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Discovery\Kentucky\2017-00349 (2017 Kentucky Rate Case)\Staff Attachments\"/>
    </mc:Choice>
  </mc:AlternateContent>
  <bookViews>
    <workbookView xWindow="0" yWindow="0" windowWidth="28800" windowHeight="11835"/>
  </bookViews>
  <sheets>
    <sheet name="2016a" sheetId="17" r:id="rId1"/>
    <sheet name="2015a" sheetId="15" r:id="rId2"/>
    <sheet name="2014a" sheetId="16" r:id="rId3"/>
    <sheet name="2013a" sheetId="14" r:id="rId4"/>
    <sheet name="2012a" sheetId="13" r:id="rId5"/>
    <sheet name="2011a" sheetId="12" r:id="rId6"/>
    <sheet name="2010a" sheetId="11" r:id="rId7"/>
    <sheet name="2009a" sheetId="1" r:id="rId8"/>
    <sheet name="2008a" sheetId="2" r:id="rId9"/>
    <sheet name="2007a" sheetId="3" r:id="rId10"/>
  </sheets>
  <definedNames>
    <definedName name="_xlnm.Print_Area" localSheetId="4">'2012a'!$A$1:$R$490</definedName>
    <definedName name="_xlnm.Print_Area" localSheetId="3">'2013a'!$A$1:$R$456</definedName>
    <definedName name="_xlnm.Print_Area" localSheetId="2">'2014a'!$A$1:$R$477</definedName>
    <definedName name="_xlnm.Print_Area" localSheetId="1">'2015a'!$A$1:$R$520</definedName>
    <definedName name="_xlnm.Print_Area" localSheetId="0">'2016a'!$A$1:$R$538</definedName>
    <definedName name="_xlnm.Print_Titles" localSheetId="9">'2007a'!$2:$13</definedName>
    <definedName name="_xlnm.Print_Titles" localSheetId="8">'2008a'!$2:$13</definedName>
    <definedName name="_xlnm.Print_Titles" localSheetId="7">'2009a'!$2:$13</definedName>
    <definedName name="_xlnm.Print_Titles" localSheetId="6">'2010a'!$2:$13</definedName>
    <definedName name="_xlnm.Print_Titles" localSheetId="5">'2011a'!$2:$13</definedName>
    <definedName name="_xlnm.Print_Titles" localSheetId="4">'2012a'!$2:$13</definedName>
    <definedName name="_xlnm.Print_Titles" localSheetId="3">'2013a'!$2:$13</definedName>
    <definedName name="_xlnm.Print_Titles" localSheetId="2">'2014a'!$2:$13</definedName>
    <definedName name="_xlnm.Print_Titles" localSheetId="1">'2015a'!$2:$13</definedName>
    <definedName name="_xlnm.Print_Titles" localSheetId="0">'2016a'!$2:$13</definedName>
    <definedName name="Z_D9ADE886_B155_4012_AEB4_4C04813DB758_.wvu.PrintTitles" localSheetId="9" hidden="1">'2007a'!$2:$13</definedName>
  </definedNames>
  <calcPr calcId="152511"/>
  <customWorkbookViews>
    <customWorkbookView name="shudson - Personal View" guid="{25A8392A-EC7A-4354-AAF7-7B3F8D95D2C8}" mergeInterval="0" personalView="1" maximized="1" windowWidth="1276" windowHeight="784" activeSheetId="1"/>
    <customWorkbookView name="Josh Densman - Personal View" guid="{D9ADE886-B155-4012-AEB4-4C04813DB758}" mergeInterval="0" personalView="1" maximized="1" windowWidth="1676" windowHeight="851" activeSheetId="4"/>
  </customWorkbookViews>
</workbook>
</file>

<file path=xl/calcChain.xml><?xml version="1.0" encoding="utf-8"?>
<calcChain xmlns="http://schemas.openxmlformats.org/spreadsheetml/2006/main">
  <c r="I537" i="17" l="1"/>
  <c r="I536" i="17"/>
  <c r="I535" i="17"/>
  <c r="I534" i="17"/>
  <c r="I533" i="17"/>
  <c r="I532" i="17"/>
  <c r="I531" i="17"/>
  <c r="I530" i="17"/>
  <c r="I529" i="17"/>
  <c r="I528" i="17"/>
  <c r="I527" i="17"/>
  <c r="I526" i="17"/>
  <c r="I525" i="17"/>
  <c r="I524" i="17"/>
  <c r="I523" i="17"/>
  <c r="I522" i="17"/>
  <c r="I521" i="17"/>
  <c r="I520" i="17"/>
  <c r="I519" i="17"/>
  <c r="I518" i="17"/>
  <c r="I517" i="17"/>
  <c r="I516" i="17"/>
  <c r="I515" i="17"/>
  <c r="I514" i="17"/>
  <c r="I513" i="17"/>
  <c r="I512" i="17"/>
  <c r="I511" i="17"/>
  <c r="I510" i="17"/>
  <c r="I509" i="17"/>
  <c r="I508" i="17"/>
  <c r="I507" i="17"/>
  <c r="I506" i="17"/>
  <c r="I505" i="17"/>
  <c r="I504" i="17"/>
  <c r="I503" i="17"/>
  <c r="I502" i="17"/>
  <c r="I501" i="17"/>
  <c r="I500" i="17"/>
  <c r="I499" i="17"/>
  <c r="I498" i="17"/>
  <c r="I497" i="17"/>
  <c r="I496" i="17"/>
  <c r="I495" i="17"/>
  <c r="I494" i="17"/>
  <c r="I493" i="17"/>
  <c r="I492" i="17"/>
  <c r="I491" i="17"/>
  <c r="I490" i="17"/>
  <c r="I489" i="17"/>
  <c r="I488" i="17"/>
  <c r="I487" i="17"/>
  <c r="I486" i="17"/>
  <c r="I485" i="17"/>
  <c r="I484" i="17"/>
  <c r="I483" i="17"/>
  <c r="I482" i="17"/>
  <c r="I481" i="17"/>
  <c r="I480" i="17"/>
  <c r="I479" i="17"/>
  <c r="I478" i="17"/>
  <c r="I477" i="17"/>
  <c r="I476" i="17"/>
  <c r="I475" i="17"/>
  <c r="I474" i="17"/>
  <c r="I473" i="17"/>
  <c r="I472" i="17"/>
  <c r="I471" i="17"/>
  <c r="I470" i="17"/>
  <c r="I469" i="17"/>
  <c r="I468" i="17"/>
  <c r="I467" i="17"/>
  <c r="I466" i="17"/>
  <c r="I465" i="17"/>
  <c r="I464" i="17"/>
  <c r="I463" i="17"/>
  <c r="I462" i="17"/>
  <c r="I461" i="17"/>
  <c r="I460" i="17"/>
  <c r="I459" i="17"/>
  <c r="I458" i="17"/>
  <c r="I457" i="17"/>
  <c r="I456" i="17"/>
  <c r="I455" i="17"/>
  <c r="I454" i="17"/>
  <c r="I453" i="17"/>
  <c r="I452" i="17"/>
  <c r="I451" i="17"/>
  <c r="I450" i="17"/>
  <c r="I449" i="17"/>
  <c r="I448" i="17"/>
  <c r="I447" i="17"/>
  <c r="I446" i="17"/>
  <c r="I445" i="17"/>
  <c r="I444" i="17"/>
  <c r="I443" i="17"/>
  <c r="I442" i="17"/>
  <c r="I441" i="17"/>
  <c r="I440" i="17"/>
  <c r="I439" i="17"/>
  <c r="I438" i="17"/>
  <c r="I437" i="17"/>
  <c r="I436" i="17"/>
  <c r="I435" i="17"/>
  <c r="I434" i="17"/>
  <c r="I433" i="17"/>
  <c r="I432" i="17"/>
  <c r="I431" i="17"/>
  <c r="I430" i="17"/>
  <c r="I429" i="17"/>
  <c r="I428" i="17"/>
  <c r="I427" i="17"/>
  <c r="I426" i="17"/>
  <c r="I425" i="17"/>
  <c r="I424" i="17"/>
  <c r="I423" i="17"/>
  <c r="I422" i="17"/>
  <c r="I421" i="17"/>
  <c r="I420" i="17"/>
  <c r="I419" i="17"/>
  <c r="I418" i="17"/>
  <c r="I417" i="17"/>
  <c r="I416" i="17"/>
  <c r="I415" i="17"/>
  <c r="I414" i="17"/>
  <c r="I413" i="17"/>
  <c r="I412" i="17"/>
  <c r="I411" i="17"/>
  <c r="I410" i="17"/>
  <c r="I409" i="17"/>
  <c r="I408" i="17"/>
  <c r="I407" i="17"/>
  <c r="I406" i="17"/>
  <c r="I405" i="17"/>
  <c r="I404" i="17"/>
  <c r="I403" i="17"/>
  <c r="I402" i="17"/>
  <c r="I401" i="17"/>
  <c r="I400" i="17"/>
  <c r="I399" i="17"/>
  <c r="I398" i="17"/>
  <c r="I397" i="17"/>
  <c r="I396" i="17"/>
  <c r="I395" i="17"/>
  <c r="I394" i="17"/>
  <c r="I393" i="17"/>
  <c r="I392" i="17"/>
  <c r="I391" i="17"/>
  <c r="I390" i="17"/>
  <c r="I389" i="17"/>
  <c r="I388" i="17"/>
  <c r="I387" i="17"/>
  <c r="I386" i="17"/>
  <c r="I385" i="17"/>
  <c r="I384" i="17"/>
  <c r="I383" i="17"/>
  <c r="I382" i="17"/>
  <c r="I381" i="17"/>
  <c r="I380" i="17"/>
  <c r="I379" i="17"/>
  <c r="I378" i="17"/>
  <c r="I377" i="17"/>
  <c r="I376" i="17"/>
  <c r="I375" i="17"/>
  <c r="I374" i="17"/>
  <c r="I373" i="17"/>
  <c r="I372" i="17"/>
  <c r="I371" i="17"/>
  <c r="I370" i="17"/>
  <c r="I369" i="17"/>
  <c r="I368" i="17"/>
  <c r="I367" i="17"/>
  <c r="I366" i="17"/>
  <c r="I365" i="17"/>
  <c r="I364" i="17"/>
  <c r="I363" i="17"/>
  <c r="I362" i="17"/>
  <c r="I361" i="17"/>
  <c r="I360" i="17"/>
  <c r="I359" i="17"/>
  <c r="I358" i="17"/>
  <c r="I357" i="17"/>
  <c r="I356" i="17"/>
  <c r="I355" i="17"/>
  <c r="I354" i="17"/>
  <c r="I353" i="17"/>
  <c r="I352" i="17"/>
  <c r="I351" i="17"/>
  <c r="I350" i="17"/>
  <c r="I349" i="17"/>
  <c r="I348" i="17"/>
  <c r="I347" i="17"/>
  <c r="I346" i="17"/>
  <c r="I345" i="17"/>
  <c r="I344" i="17"/>
  <c r="I343" i="17"/>
  <c r="I342" i="17"/>
  <c r="I341" i="17"/>
  <c r="I340" i="17"/>
  <c r="I339" i="17"/>
  <c r="I338" i="17"/>
  <c r="I337" i="17"/>
  <c r="I336" i="17"/>
  <c r="I335" i="17"/>
  <c r="I334" i="17"/>
  <c r="I333" i="17"/>
  <c r="I332" i="17"/>
  <c r="I331" i="17"/>
  <c r="I330" i="17"/>
  <c r="I329" i="17"/>
  <c r="I328" i="17"/>
  <c r="I327" i="17"/>
  <c r="I326" i="17"/>
  <c r="I325" i="17"/>
  <c r="I324" i="17"/>
  <c r="I323" i="17"/>
  <c r="I322" i="17"/>
  <c r="I321" i="17"/>
  <c r="I320" i="17"/>
  <c r="I319" i="17"/>
  <c r="I318" i="17"/>
  <c r="I317" i="17"/>
  <c r="I316" i="17"/>
  <c r="I315" i="17"/>
  <c r="I314" i="17"/>
  <c r="I313" i="17"/>
  <c r="I312" i="17"/>
  <c r="I311" i="17"/>
  <c r="I310" i="17"/>
  <c r="I309" i="17"/>
  <c r="I308" i="17"/>
  <c r="I307" i="17"/>
  <c r="I306" i="17"/>
  <c r="I305" i="17"/>
  <c r="I304" i="17"/>
  <c r="I303" i="17"/>
  <c r="I302" i="17"/>
  <c r="I301" i="17"/>
  <c r="I300" i="17"/>
  <c r="I299" i="17"/>
  <c r="I298" i="17"/>
  <c r="I297" i="17"/>
  <c r="I296" i="17"/>
  <c r="I295" i="17"/>
  <c r="I294" i="17"/>
  <c r="I293" i="17"/>
  <c r="I292" i="17"/>
  <c r="I291" i="17"/>
  <c r="I290" i="17"/>
  <c r="I289" i="17"/>
  <c r="I288" i="17"/>
  <c r="I287" i="17"/>
  <c r="I286" i="17"/>
  <c r="I285" i="17"/>
  <c r="I284" i="17"/>
  <c r="I283" i="17"/>
  <c r="I282" i="17"/>
  <c r="I281" i="17"/>
  <c r="I280" i="17"/>
  <c r="I279" i="17"/>
  <c r="I278" i="17"/>
  <c r="I277" i="17"/>
  <c r="I276" i="17"/>
  <c r="I275" i="17"/>
  <c r="I274" i="17"/>
  <c r="I273" i="17"/>
  <c r="I272" i="17"/>
  <c r="I271" i="17"/>
  <c r="I270" i="17"/>
  <c r="I269" i="17"/>
  <c r="I268" i="17"/>
  <c r="I267" i="17"/>
  <c r="I266" i="17"/>
  <c r="I265" i="17"/>
  <c r="I264" i="17"/>
  <c r="I263" i="17"/>
  <c r="I262" i="17"/>
  <c r="I261" i="17"/>
  <c r="I260" i="17"/>
  <c r="I259" i="17"/>
  <c r="I258" i="17"/>
  <c r="I257" i="17"/>
  <c r="I256" i="17"/>
  <c r="I255" i="17"/>
  <c r="I254" i="17"/>
  <c r="I253" i="17"/>
  <c r="I252" i="17"/>
  <c r="I251" i="17"/>
  <c r="I250" i="17"/>
  <c r="I249" i="17"/>
  <c r="I248" i="17"/>
  <c r="I247" i="17"/>
  <c r="I246" i="17"/>
  <c r="I245" i="17"/>
  <c r="I244" i="17"/>
  <c r="I243" i="17"/>
  <c r="I242" i="17"/>
  <c r="I241" i="17"/>
  <c r="I240" i="17"/>
  <c r="I239" i="17"/>
  <c r="I238" i="17"/>
  <c r="I237" i="17"/>
  <c r="I236" i="17"/>
  <c r="I235" i="17"/>
  <c r="I234" i="17"/>
  <c r="I233" i="17"/>
  <c r="I232" i="17"/>
  <c r="I231" i="17"/>
  <c r="I230" i="17"/>
  <c r="I229" i="17"/>
  <c r="I228" i="17"/>
  <c r="I227" i="17"/>
  <c r="I226" i="17"/>
  <c r="I225" i="17"/>
  <c r="I224" i="17"/>
  <c r="I223" i="17"/>
  <c r="I222" i="17"/>
  <c r="I221" i="17"/>
  <c r="I220" i="17"/>
  <c r="I219" i="17"/>
  <c r="I218" i="17"/>
  <c r="I217" i="17"/>
  <c r="I216" i="17"/>
  <c r="I215" i="17"/>
  <c r="I214" i="17"/>
  <c r="I213" i="17"/>
  <c r="I212" i="17"/>
  <c r="I211" i="17"/>
  <c r="I210" i="17"/>
  <c r="I209" i="17"/>
  <c r="I208" i="17"/>
  <c r="I207" i="17"/>
  <c r="I206" i="17"/>
  <c r="I205" i="17"/>
  <c r="I204" i="17"/>
  <c r="I203" i="17"/>
  <c r="I202" i="17"/>
  <c r="I201" i="17"/>
  <c r="I200" i="17"/>
  <c r="I199" i="17"/>
  <c r="I198" i="17"/>
  <c r="I197" i="17"/>
  <c r="I196" i="17"/>
  <c r="I195" i="17"/>
  <c r="I194" i="17"/>
  <c r="I193" i="17"/>
  <c r="I192" i="17"/>
  <c r="I191" i="17"/>
  <c r="I190" i="17"/>
  <c r="I189" i="17"/>
  <c r="I188" i="17"/>
  <c r="I187" i="17"/>
  <c r="I186" i="17"/>
  <c r="I185" i="17"/>
  <c r="I184" i="17"/>
  <c r="I183" i="17"/>
  <c r="I182" i="17"/>
  <c r="I181" i="17"/>
  <c r="I180" i="17"/>
  <c r="I179" i="17"/>
  <c r="I178" i="17"/>
  <c r="I177" i="17"/>
  <c r="I176" i="17"/>
  <c r="I175" i="17"/>
  <c r="I174" i="17"/>
  <c r="I173" i="17"/>
  <c r="I172" i="17"/>
  <c r="I171" i="17"/>
  <c r="I170" i="17"/>
  <c r="I169" i="17"/>
  <c r="I168" i="17"/>
  <c r="I167" i="17"/>
  <c r="I166" i="17"/>
  <c r="I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I63" i="17"/>
  <c r="I62" i="17"/>
  <c r="I61" i="17"/>
  <c r="I60" i="17"/>
  <c r="I59" i="17"/>
  <c r="I58" i="17"/>
  <c r="I57" i="17"/>
  <c r="I56" i="17"/>
  <c r="I55" i="17"/>
  <c r="I54" i="17"/>
  <c r="I53" i="17"/>
  <c r="I52" i="17"/>
  <c r="I51" i="17"/>
  <c r="I50" i="17"/>
  <c r="I49" i="17"/>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538" i="17"/>
  <c r="I14" i="17"/>
  <c r="I14" i="15"/>
  <c r="I17" i="15"/>
  <c r="I148" i="15"/>
  <c r="H537" i="17"/>
  <c r="H536" i="17"/>
  <c r="H535" i="17"/>
  <c r="H534" i="17"/>
  <c r="H533" i="17"/>
  <c r="H532" i="17"/>
  <c r="H531" i="17"/>
  <c r="H530" i="17"/>
  <c r="H529" i="17"/>
  <c r="H528" i="17"/>
  <c r="H527" i="17"/>
  <c r="H526" i="17"/>
  <c r="H525" i="17"/>
  <c r="H524" i="17"/>
  <c r="H523" i="17"/>
  <c r="H522" i="17"/>
  <c r="H521" i="17"/>
  <c r="H520" i="17"/>
  <c r="H519" i="17"/>
  <c r="H518" i="17"/>
  <c r="H517" i="17"/>
  <c r="H516" i="17"/>
  <c r="H515" i="17"/>
  <c r="H514" i="17"/>
  <c r="H513" i="17"/>
  <c r="H512" i="17"/>
  <c r="H511" i="17"/>
  <c r="H510" i="17"/>
  <c r="H509" i="17"/>
  <c r="H508" i="17"/>
  <c r="H507" i="17"/>
  <c r="H506" i="17"/>
  <c r="H505" i="17"/>
  <c r="H504" i="17"/>
  <c r="H503" i="17"/>
  <c r="H502" i="17"/>
  <c r="H501" i="17"/>
  <c r="H500" i="17"/>
  <c r="H499" i="17"/>
  <c r="H498" i="17"/>
  <c r="H497" i="17"/>
  <c r="H496" i="17"/>
  <c r="H495" i="17"/>
  <c r="H494" i="17"/>
  <c r="H493" i="17"/>
  <c r="H492" i="17"/>
  <c r="H491" i="17"/>
  <c r="H490" i="17"/>
  <c r="H489" i="17"/>
  <c r="H488" i="17"/>
  <c r="H487" i="17"/>
  <c r="H486" i="17"/>
  <c r="H485" i="17"/>
  <c r="H484" i="17"/>
  <c r="H483" i="17"/>
  <c r="H482" i="17"/>
  <c r="H481" i="17"/>
  <c r="H480" i="17"/>
  <c r="H479" i="17"/>
  <c r="H478" i="17"/>
  <c r="H477" i="17"/>
  <c r="H476" i="17"/>
  <c r="H475" i="17"/>
  <c r="H474" i="17"/>
  <c r="H473" i="17"/>
  <c r="H472" i="17"/>
  <c r="H471" i="17"/>
  <c r="H470" i="17"/>
  <c r="H469" i="17"/>
  <c r="H468" i="17"/>
  <c r="H467" i="17"/>
  <c r="H466" i="17"/>
  <c r="H465" i="17"/>
  <c r="H464" i="17"/>
  <c r="H463" i="17"/>
  <c r="H462" i="17"/>
  <c r="H461" i="17"/>
  <c r="H460" i="17"/>
  <c r="H459" i="17"/>
  <c r="H458" i="17"/>
  <c r="H457" i="17"/>
  <c r="H456" i="17"/>
  <c r="H455" i="17"/>
  <c r="H454" i="17"/>
  <c r="H453" i="17"/>
  <c r="H452" i="17"/>
  <c r="H451" i="17"/>
  <c r="H450" i="17"/>
  <c r="H449" i="17"/>
  <c r="H448" i="17"/>
  <c r="H447" i="17"/>
  <c r="H446" i="17"/>
  <c r="H445" i="17"/>
  <c r="H444" i="17"/>
  <c r="H443" i="17"/>
  <c r="H442" i="17"/>
  <c r="H441" i="17"/>
  <c r="H440" i="17"/>
  <c r="H439" i="17"/>
  <c r="H438" i="17"/>
  <c r="H437" i="17"/>
  <c r="H436" i="17"/>
  <c r="H435" i="17"/>
  <c r="H434" i="17"/>
  <c r="H433" i="17"/>
  <c r="H432" i="17"/>
  <c r="H431" i="17"/>
  <c r="H430" i="17"/>
  <c r="H429" i="17"/>
  <c r="H428" i="17"/>
  <c r="H427" i="17"/>
  <c r="H426" i="17"/>
  <c r="H425" i="17"/>
  <c r="H424" i="17"/>
  <c r="H423" i="17"/>
  <c r="H422" i="17"/>
  <c r="H421" i="17"/>
  <c r="H420" i="17"/>
  <c r="H419" i="17"/>
  <c r="H418" i="17"/>
  <c r="H417" i="17"/>
  <c r="H416" i="17"/>
  <c r="H415" i="17"/>
  <c r="H414" i="17"/>
  <c r="H413" i="17"/>
  <c r="H412" i="17"/>
  <c r="H411" i="17"/>
  <c r="H410" i="17"/>
  <c r="H409" i="17"/>
  <c r="H408" i="17"/>
  <c r="H407" i="17"/>
  <c r="H406" i="17"/>
  <c r="H405" i="17"/>
  <c r="H404" i="17"/>
  <c r="H403" i="17"/>
  <c r="H402" i="17"/>
  <c r="H401" i="17"/>
  <c r="H400" i="17"/>
  <c r="H399" i="17"/>
  <c r="H398" i="17"/>
  <c r="H397" i="17"/>
  <c r="H396" i="17"/>
  <c r="H395" i="17"/>
  <c r="H394" i="17"/>
  <c r="H393" i="17"/>
  <c r="H392" i="17"/>
  <c r="H391" i="17"/>
  <c r="H390" i="17"/>
  <c r="H389" i="17"/>
  <c r="H388" i="17"/>
  <c r="H387" i="17"/>
  <c r="H386" i="17"/>
  <c r="H385" i="17"/>
  <c r="H384" i="17"/>
  <c r="H383" i="17"/>
  <c r="H382" i="17"/>
  <c r="H381" i="17"/>
  <c r="H380" i="17"/>
  <c r="H379" i="17"/>
  <c r="H378" i="17"/>
  <c r="H377" i="17"/>
  <c r="H376" i="17"/>
  <c r="H375" i="17"/>
  <c r="H374" i="17"/>
  <c r="H373" i="17"/>
  <c r="H372" i="17"/>
  <c r="H371" i="17"/>
  <c r="H370" i="17"/>
  <c r="H369" i="17"/>
  <c r="H368" i="17"/>
  <c r="H367" i="17"/>
  <c r="H366" i="17"/>
  <c r="H365" i="17"/>
  <c r="H364" i="17"/>
  <c r="H363" i="17"/>
  <c r="H362" i="17"/>
  <c r="H361" i="17"/>
  <c r="H360" i="17"/>
  <c r="H359" i="17"/>
  <c r="H358" i="17"/>
  <c r="H357" i="17"/>
  <c r="H356" i="17"/>
  <c r="H355" i="17"/>
  <c r="H354" i="17"/>
  <c r="H353" i="17"/>
  <c r="H352" i="17"/>
  <c r="H351" i="17"/>
  <c r="H350" i="17"/>
  <c r="H349" i="17"/>
  <c r="H348" i="17"/>
  <c r="H347" i="17"/>
  <c r="H346" i="17"/>
  <c r="H345" i="17"/>
  <c r="H344" i="17"/>
  <c r="H343" i="17"/>
  <c r="H342" i="17"/>
  <c r="H341" i="17"/>
  <c r="H340" i="17"/>
  <c r="H339" i="17"/>
  <c r="H338" i="17"/>
  <c r="H337" i="17"/>
  <c r="H336" i="17"/>
  <c r="H335" i="17"/>
  <c r="H334" i="17"/>
  <c r="H333" i="17"/>
  <c r="H332" i="17"/>
  <c r="H331" i="17"/>
  <c r="H330" i="17"/>
  <c r="H329" i="17"/>
  <c r="H328" i="17"/>
  <c r="H327" i="17"/>
  <c r="H326" i="17"/>
  <c r="H325" i="17"/>
  <c r="H324" i="17"/>
  <c r="H323" i="17"/>
  <c r="H322" i="17"/>
  <c r="H321" i="17"/>
  <c r="H320" i="17"/>
  <c r="H319" i="17"/>
  <c r="H318" i="17"/>
  <c r="H317" i="17"/>
  <c r="H316" i="17"/>
  <c r="H315" i="17"/>
  <c r="H314" i="17"/>
  <c r="H313" i="17"/>
  <c r="H312" i="17"/>
  <c r="H311" i="17"/>
  <c r="H310" i="17"/>
  <c r="H309" i="17"/>
  <c r="H308" i="17"/>
  <c r="H307" i="17"/>
  <c r="H306" i="17"/>
  <c r="H305" i="17"/>
  <c r="H304" i="17"/>
  <c r="H303" i="17"/>
  <c r="H302" i="17"/>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538" i="17"/>
  <c r="H19" i="15"/>
  <c r="H149" i="17"/>
  <c r="H147" i="16"/>
  <c r="I147" i="16"/>
  <c r="G538" i="17" l="1"/>
  <c r="G537" i="17"/>
  <c r="G536" i="17"/>
  <c r="G535" i="17"/>
  <c r="G534" i="17"/>
  <c r="G533" i="17"/>
  <c r="G532" i="17"/>
  <c r="G531" i="17"/>
  <c r="G530" i="17"/>
  <c r="G529" i="17"/>
  <c r="G528" i="17"/>
  <c r="G527" i="17"/>
  <c r="G526" i="17"/>
  <c r="G525" i="17"/>
  <c r="G524" i="17"/>
  <c r="G523" i="17"/>
  <c r="G522" i="17"/>
  <c r="G521" i="17"/>
  <c r="G520" i="17"/>
  <c r="G519" i="17"/>
  <c r="G518" i="17"/>
  <c r="G517" i="17"/>
  <c r="G516" i="17"/>
  <c r="G515" i="17"/>
  <c r="G514" i="17"/>
  <c r="G513" i="17"/>
  <c r="G512" i="17"/>
  <c r="G511" i="17"/>
  <c r="G510" i="17"/>
  <c r="G509" i="17"/>
  <c r="G508" i="17"/>
  <c r="G507" i="17"/>
  <c r="G506" i="17"/>
  <c r="G505" i="17"/>
  <c r="G504" i="17"/>
  <c r="G503" i="17"/>
  <c r="G502" i="17"/>
  <c r="G501" i="17"/>
  <c r="G500" i="17"/>
  <c r="G499" i="17"/>
  <c r="G498" i="17"/>
  <c r="G497" i="17"/>
  <c r="G496" i="17"/>
  <c r="G495" i="17"/>
  <c r="G494" i="17"/>
  <c r="G493" i="17"/>
  <c r="G492" i="17"/>
  <c r="G491" i="17"/>
  <c r="G490" i="17"/>
  <c r="G489" i="17"/>
  <c r="G488" i="17"/>
  <c r="G487" i="17"/>
  <c r="G486" i="17"/>
  <c r="G485" i="17"/>
  <c r="G484" i="17"/>
  <c r="G483" i="17"/>
  <c r="G482" i="17"/>
  <c r="G481" i="17"/>
  <c r="G480" i="17"/>
  <c r="G479" i="17"/>
  <c r="G478" i="17"/>
  <c r="G477" i="17"/>
  <c r="G476" i="17"/>
  <c r="G475" i="17"/>
  <c r="G474" i="17"/>
  <c r="G473" i="17"/>
  <c r="G472" i="17"/>
  <c r="G471" i="17"/>
  <c r="G470" i="17"/>
  <c r="G469" i="17"/>
  <c r="G468" i="17"/>
  <c r="G467" i="17"/>
  <c r="G466" i="17"/>
  <c r="G465" i="17"/>
  <c r="G464" i="17"/>
  <c r="G463" i="17"/>
  <c r="G462" i="17"/>
  <c r="G461" i="17"/>
  <c r="G460" i="17"/>
  <c r="G459" i="17"/>
  <c r="G458" i="17"/>
  <c r="G457" i="17"/>
  <c r="G456" i="17"/>
  <c r="G455" i="17"/>
  <c r="G454" i="17"/>
  <c r="G453" i="17"/>
  <c r="G452" i="17"/>
  <c r="G451" i="17"/>
  <c r="G450" i="17"/>
  <c r="G449" i="17"/>
  <c r="G448" i="17"/>
  <c r="G447" i="17"/>
  <c r="G446" i="17"/>
  <c r="G445" i="17"/>
  <c r="G444" i="17"/>
  <c r="G443" i="17"/>
  <c r="G442" i="17"/>
  <c r="G441" i="17"/>
  <c r="G440" i="17"/>
  <c r="G439" i="17"/>
  <c r="G438" i="17"/>
  <c r="G437" i="17"/>
  <c r="G436" i="17"/>
  <c r="G435" i="17"/>
  <c r="G434" i="17"/>
  <c r="G433" i="17"/>
  <c r="G432" i="17"/>
  <c r="G431" i="17"/>
  <c r="G430" i="17"/>
  <c r="G429" i="17"/>
  <c r="G428" i="17"/>
  <c r="G427" i="17"/>
  <c r="G426" i="17"/>
  <c r="G425" i="17"/>
  <c r="G424" i="17"/>
  <c r="G423" i="17"/>
  <c r="G422" i="17"/>
  <c r="G421" i="17"/>
  <c r="G420" i="17"/>
  <c r="G419" i="17"/>
  <c r="G418" i="17"/>
  <c r="G417" i="17"/>
  <c r="G416" i="17"/>
  <c r="G415" i="17"/>
  <c r="G414" i="17"/>
  <c r="G413" i="17"/>
  <c r="G412" i="17"/>
  <c r="G411" i="17"/>
  <c r="G410" i="17"/>
  <c r="G409" i="17"/>
  <c r="G408" i="17"/>
  <c r="G407" i="17"/>
  <c r="G406" i="17"/>
  <c r="G405" i="17"/>
  <c r="G404" i="17"/>
  <c r="G403" i="17"/>
  <c r="G402" i="17"/>
  <c r="G401" i="17"/>
  <c r="G400" i="17"/>
  <c r="G399" i="17"/>
  <c r="G398" i="17"/>
  <c r="G397" i="17"/>
  <c r="G396" i="17"/>
  <c r="G395" i="17"/>
  <c r="G394" i="17"/>
  <c r="G393" i="17"/>
  <c r="G392" i="17"/>
  <c r="G391" i="17"/>
  <c r="G390" i="17"/>
  <c r="G389" i="17"/>
  <c r="G388" i="17"/>
  <c r="G387" i="17"/>
  <c r="G386" i="17"/>
  <c r="G385" i="17"/>
  <c r="G384" i="17"/>
  <c r="G383" i="17"/>
  <c r="G382" i="17"/>
  <c r="G381" i="17"/>
  <c r="G380" i="17"/>
  <c r="G379" i="17"/>
  <c r="G378" i="17"/>
  <c r="G377" i="17"/>
  <c r="G376" i="17"/>
  <c r="G375" i="17"/>
  <c r="G374" i="17"/>
  <c r="G373" i="17"/>
  <c r="G372" i="17"/>
  <c r="G371" i="17"/>
  <c r="G370" i="17"/>
  <c r="G369" i="17"/>
  <c r="G368" i="17"/>
  <c r="G367" i="17"/>
  <c r="G366" i="17"/>
  <c r="G365" i="17"/>
  <c r="G364" i="17"/>
  <c r="G363" i="17"/>
  <c r="G362" i="17"/>
  <c r="G361" i="17"/>
  <c r="G360" i="17"/>
  <c r="G359" i="17"/>
  <c r="G358" i="17"/>
  <c r="G357" i="17"/>
  <c r="G356" i="17"/>
  <c r="G355" i="17"/>
  <c r="G354" i="17"/>
  <c r="G353" i="17"/>
  <c r="G352" i="17"/>
  <c r="G351" i="17"/>
  <c r="G350" i="17"/>
  <c r="G349" i="17"/>
  <c r="G348" i="17"/>
  <c r="G347" i="17"/>
  <c r="G346" i="17"/>
  <c r="G345" i="17"/>
  <c r="G344" i="17"/>
  <c r="G343" i="17"/>
  <c r="G342" i="17"/>
  <c r="G341" i="17"/>
  <c r="G340" i="17"/>
  <c r="G339" i="17"/>
  <c r="G338" i="17"/>
  <c r="G337" i="17"/>
  <c r="G336" i="17"/>
  <c r="G335" i="17"/>
  <c r="G334" i="17"/>
  <c r="G333" i="17"/>
  <c r="G332" i="17"/>
  <c r="G331" i="17"/>
  <c r="G330" i="17"/>
  <c r="G329" i="17"/>
  <c r="G328" i="17"/>
  <c r="G327" i="17"/>
  <c r="G326" i="17"/>
  <c r="G325" i="17"/>
  <c r="G324" i="17"/>
  <c r="G323" i="17"/>
  <c r="G322" i="17"/>
  <c r="G321" i="17"/>
  <c r="G320" i="17"/>
  <c r="G319" i="17"/>
  <c r="G318" i="17"/>
  <c r="G317" i="17"/>
  <c r="G316" i="17"/>
  <c r="G315" i="17"/>
  <c r="G314" i="17"/>
  <c r="G313" i="17"/>
  <c r="G312" i="17"/>
  <c r="G311" i="17"/>
  <c r="G310" i="17"/>
  <c r="G309" i="17"/>
  <c r="G308" i="17"/>
  <c r="G307" i="17"/>
  <c r="G306" i="17"/>
  <c r="G305" i="17"/>
  <c r="G304" i="17"/>
  <c r="G303" i="17"/>
  <c r="G302" i="17"/>
  <c r="G301" i="17"/>
  <c r="G300" i="17"/>
  <c r="G299" i="17"/>
  <c r="G298" i="17"/>
  <c r="G297" i="17"/>
  <c r="G296" i="17"/>
  <c r="G295" i="17"/>
  <c r="G294" i="17"/>
  <c r="G293" i="17"/>
  <c r="G292" i="17"/>
  <c r="G291" i="17"/>
  <c r="G290" i="17"/>
  <c r="G289" i="17"/>
  <c r="G288" i="17"/>
  <c r="G287" i="17"/>
  <c r="G286" i="17"/>
  <c r="G285" i="17"/>
  <c r="G284" i="17"/>
  <c r="G283" i="17"/>
  <c r="G282" i="17"/>
  <c r="G281" i="17"/>
  <c r="G280" i="17"/>
  <c r="G279" i="17"/>
  <c r="G278" i="17"/>
  <c r="G277" i="17"/>
  <c r="G276" i="17"/>
  <c r="G275" i="17"/>
  <c r="G274" i="17"/>
  <c r="G273" i="17"/>
  <c r="G272" i="17"/>
  <c r="G271" i="17"/>
  <c r="G270" i="17"/>
  <c r="G269" i="17"/>
  <c r="G268" i="17"/>
  <c r="G267" i="17"/>
  <c r="G266" i="17"/>
  <c r="G265" i="17"/>
  <c r="G264" i="17"/>
  <c r="G263" i="17"/>
  <c r="G262" i="17"/>
  <c r="G261" i="17"/>
  <c r="G260" i="17"/>
  <c r="G259" i="17"/>
  <c r="G258" i="17"/>
  <c r="G257" i="17"/>
  <c r="G256" i="17"/>
  <c r="G255" i="17"/>
  <c r="G254" i="17"/>
  <c r="G253" i="17"/>
  <c r="G252" i="17"/>
  <c r="G251" i="17"/>
  <c r="G250" i="17"/>
  <c r="G249" i="17"/>
  <c r="G248" i="17"/>
  <c r="G247" i="17"/>
  <c r="G246" i="17"/>
  <c r="G245" i="17"/>
  <c r="G244" i="17"/>
  <c r="G243" i="17"/>
  <c r="G242" i="17"/>
  <c r="G241" i="17"/>
  <c r="G240" i="17"/>
  <c r="G239" i="17"/>
  <c r="G238" i="17"/>
  <c r="G237" i="17"/>
  <c r="G236" i="17"/>
  <c r="G235" i="17"/>
  <c r="G234" i="17"/>
  <c r="G233" i="17"/>
  <c r="G232" i="17"/>
  <c r="G231" i="17"/>
  <c r="G230" i="17"/>
  <c r="G229" i="17"/>
  <c r="G228" i="17"/>
  <c r="G227" i="17"/>
  <c r="G226" i="17"/>
  <c r="G225" i="17"/>
  <c r="G224" i="17"/>
  <c r="G223" i="17"/>
  <c r="G222" i="17"/>
  <c r="G221" i="17"/>
  <c r="G220" i="17"/>
  <c r="G219" i="17"/>
  <c r="G218" i="17"/>
  <c r="G217" i="17"/>
  <c r="G216" i="17"/>
  <c r="G215" i="17"/>
  <c r="G214" i="17"/>
  <c r="G213" i="17"/>
  <c r="G212" i="17"/>
  <c r="G211" i="17"/>
  <c r="G210" i="17"/>
  <c r="G209" i="17"/>
  <c r="G208" i="17"/>
  <c r="G207" i="17"/>
  <c r="G206" i="17"/>
  <c r="G205" i="17"/>
  <c r="G204" i="17"/>
  <c r="G203" i="17"/>
  <c r="G202" i="17"/>
  <c r="G201" i="17"/>
  <c r="G200" i="17"/>
  <c r="G199" i="17"/>
  <c r="G198" i="17"/>
  <c r="G197" i="17"/>
  <c r="G196" i="17"/>
  <c r="G195" i="17"/>
  <c r="G194" i="17"/>
  <c r="G193" i="17"/>
  <c r="G192" i="17"/>
  <c r="G191" i="17"/>
  <c r="G190" i="17"/>
  <c r="G189" i="17"/>
  <c r="G188" i="17"/>
  <c r="G187" i="17"/>
  <c r="G186" i="17"/>
  <c r="G185" i="17"/>
  <c r="G184" i="17"/>
  <c r="G183" i="17"/>
  <c r="G182" i="17"/>
  <c r="G181" i="17"/>
  <c r="G180" i="17"/>
  <c r="G179" i="17"/>
  <c r="G178" i="17"/>
  <c r="G177" i="17"/>
  <c r="G176" i="17"/>
  <c r="G175" i="17"/>
  <c r="G174" i="17"/>
  <c r="G173" i="17"/>
  <c r="G172" i="17"/>
  <c r="G171" i="17"/>
  <c r="G170" i="17"/>
  <c r="G169" i="17"/>
  <c r="G168" i="17"/>
  <c r="G167" i="17"/>
  <c r="G166" i="17"/>
  <c r="G165" i="17"/>
  <c r="G164" i="17"/>
  <c r="G163" i="17"/>
  <c r="G162" i="17"/>
  <c r="G161" i="17"/>
  <c r="G160" i="17"/>
  <c r="G159" i="17"/>
  <c r="G158" i="17"/>
  <c r="G157" i="17"/>
  <c r="G156" i="17"/>
  <c r="G155" i="17"/>
  <c r="G154" i="17"/>
  <c r="G153" i="17"/>
  <c r="G152" i="17"/>
  <c r="G151" i="17"/>
  <c r="G150" i="17"/>
  <c r="G149" i="17"/>
  <c r="I18" i="15" l="1"/>
  <c r="H25" i="14" l="1"/>
  <c r="H19" i="14"/>
  <c r="H174" i="14"/>
  <c r="H173" i="14"/>
  <c r="H172" i="14"/>
  <c r="H171" i="14"/>
  <c r="H184" i="14"/>
  <c r="H186" i="14"/>
  <c r="H185" i="14"/>
  <c r="H187" i="14"/>
  <c r="H456" i="14"/>
  <c r="H455" i="14"/>
  <c r="H454" i="14"/>
  <c r="H453" i="14"/>
  <c r="H452" i="14"/>
  <c r="H451" i="14"/>
  <c r="H450" i="14"/>
  <c r="H449" i="14"/>
  <c r="H448" i="14"/>
  <c r="H447" i="14"/>
  <c r="H446" i="14"/>
  <c r="H445" i="14"/>
  <c r="H444" i="14"/>
  <c r="H443" i="14"/>
  <c r="H441" i="14"/>
  <c r="H440" i="14"/>
  <c r="H439" i="14"/>
  <c r="H438" i="14"/>
  <c r="H437" i="14"/>
  <c r="H436"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8" i="14"/>
  <c r="H386" i="14"/>
  <c r="H385" i="14"/>
  <c r="H384" i="14"/>
  <c r="H383" i="14"/>
  <c r="H382" i="14"/>
  <c r="H381" i="14"/>
  <c r="H379" i="14"/>
  <c r="H378" i="14"/>
  <c r="H377" i="14"/>
  <c r="H376" i="14"/>
  <c r="H375" i="14"/>
  <c r="H374" i="14"/>
  <c r="H373" i="14"/>
  <c r="H372" i="14"/>
  <c r="H371" i="14"/>
  <c r="H370" i="14"/>
  <c r="H369" i="14"/>
  <c r="H368" i="14"/>
  <c r="H367" i="14"/>
  <c r="H366" i="14"/>
  <c r="H365" i="14"/>
  <c r="H364" i="14"/>
  <c r="H363" i="14"/>
  <c r="H362" i="14"/>
  <c r="H361" i="14"/>
  <c r="H360"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8" i="14"/>
  <c r="H297" i="14"/>
  <c r="H296" i="14"/>
  <c r="H295" i="14"/>
  <c r="H294" i="14"/>
  <c r="H293" i="14"/>
  <c r="H292" i="14"/>
  <c r="H291" i="14"/>
  <c r="H290" i="14"/>
  <c r="H289" i="14"/>
  <c r="H287" i="14"/>
  <c r="H286" i="14"/>
  <c r="H284" i="14"/>
  <c r="H283" i="14"/>
  <c r="H282" i="14"/>
  <c r="H281" i="14"/>
  <c r="H280" i="14"/>
  <c r="H278" i="14"/>
  <c r="H277" i="14"/>
  <c r="H276" i="14"/>
  <c r="H275" i="14"/>
  <c r="H274" i="14"/>
  <c r="H273" i="14"/>
  <c r="H272" i="14"/>
  <c r="H271" i="14"/>
  <c r="H270" i="14"/>
  <c r="H269" i="14"/>
  <c r="H268" i="14"/>
  <c r="H267" i="14"/>
  <c r="H266" i="14"/>
  <c r="H265"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3" i="14"/>
  <c r="H232" i="14"/>
  <c r="H231" i="14"/>
  <c r="H230" i="14"/>
  <c r="H229" i="14"/>
  <c r="H228" i="14"/>
  <c r="H227" i="14"/>
  <c r="H226" i="14"/>
  <c r="H225" i="14"/>
  <c r="H224" i="14"/>
  <c r="H223" i="14"/>
  <c r="H222"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39" i="16"/>
  <c r="H238" i="16"/>
  <c r="H237" i="16"/>
  <c r="H236" i="16"/>
  <c r="H235"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0" i="16"/>
  <c r="H198" i="16"/>
  <c r="H197" i="16"/>
  <c r="H196" i="16"/>
  <c r="H195" i="16"/>
  <c r="H194" i="16"/>
  <c r="H193" i="16"/>
  <c r="H192" i="16"/>
  <c r="H191" i="16"/>
  <c r="H190" i="16"/>
  <c r="H188" i="16"/>
  <c r="H187" i="16"/>
  <c r="H185" i="16"/>
  <c r="H184" i="16"/>
  <c r="H183" i="16"/>
  <c r="H182" i="16"/>
  <c r="H181" i="16"/>
  <c r="H180" i="16"/>
  <c r="H179" i="16"/>
  <c r="H178" i="16"/>
  <c r="H177" i="16"/>
  <c r="H176" i="16"/>
  <c r="H175" i="16"/>
  <c r="H174" i="16"/>
  <c r="H173" i="16"/>
  <c r="H172" i="16"/>
  <c r="H171" i="16"/>
  <c r="H170" i="16"/>
  <c r="H168" i="16"/>
  <c r="H167" i="16"/>
  <c r="H164" i="16"/>
  <c r="H163" i="16"/>
  <c r="H162" i="16"/>
  <c r="H161" i="16"/>
  <c r="H160" i="16"/>
  <c r="H159" i="16"/>
  <c r="H158" i="16"/>
  <c r="H157" i="16"/>
  <c r="H155" i="16"/>
  <c r="H14" i="16"/>
  <c r="H520" i="15"/>
  <c r="H519" i="15"/>
  <c r="H518" i="15"/>
  <c r="H517" i="15"/>
  <c r="H516" i="15"/>
  <c r="H515" i="15"/>
  <c r="H514" i="15"/>
  <c r="H513" i="15"/>
  <c r="H512" i="15"/>
  <c r="H511" i="15"/>
  <c r="H510" i="15"/>
  <c r="H509" i="15"/>
  <c r="H508" i="15"/>
  <c r="H507" i="15"/>
  <c r="H506" i="15"/>
  <c r="H505" i="15"/>
  <c r="H504" i="15"/>
  <c r="H503" i="15"/>
  <c r="H502" i="15"/>
  <c r="H501" i="15"/>
  <c r="H500" i="15"/>
  <c r="H499" i="15"/>
  <c r="H498" i="15"/>
  <c r="H497" i="15"/>
  <c r="H496" i="15"/>
  <c r="H495" i="15"/>
  <c r="H494" i="15"/>
  <c r="H493" i="15"/>
  <c r="H492" i="15"/>
  <c r="H491" i="15"/>
  <c r="H490" i="15"/>
  <c r="H489" i="15"/>
  <c r="H488" i="15"/>
  <c r="H487" i="15"/>
  <c r="H486" i="15"/>
  <c r="H485" i="15"/>
  <c r="H484" i="15"/>
  <c r="H483" i="15"/>
  <c r="H482" i="15"/>
  <c r="H481" i="15"/>
  <c r="H480" i="15"/>
  <c r="H479" i="15"/>
  <c r="H478" i="15"/>
  <c r="H477" i="15"/>
  <c r="H476" i="15"/>
  <c r="H475" i="15"/>
  <c r="H474" i="15"/>
  <c r="H473" i="15"/>
  <c r="H472" i="15"/>
  <c r="H470" i="15"/>
  <c r="H469" i="15"/>
  <c r="H468" i="15"/>
  <c r="H467" i="15"/>
  <c r="H466" i="15"/>
  <c r="H465" i="15"/>
  <c r="H464" i="15"/>
  <c r="H463" i="15"/>
  <c r="H462" i="15"/>
  <c r="H461" i="15"/>
  <c r="H460" i="15"/>
  <c r="H459" i="15"/>
  <c r="H458" i="15"/>
  <c r="H457" i="15"/>
  <c r="H456" i="15"/>
  <c r="H455" i="15"/>
  <c r="H454" i="15"/>
  <c r="H453" i="15"/>
  <c r="H452" i="15"/>
  <c r="H451" i="15"/>
  <c r="H450" i="15"/>
  <c r="H449" i="15"/>
  <c r="H448" i="15"/>
  <c r="H447" i="15"/>
  <c r="H446" i="15"/>
  <c r="H445" i="15"/>
  <c r="H444" i="15"/>
  <c r="H443" i="15"/>
  <c r="H442" i="15"/>
  <c r="H441" i="15"/>
  <c r="H440" i="15"/>
  <c r="H439" i="15"/>
  <c r="H438" i="15"/>
  <c r="H437" i="15"/>
  <c r="H435" i="15"/>
  <c r="H434" i="15"/>
  <c r="H433" i="15"/>
  <c r="H432" i="15"/>
  <c r="H431" i="15"/>
  <c r="H430" i="15"/>
  <c r="H429" i="15"/>
  <c r="H428" i="15"/>
  <c r="H427" i="15"/>
  <c r="H426" i="15"/>
  <c r="H425" i="15"/>
  <c r="H424" i="15"/>
  <c r="H423" i="15"/>
  <c r="H422" i="15"/>
  <c r="H420" i="15"/>
  <c r="H419" i="15"/>
  <c r="H418" i="15"/>
  <c r="H417" i="15"/>
  <c r="H416" i="15"/>
  <c r="H415" i="15"/>
  <c r="H414" i="15"/>
  <c r="H413" i="15"/>
  <c r="H412" i="15"/>
  <c r="H411" i="15"/>
  <c r="H410" i="15"/>
  <c r="H409" i="15"/>
  <c r="H408" i="15"/>
  <c r="H407" i="15"/>
  <c r="H406" i="15"/>
  <c r="H405" i="15"/>
  <c r="H404" i="15"/>
  <c r="H403" i="15"/>
  <c r="H402" i="15"/>
  <c r="H401" i="15"/>
  <c r="H400" i="15"/>
  <c r="H399" i="15"/>
  <c r="H398" i="15"/>
  <c r="H396" i="15"/>
  <c r="H395" i="15"/>
  <c r="H394" i="15"/>
  <c r="H393" i="15"/>
  <c r="H392" i="15"/>
  <c r="H391" i="15"/>
  <c r="H390" i="15"/>
  <c r="H389" i="15"/>
  <c r="H387" i="15"/>
  <c r="H386" i="15"/>
  <c r="H385" i="15"/>
  <c r="H384" i="15"/>
  <c r="H383" i="15"/>
  <c r="H382" i="15"/>
  <c r="H381" i="15"/>
  <c r="H380" i="15"/>
  <c r="H379" i="15"/>
  <c r="H378" i="15"/>
  <c r="H375" i="15"/>
  <c r="H374" i="15"/>
  <c r="H373" i="15"/>
  <c r="H372" i="15"/>
  <c r="H371" i="15"/>
  <c r="H370" i="15"/>
  <c r="H369" i="15"/>
  <c r="H368" i="15"/>
  <c r="H367" i="15"/>
  <c r="H366" i="15"/>
  <c r="H365" i="15"/>
  <c r="H364" i="15"/>
  <c r="H363" i="15"/>
  <c r="H362" i="15"/>
  <c r="H361" i="15"/>
  <c r="H360" i="15"/>
  <c r="H359" i="15"/>
  <c r="H358" i="15"/>
  <c r="H357" i="15"/>
  <c r="H356" i="15"/>
  <c r="H355" i="15"/>
  <c r="H354" i="15"/>
  <c r="H353" i="15"/>
  <c r="H352" i="15"/>
  <c r="H351" i="15"/>
  <c r="H350" i="15"/>
  <c r="H349" i="15"/>
  <c r="H348" i="15"/>
  <c r="H347" i="15"/>
  <c r="H346" i="15"/>
  <c r="H345" i="15"/>
  <c r="H344" i="15"/>
  <c r="H343" i="15"/>
  <c r="H342" i="15"/>
  <c r="H341" i="15"/>
  <c r="H340" i="15"/>
  <c r="H339" i="15"/>
  <c r="H338" i="15"/>
  <c r="H337" i="15"/>
  <c r="H336" i="15"/>
  <c r="H335" i="15"/>
  <c r="H334" i="15"/>
  <c r="H333" i="15"/>
  <c r="H332" i="15"/>
  <c r="H331" i="15"/>
  <c r="H330" i="15"/>
  <c r="H329" i="15"/>
  <c r="H328" i="15"/>
  <c r="H327" i="15"/>
  <c r="H326" i="15"/>
  <c r="H325" i="15"/>
  <c r="H324" i="15"/>
  <c r="H323" i="15"/>
  <c r="H322" i="15"/>
  <c r="H320" i="15"/>
  <c r="H319" i="15"/>
  <c r="H318" i="15"/>
  <c r="H317" i="15"/>
  <c r="H316" i="15"/>
  <c r="H315" i="15"/>
  <c r="H314" i="15"/>
  <c r="H313" i="15"/>
  <c r="H312" i="15"/>
  <c r="H311" i="15"/>
  <c r="H310" i="15"/>
  <c r="H309" i="15"/>
  <c r="H308" i="15"/>
  <c r="H307" i="15"/>
  <c r="H306" i="15"/>
  <c r="H305" i="15"/>
  <c r="H304" i="15"/>
  <c r="H303" i="15"/>
  <c r="H302" i="15"/>
  <c r="H301" i="15"/>
  <c r="H300" i="15"/>
  <c r="H299" i="15"/>
  <c r="H298" i="15"/>
  <c r="H297" i="15"/>
  <c r="H296" i="15"/>
  <c r="H295" i="15"/>
  <c r="H294" i="15"/>
  <c r="H293" i="15"/>
  <c r="H292" i="15"/>
  <c r="H291" i="15"/>
  <c r="H290" i="15"/>
  <c r="H289" i="15"/>
  <c r="H288" i="15"/>
  <c r="H287" i="15"/>
  <c r="H286" i="15"/>
  <c r="H285" i="15"/>
  <c r="H284" i="15"/>
  <c r="H283" i="15"/>
  <c r="H282" i="15"/>
  <c r="H281" i="15"/>
  <c r="H280" i="15"/>
  <c r="H279" i="15"/>
  <c r="H278" i="15"/>
  <c r="H277" i="15"/>
  <c r="H276" i="15"/>
  <c r="H275" i="15"/>
  <c r="H274" i="15"/>
  <c r="H273" i="15"/>
  <c r="H272" i="15"/>
  <c r="H271" i="15"/>
  <c r="H270" i="15"/>
  <c r="H269" i="15"/>
  <c r="H268" i="15"/>
  <c r="H267" i="15"/>
  <c r="H266" i="15"/>
  <c r="H265"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0" i="15"/>
  <c r="H169" i="15"/>
  <c r="H168" i="15"/>
  <c r="H166" i="15"/>
  <c r="H165" i="15"/>
  <c r="H164" i="15"/>
  <c r="H25" i="11"/>
  <c r="I509" i="15"/>
  <c r="I15" i="15"/>
  <c r="I16"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265" i="15"/>
  <c r="I266" i="15"/>
  <c r="I267" i="15"/>
  <c r="I268" i="15"/>
  <c r="I269" i="15"/>
  <c r="I270" i="15"/>
  <c r="I271" i="15"/>
  <c r="I272" i="15"/>
  <c r="I273" i="15"/>
  <c r="I274" i="15"/>
  <c r="I275" i="15"/>
  <c r="I276" i="15"/>
  <c r="I277" i="15"/>
  <c r="I278" i="15"/>
  <c r="I279" i="15"/>
  <c r="I280" i="15"/>
  <c r="I281" i="15"/>
  <c r="I282" i="15"/>
  <c r="I283" i="15"/>
  <c r="I284" i="15"/>
  <c r="I285" i="15"/>
  <c r="I286" i="15"/>
  <c r="I287" i="15"/>
  <c r="I288" i="15"/>
  <c r="I289" i="15"/>
  <c r="I290" i="15"/>
  <c r="I291" i="15"/>
  <c r="I292" i="15"/>
  <c r="I293" i="15"/>
  <c r="I294" i="15"/>
  <c r="I295" i="15"/>
  <c r="I296" i="15"/>
  <c r="I297" i="15"/>
  <c r="I298" i="15"/>
  <c r="I299" i="15"/>
  <c r="I300" i="15"/>
  <c r="I301" i="15"/>
  <c r="I302" i="15"/>
  <c r="I303" i="15"/>
  <c r="I304" i="15"/>
  <c r="I305" i="15"/>
  <c r="I306" i="15"/>
  <c r="I307" i="15"/>
  <c r="I308" i="15"/>
  <c r="I309" i="15"/>
  <c r="I310" i="15"/>
  <c r="I311" i="15"/>
  <c r="I312" i="15"/>
  <c r="I313" i="15"/>
  <c r="I314" i="15"/>
  <c r="I315" i="15"/>
  <c r="I316" i="15"/>
  <c r="I317" i="15"/>
  <c r="I318" i="15"/>
  <c r="I319" i="15"/>
  <c r="I320" i="15"/>
  <c r="I321" i="15"/>
  <c r="I322" i="15"/>
  <c r="I323" i="15"/>
  <c r="I324" i="15"/>
  <c r="I325" i="15"/>
  <c r="I326" i="15"/>
  <c r="I327" i="15"/>
  <c r="I328" i="15"/>
  <c r="I329" i="15"/>
  <c r="I330" i="15"/>
  <c r="I331" i="15"/>
  <c r="I332" i="15"/>
  <c r="I333" i="15"/>
  <c r="I334" i="15"/>
  <c r="I335" i="15"/>
  <c r="I336" i="15"/>
  <c r="I337" i="15"/>
  <c r="I338" i="15"/>
  <c r="I339" i="15"/>
  <c r="I340" i="15"/>
  <c r="I341" i="15"/>
  <c r="I342" i="15"/>
  <c r="I343" i="15"/>
  <c r="I344" i="15"/>
  <c r="I345" i="15"/>
  <c r="I346" i="15"/>
  <c r="I347" i="15"/>
  <c r="I348" i="15"/>
  <c r="I349" i="15"/>
  <c r="I350" i="15"/>
  <c r="I351" i="15"/>
  <c r="I352" i="15"/>
  <c r="I353" i="15"/>
  <c r="I354" i="15"/>
  <c r="I355" i="15"/>
  <c r="I356" i="15"/>
  <c r="I357" i="15"/>
  <c r="I358" i="15"/>
  <c r="I359" i="15"/>
  <c r="I360" i="15"/>
  <c r="I361" i="15"/>
  <c r="I362" i="15"/>
  <c r="I363" i="15"/>
  <c r="I364" i="15"/>
  <c r="I365" i="15"/>
  <c r="I366" i="15"/>
  <c r="I367" i="15"/>
  <c r="I368" i="15"/>
  <c r="I369" i="15"/>
  <c r="I370" i="15"/>
  <c r="I371" i="15"/>
  <c r="I372" i="15"/>
  <c r="I373" i="15"/>
  <c r="I374" i="15"/>
  <c r="I375" i="15"/>
  <c r="I376" i="15"/>
  <c r="I377" i="15"/>
  <c r="I378" i="15"/>
  <c r="I379" i="15"/>
  <c r="I380" i="15"/>
  <c r="I381" i="15"/>
  <c r="I382" i="15"/>
  <c r="I383" i="15"/>
  <c r="I384" i="15"/>
  <c r="I385" i="15"/>
  <c r="I386" i="15"/>
  <c r="I387" i="15"/>
  <c r="I388" i="15"/>
  <c r="I389" i="15"/>
  <c r="I390" i="15"/>
  <c r="I391" i="15"/>
  <c r="I392" i="15"/>
  <c r="I393" i="15"/>
  <c r="I394" i="15"/>
  <c r="I395" i="15"/>
  <c r="I396" i="15"/>
  <c r="I397" i="15"/>
  <c r="I398" i="15"/>
  <c r="I399" i="15"/>
  <c r="I400" i="15"/>
  <c r="I401" i="15"/>
  <c r="I402" i="15"/>
  <c r="I403" i="15"/>
  <c r="I404" i="15"/>
  <c r="I405" i="15"/>
  <c r="I406" i="15"/>
  <c r="I407" i="15"/>
  <c r="I408" i="15"/>
  <c r="I409" i="15"/>
  <c r="I410" i="15"/>
  <c r="I411" i="15"/>
  <c r="I412" i="15"/>
  <c r="I413" i="15"/>
  <c r="I414" i="15"/>
  <c r="I415" i="15"/>
  <c r="I416" i="15"/>
  <c r="I417" i="15"/>
  <c r="I418" i="15"/>
  <c r="I419" i="15"/>
  <c r="I420" i="15"/>
  <c r="I421" i="15"/>
  <c r="I422" i="15"/>
  <c r="I423" i="15"/>
  <c r="I424" i="15"/>
  <c r="I425" i="15"/>
  <c r="I426" i="15"/>
  <c r="I427" i="15"/>
  <c r="I428" i="15"/>
  <c r="I429" i="15"/>
  <c r="I430" i="15"/>
  <c r="I431" i="15"/>
  <c r="I432" i="15"/>
  <c r="I433" i="15"/>
  <c r="I434" i="15"/>
  <c r="I435" i="15"/>
  <c r="I436" i="15"/>
  <c r="I437" i="15"/>
  <c r="I438" i="15"/>
  <c r="I439" i="15"/>
  <c r="I440" i="15"/>
  <c r="I441" i="15"/>
  <c r="I442" i="15"/>
  <c r="I443" i="15"/>
  <c r="I444" i="15"/>
  <c r="I445" i="15"/>
  <c r="I446" i="15"/>
  <c r="I447" i="15"/>
  <c r="I448" i="15"/>
  <c r="I449" i="15"/>
  <c r="I450" i="15"/>
  <c r="I451" i="15"/>
  <c r="I452" i="15"/>
  <c r="I453" i="15"/>
  <c r="I454" i="15"/>
  <c r="I455" i="15"/>
  <c r="I456" i="15"/>
  <c r="I457" i="15"/>
  <c r="I458" i="15"/>
  <c r="I459" i="15"/>
  <c r="I460" i="15"/>
  <c r="I461" i="15"/>
  <c r="I462" i="15"/>
  <c r="I463" i="15"/>
  <c r="I464" i="15"/>
  <c r="I465" i="15"/>
  <c r="I466" i="15"/>
  <c r="I467" i="15"/>
  <c r="I468" i="15"/>
  <c r="I469" i="15"/>
  <c r="I470" i="15"/>
  <c r="I471" i="15"/>
  <c r="I472" i="15"/>
  <c r="I473" i="15"/>
  <c r="I474" i="15"/>
  <c r="I475" i="15"/>
  <c r="I476" i="15"/>
  <c r="I477" i="15"/>
  <c r="I478" i="15"/>
  <c r="I479" i="15"/>
  <c r="I480" i="15"/>
  <c r="I481" i="15"/>
  <c r="I482" i="15"/>
  <c r="I483" i="15"/>
  <c r="I484" i="15"/>
  <c r="I485" i="15"/>
  <c r="I486" i="15"/>
  <c r="I487" i="15"/>
  <c r="I488" i="15"/>
  <c r="I489" i="15"/>
  <c r="I490" i="15"/>
  <c r="I491" i="15"/>
  <c r="I492" i="15"/>
  <c r="I493" i="15"/>
  <c r="I494" i="15"/>
  <c r="I495" i="15"/>
  <c r="I496" i="15"/>
  <c r="I497" i="15"/>
  <c r="I498" i="15"/>
  <c r="I499" i="15"/>
  <c r="I500" i="15"/>
  <c r="I501" i="15"/>
  <c r="I502" i="15"/>
  <c r="I503" i="15"/>
  <c r="I504" i="15"/>
  <c r="I505" i="15"/>
  <c r="I506" i="15"/>
  <c r="I507" i="15"/>
  <c r="I508" i="15"/>
  <c r="I510" i="15"/>
  <c r="I511" i="15"/>
  <c r="I512" i="15"/>
  <c r="I513" i="15"/>
  <c r="I514" i="15"/>
  <c r="I515" i="15"/>
  <c r="I516" i="15"/>
  <c r="I517" i="15"/>
  <c r="I518" i="15"/>
  <c r="I519" i="15"/>
  <c r="I520" i="15"/>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233" i="16"/>
  <c r="I234" i="16"/>
  <c r="I235" i="16"/>
  <c r="I236" i="16"/>
  <c r="I237" i="16"/>
  <c r="I238" i="16"/>
  <c r="I239" i="16"/>
  <c r="I240" i="16"/>
  <c r="I241" i="16"/>
  <c r="I242" i="16"/>
  <c r="I243" i="16"/>
  <c r="I244" i="16"/>
  <c r="I245" i="16"/>
  <c r="I246" i="16"/>
  <c r="I247" i="16"/>
  <c r="I248" i="16"/>
  <c r="I249" i="16"/>
  <c r="I250" i="16"/>
  <c r="I251" i="16"/>
  <c r="I252" i="16"/>
  <c r="I253" i="16"/>
  <c r="I254" i="16"/>
  <c r="I255" i="16"/>
  <c r="I256" i="16"/>
  <c r="I257" i="16"/>
  <c r="I258" i="16"/>
  <c r="I259" i="16"/>
  <c r="I260" i="16"/>
  <c r="I261" i="16"/>
  <c r="I262" i="16"/>
  <c r="I263" i="16"/>
  <c r="I264" i="16"/>
  <c r="I265" i="16"/>
  <c r="I266" i="16"/>
  <c r="I267" i="16"/>
  <c r="I268" i="16"/>
  <c r="I269" i="16"/>
  <c r="I270" i="16"/>
  <c r="I271" i="16"/>
  <c r="I272" i="16"/>
  <c r="I273" i="16"/>
  <c r="I274" i="16"/>
  <c r="I275" i="16"/>
  <c r="I276" i="16"/>
  <c r="I277" i="16"/>
  <c r="I278" i="16"/>
  <c r="I279" i="16"/>
  <c r="I280" i="16"/>
  <c r="I281" i="16"/>
  <c r="I282" i="16"/>
  <c r="I283" i="16"/>
  <c r="I284" i="16"/>
  <c r="I285" i="16"/>
  <c r="I286" i="16"/>
  <c r="I287" i="16"/>
  <c r="I288" i="16"/>
  <c r="I289" i="16"/>
  <c r="I290" i="16"/>
  <c r="I291" i="16"/>
  <c r="I292" i="16"/>
  <c r="I293" i="16"/>
  <c r="I294" i="16"/>
  <c r="I295" i="16"/>
  <c r="I296" i="16"/>
  <c r="I297" i="16"/>
  <c r="I298" i="16"/>
  <c r="I299" i="16"/>
  <c r="I300" i="16"/>
  <c r="I301" i="16"/>
  <c r="I302" i="16"/>
  <c r="I303" i="16"/>
  <c r="I304" i="16"/>
  <c r="I305" i="16"/>
  <c r="I306" i="16"/>
  <c r="I307" i="16"/>
  <c r="I308" i="16"/>
  <c r="I309" i="16"/>
  <c r="I310" i="16"/>
  <c r="I311" i="16"/>
  <c r="I312" i="16"/>
  <c r="I313" i="16"/>
  <c r="I314" i="16"/>
  <c r="I315" i="16"/>
  <c r="I316" i="16"/>
  <c r="I317" i="16"/>
  <c r="I318" i="16"/>
  <c r="I319" i="16"/>
  <c r="I320" i="16"/>
  <c r="I321" i="16"/>
  <c r="I322" i="16"/>
  <c r="I323" i="16"/>
  <c r="I324" i="16"/>
  <c r="I325" i="16"/>
  <c r="I326" i="16"/>
  <c r="I327" i="16"/>
  <c r="I328" i="16"/>
  <c r="I329" i="16"/>
  <c r="I330"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360" i="16"/>
  <c r="I361" i="16"/>
  <c r="I362" i="16"/>
  <c r="I363" i="16"/>
  <c r="I364" i="16"/>
  <c r="I365" i="16"/>
  <c r="I366" i="16"/>
  <c r="I367" i="16"/>
  <c r="I368" i="16"/>
  <c r="I369" i="16"/>
  <c r="I370" i="16"/>
  <c r="I371" i="16"/>
  <c r="I372" i="16"/>
  <c r="I373" i="16"/>
  <c r="I374" i="16"/>
  <c r="I375" i="16"/>
  <c r="I376" i="16"/>
  <c r="I377" i="16"/>
  <c r="I378" i="16"/>
  <c r="I379" i="16"/>
  <c r="I380" i="16"/>
  <c r="I381" i="16"/>
  <c r="I382" i="16"/>
  <c r="I383" i="16"/>
  <c r="I384" i="16"/>
  <c r="I385" i="16"/>
  <c r="I386" i="16"/>
  <c r="I387" i="16"/>
  <c r="I388" i="16"/>
  <c r="I389" i="16"/>
  <c r="I390" i="16"/>
  <c r="I391" i="16"/>
  <c r="I392" i="16"/>
  <c r="I393" i="16"/>
  <c r="I394" i="16"/>
  <c r="I395" i="16"/>
  <c r="I396" i="16"/>
  <c r="I397" i="16"/>
  <c r="I398" i="16"/>
  <c r="I399" i="16"/>
  <c r="I400" i="16"/>
  <c r="I401" i="16"/>
  <c r="I402" i="16"/>
  <c r="I403" i="16"/>
  <c r="I404" i="16"/>
  <c r="I405" i="16"/>
  <c r="I406" i="16"/>
  <c r="I407" i="16"/>
  <c r="I408" i="16"/>
  <c r="I409" i="16"/>
  <c r="I410" i="16"/>
  <c r="I411" i="16"/>
  <c r="I412" i="16"/>
  <c r="I413" i="16"/>
  <c r="I414" i="16"/>
  <c r="I415" i="16"/>
  <c r="I416" i="16"/>
  <c r="I417" i="16"/>
  <c r="I418" i="16"/>
  <c r="I419" i="16"/>
  <c r="I420" i="16"/>
  <c r="I421" i="16"/>
  <c r="I422" i="16"/>
  <c r="I423" i="16"/>
  <c r="I424" i="16"/>
  <c r="I425" i="16"/>
  <c r="I426" i="16"/>
  <c r="I427" i="16"/>
  <c r="I428" i="16"/>
  <c r="I429" i="16"/>
  <c r="I430" i="16"/>
  <c r="I431" i="16"/>
  <c r="I432" i="16"/>
  <c r="I433" i="16"/>
  <c r="I434" i="16"/>
  <c r="I435" i="16"/>
  <c r="I436" i="16"/>
  <c r="I437" i="16"/>
  <c r="I438" i="16"/>
  <c r="I439" i="16"/>
  <c r="I440" i="16"/>
  <c r="I441" i="16"/>
  <c r="I442" i="16"/>
  <c r="I443" i="16"/>
  <c r="I444" i="16"/>
  <c r="I445" i="16"/>
  <c r="I446" i="16"/>
  <c r="I447" i="16"/>
  <c r="I448" i="16"/>
  <c r="I449" i="16"/>
  <c r="I450" i="16"/>
  <c r="I451" i="16"/>
  <c r="I452" i="16"/>
  <c r="I453" i="16"/>
  <c r="I454" i="16"/>
  <c r="I455" i="16"/>
  <c r="I456" i="16"/>
  <c r="I457" i="16"/>
  <c r="I458" i="16"/>
  <c r="I459" i="16"/>
  <c r="I460" i="16"/>
  <c r="I461" i="16"/>
  <c r="I462" i="16"/>
  <c r="I463" i="16"/>
  <c r="I464" i="16"/>
  <c r="I465" i="16"/>
  <c r="I466" i="16"/>
  <c r="I467" i="16"/>
  <c r="I468" i="16"/>
  <c r="I469" i="16"/>
  <c r="I470" i="16"/>
  <c r="I471" i="16"/>
  <c r="I472" i="16"/>
  <c r="I473" i="16"/>
  <c r="I474" i="16"/>
  <c r="I475" i="16"/>
  <c r="I476" i="16"/>
  <c r="I477" i="16"/>
  <c r="I14" i="16"/>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I393" i="14"/>
  <c r="I394" i="14"/>
  <c r="I395" i="14"/>
  <c r="I396" i="14"/>
  <c r="I397" i="14"/>
  <c r="I398" i="14"/>
  <c r="I399" i="14"/>
  <c r="I400" i="14"/>
  <c r="I401" i="14"/>
  <c r="I402" i="14"/>
  <c r="I403" i="14"/>
  <c r="I404" i="14"/>
  <c r="I405" i="14"/>
  <c r="I406" i="14"/>
  <c r="I407" i="14"/>
  <c r="I408" i="14"/>
  <c r="I409" i="14"/>
  <c r="I410" i="14"/>
  <c r="I411" i="14"/>
  <c r="I412" i="14"/>
  <c r="I413" i="14"/>
  <c r="I414" i="14"/>
  <c r="I415" i="14"/>
  <c r="I416" i="14"/>
  <c r="I417" i="14"/>
  <c r="I418" i="14"/>
  <c r="I419" i="14"/>
  <c r="I420" i="14"/>
  <c r="I421" i="14"/>
  <c r="I422" i="14"/>
  <c r="I423" i="14"/>
  <c r="I424" i="14"/>
  <c r="I425" i="14"/>
  <c r="I426" i="14"/>
  <c r="I427" i="14"/>
  <c r="I428" i="14"/>
  <c r="I429" i="14"/>
  <c r="I430" i="14"/>
  <c r="I431" i="14"/>
  <c r="I432" i="14"/>
  <c r="I433" i="14"/>
  <c r="I434" i="14"/>
  <c r="I435" i="14"/>
  <c r="I436" i="14"/>
  <c r="I437" i="14"/>
  <c r="I438" i="14"/>
  <c r="I439" i="14"/>
  <c r="I440" i="14"/>
  <c r="I441" i="14"/>
  <c r="I442" i="14"/>
  <c r="I443" i="14"/>
  <c r="I444" i="14"/>
  <c r="I445" i="14"/>
  <c r="I446" i="14"/>
  <c r="I447" i="14"/>
  <c r="I448" i="14"/>
  <c r="I449" i="14"/>
  <c r="I450" i="14"/>
  <c r="I451" i="14"/>
  <c r="I452" i="14"/>
  <c r="I453" i="14"/>
  <c r="I454" i="14"/>
  <c r="I455" i="14"/>
  <c r="I456" i="14"/>
  <c r="I14" i="14"/>
  <c r="I14" i="11" l="1"/>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14" i="13"/>
  <c r="H15" i="13"/>
  <c r="H35"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93" i="13"/>
  <c r="H95" i="13"/>
  <c r="H97" i="13"/>
  <c r="H101" i="13"/>
  <c r="H104" i="13"/>
  <c r="H105" i="13"/>
  <c r="H106" i="13"/>
  <c r="H107" i="13"/>
  <c r="H108"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3" i="13"/>
  <c r="H144" i="13"/>
  <c r="H159" i="13"/>
  <c r="H161" i="13"/>
  <c r="H167" i="13"/>
  <c r="H168"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4" i="13"/>
  <c r="H208" i="13"/>
  <c r="H214" i="13"/>
  <c r="H218" i="13"/>
  <c r="H219" i="13"/>
  <c r="H220"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50" i="13"/>
  <c r="H251" i="13"/>
  <c r="H252" i="13"/>
  <c r="H253" i="13"/>
  <c r="H254" i="13"/>
  <c r="H266" i="13"/>
  <c r="H271" i="13"/>
  <c r="H275"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5" i="13"/>
  <c r="H345" i="13"/>
  <c r="H351" i="13"/>
  <c r="H352" i="13"/>
  <c r="H353" i="13"/>
  <c r="H356" i="13"/>
  <c r="H357" i="13"/>
  <c r="H358" i="13"/>
  <c r="H359" i="13"/>
  <c r="H360" i="13"/>
  <c r="H361" i="13"/>
  <c r="H362" i="13"/>
  <c r="H363" i="13"/>
  <c r="H364" i="13"/>
  <c r="H365" i="13"/>
  <c r="H366" i="13"/>
  <c r="H367" i="13"/>
  <c r="H368" i="13"/>
  <c r="H369" i="13"/>
  <c r="H370" i="13"/>
  <c r="H371" i="13"/>
  <c r="H373" i="13"/>
  <c r="H374" i="13"/>
  <c r="H375" i="13"/>
  <c r="H376" i="13"/>
  <c r="H377" i="13"/>
  <c r="H378" i="13"/>
  <c r="H379" i="13"/>
  <c r="H380" i="13"/>
  <c r="H381" i="13"/>
  <c r="H382" i="13"/>
  <c r="H383" i="13"/>
  <c r="H384" i="13"/>
  <c r="H386" i="13"/>
  <c r="H402" i="13"/>
  <c r="H409" i="13"/>
  <c r="H410" i="13"/>
  <c r="H411"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3" i="13"/>
  <c r="H445" i="13"/>
  <c r="H459" i="13"/>
  <c r="H460" i="13"/>
  <c r="H462" i="13"/>
  <c r="H463"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89" i="13"/>
  <c r="H490" i="13"/>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68" i="12"/>
  <c r="I269" i="12"/>
  <c r="I270" i="12"/>
  <c r="I271" i="12"/>
  <c r="I272" i="12"/>
  <c r="I273" i="12"/>
  <c r="I274" i="12"/>
  <c r="I275" i="12"/>
  <c r="I276" i="12"/>
  <c r="I277" i="12"/>
  <c r="I278" i="12"/>
  <c r="I279" i="12"/>
  <c r="I280" i="12"/>
  <c r="I281" i="12"/>
  <c r="I282" i="12"/>
  <c r="I283" i="12"/>
  <c r="I284" i="12"/>
  <c r="I285" i="12"/>
  <c r="I286" i="12"/>
  <c r="I287" i="12"/>
  <c r="I288" i="12"/>
  <c r="I289" i="12"/>
  <c r="I290" i="12"/>
  <c r="I291" i="12"/>
  <c r="I292" i="12"/>
  <c r="I293" i="12"/>
  <c r="I294" i="12"/>
  <c r="I295" i="12"/>
  <c r="I296" i="12"/>
  <c r="I297" i="12"/>
  <c r="I298" i="12"/>
  <c r="I299" i="12"/>
  <c r="I300" i="12"/>
  <c r="I301" i="12"/>
  <c r="I302" i="12"/>
  <c r="I303" i="12"/>
  <c r="I304" i="12"/>
  <c r="I305" i="12"/>
  <c r="I306" i="12"/>
  <c r="I307" i="12"/>
  <c r="I308" i="12"/>
  <c r="I309" i="12"/>
  <c r="I310" i="12"/>
  <c r="I311" i="12"/>
  <c r="I312" i="12"/>
  <c r="I313" i="12"/>
  <c r="I314" i="12"/>
  <c r="I315" i="12"/>
  <c r="I316" i="12"/>
  <c r="I317" i="12"/>
  <c r="I318" i="12"/>
  <c r="I319" i="12"/>
  <c r="I320" i="12"/>
  <c r="I321" i="12"/>
  <c r="I322" i="12"/>
  <c r="I323" i="12"/>
  <c r="I324" i="12"/>
  <c r="I325" i="12"/>
  <c r="I326" i="12"/>
  <c r="I327" i="12"/>
  <c r="I328" i="12"/>
  <c r="I329" i="12"/>
  <c r="I330" i="12"/>
  <c r="I331" i="12"/>
  <c r="I332" i="12"/>
  <c r="I333" i="12"/>
  <c r="I334" i="12"/>
  <c r="I335" i="12"/>
  <c r="I336" i="12"/>
  <c r="I337" i="12"/>
  <c r="I338" i="12"/>
  <c r="I339" i="12"/>
  <c r="I340" i="12"/>
  <c r="I341" i="12"/>
  <c r="I342" i="12"/>
  <c r="I343" i="12"/>
  <c r="I344" i="12"/>
  <c r="I345" i="12"/>
  <c r="I346" i="12"/>
  <c r="I347" i="12"/>
  <c r="I348" i="12"/>
  <c r="I349" i="12"/>
  <c r="I350" i="12"/>
  <c r="I351" i="12"/>
  <c r="I352" i="12"/>
  <c r="I353" i="12"/>
  <c r="I354" i="12"/>
  <c r="I355" i="12"/>
  <c r="I356" i="12"/>
  <c r="I357" i="12"/>
  <c r="I358" i="12"/>
  <c r="I359" i="12"/>
  <c r="I360" i="12"/>
  <c r="I361" i="12"/>
  <c r="I362" i="12"/>
  <c r="I363" i="12"/>
  <c r="I364" i="12"/>
  <c r="I365" i="12"/>
  <c r="I366" i="12"/>
  <c r="I367" i="12"/>
  <c r="I368" i="12"/>
  <c r="I369" i="12"/>
  <c r="I370" i="12"/>
  <c r="I371" i="12"/>
  <c r="I372" i="12"/>
  <c r="I373" i="12"/>
  <c r="I374" i="12"/>
  <c r="I375" i="12"/>
  <c r="I376" i="12"/>
  <c r="I377" i="12"/>
  <c r="I378" i="12"/>
  <c r="I379" i="12"/>
  <c r="I380" i="12"/>
  <c r="I381" i="12"/>
  <c r="I382" i="12"/>
  <c r="I383" i="12"/>
  <c r="I384" i="12"/>
  <c r="I385" i="12"/>
  <c r="I386" i="12"/>
  <c r="I387" i="12"/>
  <c r="I388" i="12"/>
  <c r="I389" i="12"/>
  <c r="I390" i="12"/>
  <c r="I391" i="12"/>
  <c r="I392" i="12"/>
  <c r="I393" i="12"/>
  <c r="I394" i="12"/>
  <c r="I395" i="12"/>
  <c r="I396" i="12"/>
  <c r="I397" i="12"/>
  <c r="I398" i="12"/>
  <c r="I399" i="12"/>
  <c r="I400" i="12"/>
  <c r="I401" i="12"/>
  <c r="I402" i="12"/>
  <c r="I403" i="12"/>
  <c r="I404" i="12"/>
  <c r="I405" i="12"/>
  <c r="I406" i="12"/>
  <c r="I407" i="12"/>
  <c r="I408" i="12"/>
  <c r="I409" i="12"/>
  <c r="I410" i="12"/>
  <c r="I411" i="12"/>
  <c r="I412" i="12"/>
  <c r="I413" i="12"/>
  <c r="I414" i="12"/>
  <c r="I415" i="12"/>
  <c r="I416" i="12"/>
  <c r="I417" i="12"/>
  <c r="I418" i="12"/>
  <c r="I419" i="12"/>
  <c r="I420" i="12"/>
  <c r="I421" i="12"/>
  <c r="I422" i="12"/>
  <c r="I423" i="12"/>
  <c r="I424" i="12"/>
  <c r="I425" i="12"/>
  <c r="I426" i="12"/>
  <c r="I427" i="12"/>
  <c r="I428" i="12"/>
  <c r="I429" i="12"/>
  <c r="I430" i="12"/>
  <c r="I431" i="12"/>
  <c r="I432" i="12"/>
  <c r="I433" i="12"/>
  <c r="I434" i="12"/>
  <c r="I435" i="12"/>
  <c r="I436" i="12"/>
  <c r="I437" i="12"/>
  <c r="I438" i="12"/>
  <c r="I439" i="12"/>
  <c r="I440" i="12"/>
  <c r="I441" i="12"/>
  <c r="I442" i="12"/>
  <c r="I443" i="12"/>
  <c r="I444" i="12"/>
  <c r="I445" i="12"/>
  <c r="I446" i="12"/>
  <c r="I447" i="12"/>
  <c r="I448" i="12"/>
  <c r="I449" i="12"/>
  <c r="I450" i="12"/>
  <c r="I451" i="12"/>
  <c r="I452" i="12"/>
  <c r="I453" i="12"/>
  <c r="I454" i="12"/>
  <c r="I455" i="12"/>
  <c r="I456" i="12"/>
  <c r="I457" i="12"/>
  <c r="I458" i="12"/>
  <c r="I459" i="12"/>
  <c r="I460" i="12"/>
  <c r="I461" i="12"/>
  <c r="I462" i="12"/>
  <c r="I463" i="12"/>
  <c r="I464" i="12"/>
  <c r="I465" i="12"/>
  <c r="I466" i="12"/>
  <c r="I467" i="12"/>
  <c r="I468" i="12"/>
  <c r="I469" i="12"/>
  <c r="I470" i="12"/>
  <c r="I471" i="12"/>
  <c r="I472" i="12"/>
  <c r="I473" i="12"/>
  <c r="I474" i="12"/>
  <c r="I475" i="12"/>
  <c r="I476" i="12"/>
  <c r="I477" i="12"/>
  <c r="I478" i="12"/>
  <c r="I479" i="12"/>
  <c r="I480" i="12"/>
  <c r="I481" i="12"/>
  <c r="I482" i="12"/>
  <c r="I483" i="12"/>
  <c r="I484" i="12"/>
  <c r="I485" i="12"/>
  <c r="I486" i="12"/>
  <c r="I487" i="12"/>
  <c r="I488" i="12"/>
  <c r="I489" i="12"/>
  <c r="I490" i="12"/>
  <c r="I491" i="12"/>
  <c r="I492" i="12"/>
  <c r="I493" i="12"/>
  <c r="I494" i="12"/>
  <c r="I495" i="12"/>
  <c r="I496" i="12"/>
  <c r="I497" i="12"/>
  <c r="I498" i="12"/>
  <c r="I499" i="12"/>
  <c r="I500" i="12"/>
  <c r="I501" i="12"/>
  <c r="I502" i="12"/>
  <c r="I503" i="12"/>
  <c r="I504" i="12"/>
  <c r="I505" i="12"/>
  <c r="I506" i="12"/>
  <c r="I507" i="12"/>
  <c r="I508" i="12"/>
  <c r="I509" i="12"/>
  <c r="I510" i="12"/>
  <c r="I511" i="12"/>
  <c r="I512" i="12"/>
  <c r="I513" i="12"/>
  <c r="I514" i="12"/>
  <c r="I515" i="12"/>
  <c r="I516" i="12"/>
  <c r="I517" i="12"/>
  <c r="I518" i="12"/>
  <c r="I519" i="12"/>
  <c r="I520" i="12"/>
  <c r="I521" i="12"/>
  <c r="I522" i="12"/>
  <c r="I523" i="12"/>
  <c r="I524" i="12"/>
  <c r="I525" i="12"/>
  <c r="I526" i="12"/>
  <c r="I527" i="12"/>
  <c r="I528" i="12"/>
  <c r="I529" i="12"/>
  <c r="I530" i="12"/>
  <c r="I531" i="12"/>
  <c r="I532" i="12"/>
  <c r="I533" i="12"/>
  <c r="I534" i="12"/>
  <c r="I535" i="12"/>
  <c r="I536" i="12"/>
  <c r="I537" i="12"/>
  <c r="I538" i="12"/>
  <c r="I539" i="12"/>
  <c r="I540" i="12"/>
  <c r="I541" i="12"/>
  <c r="I542" i="12"/>
  <c r="I543" i="12"/>
  <c r="I544" i="12"/>
  <c r="I545" i="12"/>
  <c r="I546" i="12"/>
  <c r="I14" i="12"/>
  <c r="H16" i="12"/>
  <c r="H17" i="12"/>
  <c r="H18" i="12"/>
  <c r="H21" i="12"/>
  <c r="H37" i="12"/>
  <c r="H42" i="12"/>
  <c r="H44" i="12"/>
  <c r="H46" i="12"/>
  <c r="H49" i="12"/>
  <c r="H50" i="12"/>
  <c r="H51" i="12"/>
  <c r="H52" i="12"/>
  <c r="H53" i="12"/>
  <c r="H57" i="12"/>
  <c r="H58" i="12"/>
  <c r="H61" i="12"/>
  <c r="H62" i="12"/>
  <c r="H63" i="12"/>
  <c r="H66" i="12"/>
  <c r="H67" i="12"/>
  <c r="H71" i="12"/>
  <c r="H75" i="12"/>
  <c r="H76" i="12"/>
  <c r="H77" i="12"/>
  <c r="H80" i="12"/>
  <c r="H81" i="12"/>
  <c r="H82" i="12"/>
  <c r="H83" i="12"/>
  <c r="H84" i="12"/>
  <c r="H85" i="12"/>
  <c r="H86" i="12"/>
  <c r="H87" i="12"/>
  <c r="H88" i="12"/>
  <c r="H89" i="12"/>
  <c r="H90" i="12"/>
  <c r="H91" i="12"/>
  <c r="H92" i="12"/>
  <c r="H93" i="12"/>
  <c r="H95" i="12"/>
  <c r="H96" i="12"/>
  <c r="H104" i="12"/>
  <c r="H114" i="12"/>
  <c r="H116" i="12"/>
  <c r="H117" i="12"/>
  <c r="H118" i="12"/>
  <c r="H119" i="12"/>
  <c r="H120" i="12"/>
  <c r="H121" i="12"/>
  <c r="H126" i="12"/>
  <c r="H130" i="12"/>
  <c r="H132" i="12"/>
  <c r="H133" i="12"/>
  <c r="H137" i="12"/>
  <c r="H138" i="12"/>
  <c r="H142" i="12"/>
  <c r="H143" i="12"/>
  <c r="H144" i="12"/>
  <c r="H145" i="12"/>
  <c r="H146" i="12"/>
  <c r="H147" i="12"/>
  <c r="H148" i="12"/>
  <c r="H149" i="12"/>
  <c r="H150" i="12"/>
  <c r="H151" i="12"/>
  <c r="H152" i="12"/>
  <c r="H153" i="12"/>
  <c r="H154" i="12"/>
  <c r="H155" i="12"/>
  <c r="H156" i="12"/>
  <c r="H157" i="12"/>
  <c r="H170" i="12"/>
  <c r="H173" i="12"/>
  <c r="H174" i="12"/>
  <c r="H177" i="12"/>
  <c r="H178" i="12"/>
  <c r="H179" i="12"/>
  <c r="H180" i="12"/>
  <c r="H182" i="12"/>
  <c r="H184" i="12"/>
  <c r="H185" i="12"/>
  <c r="H186" i="12"/>
  <c r="H187" i="12"/>
  <c r="H189" i="12"/>
  <c r="H198" i="12"/>
  <c r="H200" i="12"/>
  <c r="H201" i="12"/>
  <c r="H202" i="12"/>
  <c r="H203" i="12"/>
  <c r="H204" i="12"/>
  <c r="H205" i="12"/>
  <c r="H206" i="12"/>
  <c r="H207" i="12"/>
  <c r="H208" i="12"/>
  <c r="H209" i="12"/>
  <c r="H210" i="12"/>
  <c r="H211" i="12"/>
  <c r="H212" i="12"/>
  <c r="H214" i="12"/>
  <c r="H215" i="12"/>
  <c r="H216" i="12"/>
  <c r="H217" i="12"/>
  <c r="H218" i="12"/>
  <c r="H219" i="12"/>
  <c r="H222" i="12"/>
  <c r="H234" i="12"/>
  <c r="H235" i="12"/>
  <c r="H236" i="12"/>
  <c r="H238" i="12"/>
  <c r="H243" i="12"/>
  <c r="H244" i="12"/>
  <c r="H245" i="12"/>
  <c r="H247" i="12"/>
  <c r="H248" i="12"/>
  <c r="H254" i="12"/>
  <c r="H255" i="12"/>
  <c r="H256" i="12"/>
  <c r="H257" i="12"/>
  <c r="H260" i="12"/>
  <c r="H261" i="12"/>
  <c r="H262" i="12"/>
  <c r="H263" i="12"/>
  <c r="H264" i="12"/>
  <c r="H265" i="12"/>
  <c r="H266" i="12"/>
  <c r="H267" i="12"/>
  <c r="H268" i="12"/>
  <c r="H269" i="12"/>
  <c r="H270" i="12"/>
  <c r="H271" i="12"/>
  <c r="H272" i="12"/>
  <c r="H273" i="12"/>
  <c r="H274" i="12"/>
  <c r="H275" i="12"/>
  <c r="H277" i="12"/>
  <c r="H283" i="12"/>
  <c r="H285" i="12"/>
  <c r="H296" i="12"/>
  <c r="H297" i="12"/>
  <c r="H298" i="12"/>
  <c r="H299" i="12"/>
  <c r="H301" i="12"/>
  <c r="H304" i="12"/>
  <c r="H306" i="12"/>
  <c r="H307" i="12"/>
  <c r="H311" i="12"/>
  <c r="H312" i="12"/>
  <c r="H313" i="12"/>
  <c r="H314" i="12"/>
  <c r="H315" i="12"/>
  <c r="H316" i="12"/>
  <c r="H321" i="12"/>
  <c r="H322" i="12"/>
  <c r="H329" i="12"/>
  <c r="H330" i="12"/>
  <c r="H331" i="12"/>
  <c r="H332" i="12"/>
  <c r="H333" i="12"/>
  <c r="H334" i="12"/>
  <c r="H335" i="12"/>
  <c r="H336" i="12"/>
  <c r="H337" i="12"/>
  <c r="H338" i="12"/>
  <c r="H339" i="12"/>
  <c r="H340" i="12"/>
  <c r="H341" i="12"/>
  <c r="H342" i="12"/>
  <c r="H343" i="12"/>
  <c r="H344" i="12"/>
  <c r="H345" i="12"/>
  <c r="H346" i="12"/>
  <c r="H347" i="12"/>
  <c r="H348" i="12"/>
  <c r="H349" i="12"/>
  <c r="H350" i="12"/>
  <c r="H353" i="12"/>
  <c r="H355" i="12"/>
  <c r="H357" i="12"/>
  <c r="H361" i="12"/>
  <c r="H362" i="12"/>
  <c r="H364" i="12"/>
  <c r="H365" i="12"/>
  <c r="H375" i="12"/>
  <c r="H379" i="12"/>
  <c r="H387" i="12"/>
  <c r="H388" i="12"/>
  <c r="H392" i="12"/>
  <c r="H393" i="12"/>
  <c r="H394" i="12"/>
  <c r="H396" i="12"/>
  <c r="H397" i="12"/>
  <c r="H398" i="12"/>
  <c r="H400" i="12"/>
  <c r="H401" i="12"/>
  <c r="H405" i="12"/>
  <c r="H406" i="12"/>
  <c r="H409" i="12"/>
  <c r="H410" i="12"/>
  <c r="H414" i="12"/>
  <c r="H415" i="12"/>
  <c r="H417" i="12"/>
  <c r="H418" i="12"/>
  <c r="H419" i="12"/>
  <c r="H420" i="12"/>
  <c r="H421" i="12"/>
  <c r="H422" i="12"/>
  <c r="H423" i="12"/>
  <c r="H424" i="12"/>
  <c r="H425" i="12"/>
  <c r="H426" i="12"/>
  <c r="H427" i="12"/>
  <c r="H428" i="12"/>
  <c r="H429" i="12"/>
  <c r="H430" i="12"/>
  <c r="H441" i="12"/>
  <c r="H454" i="12"/>
  <c r="H456" i="12"/>
  <c r="H457" i="12"/>
  <c r="H462" i="12"/>
  <c r="H463" i="12"/>
  <c r="H464" i="12"/>
  <c r="H467" i="12"/>
  <c r="H468" i="12"/>
  <c r="H469" i="12"/>
  <c r="H470" i="12"/>
  <c r="H472" i="12"/>
  <c r="H473" i="12"/>
  <c r="H474" i="12"/>
  <c r="H475" i="12"/>
  <c r="H476" i="12"/>
  <c r="H477" i="12"/>
  <c r="H478" i="12"/>
  <c r="H479" i="12"/>
  <c r="H480" i="12"/>
  <c r="H481" i="12"/>
  <c r="H482" i="12"/>
  <c r="H483" i="12"/>
  <c r="H484" i="12"/>
  <c r="H485" i="12"/>
  <c r="H486" i="12"/>
  <c r="H487" i="12"/>
  <c r="H488" i="12"/>
  <c r="H489" i="12"/>
  <c r="H490" i="12"/>
  <c r="H491" i="12"/>
  <c r="H492" i="12"/>
  <c r="H497" i="12"/>
  <c r="H498" i="12"/>
  <c r="H511" i="12"/>
  <c r="H512" i="12"/>
  <c r="H516" i="12"/>
  <c r="H517" i="12"/>
  <c r="H518" i="12"/>
  <c r="H519" i="12"/>
  <c r="H520" i="12"/>
  <c r="H521" i="12"/>
  <c r="H522" i="12"/>
  <c r="H523" i="12"/>
  <c r="H528" i="12"/>
  <c r="H530" i="12"/>
  <c r="H531" i="12"/>
  <c r="H532" i="12"/>
  <c r="H533" i="12"/>
  <c r="H534" i="12"/>
  <c r="H535" i="12"/>
  <c r="H537" i="12"/>
  <c r="H538" i="12"/>
  <c r="H539" i="12"/>
  <c r="H541" i="12"/>
  <c r="H542" i="12"/>
  <c r="H543" i="12"/>
  <c r="H544" i="12"/>
  <c r="H545" i="12"/>
  <c r="H546" i="12"/>
  <c r="H14" i="12"/>
  <c r="H182"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H15" i="11"/>
  <c r="H18" i="11"/>
  <c r="H20" i="11"/>
  <c r="H21" i="11"/>
  <c r="H22" i="11"/>
  <c r="H23" i="11"/>
  <c r="H24" i="11"/>
  <c r="H26" i="11"/>
  <c r="H27" i="11"/>
  <c r="H31" i="11"/>
  <c r="H34" i="11"/>
  <c r="H35" i="11"/>
  <c r="H36" i="11"/>
  <c r="H37" i="11"/>
  <c r="H38" i="11"/>
  <c r="H39" i="11"/>
  <c r="H40" i="11"/>
  <c r="H42" i="11"/>
  <c r="H44" i="11"/>
  <c r="H45" i="11"/>
  <c r="H47" i="11"/>
  <c r="H48" i="11"/>
  <c r="H49" i="11"/>
  <c r="H50" i="11"/>
  <c r="H51" i="11"/>
  <c r="H52" i="11"/>
  <c r="H53" i="11"/>
  <c r="H54" i="11"/>
  <c r="H55" i="11"/>
  <c r="H57" i="11"/>
  <c r="H59" i="11"/>
  <c r="H60" i="11"/>
  <c r="H61" i="11"/>
  <c r="H62" i="11"/>
  <c r="H63" i="11"/>
  <c r="H64" i="11"/>
  <c r="H65" i="11"/>
  <c r="H66" i="11"/>
  <c r="H67" i="11"/>
  <c r="H68" i="11"/>
  <c r="H69" i="11"/>
  <c r="H71" i="11"/>
  <c r="H72" i="11"/>
  <c r="H73" i="11"/>
  <c r="H74" i="11"/>
  <c r="H75" i="11"/>
  <c r="H77" i="11"/>
  <c r="H81" i="11"/>
  <c r="H82" i="11"/>
  <c r="H83" i="11"/>
  <c r="H84" i="11"/>
  <c r="H85" i="11"/>
  <c r="H86" i="11"/>
  <c r="H88" i="11"/>
  <c r="H89" i="11"/>
  <c r="H90" i="11"/>
  <c r="H91" i="11"/>
  <c r="H92" i="11"/>
  <c r="H94" i="11"/>
  <c r="H95" i="11"/>
  <c r="H96" i="11"/>
  <c r="H97" i="11"/>
  <c r="H98" i="11"/>
  <c r="H99" i="11"/>
  <c r="H100" i="11"/>
  <c r="H101" i="11"/>
  <c r="H102" i="11"/>
  <c r="H103" i="11"/>
  <c r="H105" i="11"/>
  <c r="H106" i="11"/>
  <c r="H107" i="11"/>
  <c r="H108" i="11"/>
  <c r="H109" i="11"/>
  <c r="H110" i="11"/>
  <c r="H111" i="11"/>
  <c r="H112" i="11"/>
  <c r="H113" i="11"/>
  <c r="H114" i="11"/>
  <c r="H115" i="11"/>
  <c r="H116" i="11"/>
  <c r="H118" i="11"/>
  <c r="H120" i="11"/>
  <c r="H122" i="11"/>
  <c r="H124" i="11"/>
  <c r="H127" i="11"/>
  <c r="H128" i="11"/>
  <c r="H129" i="11"/>
  <c r="H130" i="11"/>
  <c r="H131" i="11"/>
  <c r="H133" i="11"/>
  <c r="H134" i="11"/>
  <c r="H135" i="11"/>
  <c r="H137" i="11"/>
  <c r="H138" i="11"/>
  <c r="H139" i="11"/>
  <c r="H140" i="11"/>
  <c r="H141" i="11"/>
  <c r="H142" i="11"/>
  <c r="H143" i="11"/>
  <c r="H144" i="11"/>
  <c r="H145" i="11"/>
  <c r="H149" i="11"/>
  <c r="H150" i="11"/>
  <c r="H152" i="11"/>
  <c r="H153" i="11"/>
  <c r="H154" i="11"/>
  <c r="H155" i="11"/>
  <c r="H156" i="11"/>
  <c r="H157" i="11"/>
  <c r="H158" i="11"/>
  <c r="H159" i="11"/>
  <c r="H160" i="11"/>
  <c r="H161" i="11"/>
  <c r="H164" i="11"/>
  <c r="H165" i="11"/>
  <c r="H166" i="11"/>
  <c r="H167" i="11"/>
  <c r="H168" i="11"/>
  <c r="H169" i="11"/>
  <c r="H170" i="11"/>
  <c r="H171" i="11"/>
  <c r="H173" i="11"/>
  <c r="H174" i="11"/>
  <c r="H175" i="11"/>
  <c r="H176" i="11"/>
  <c r="H177" i="11"/>
  <c r="H178" i="11"/>
  <c r="H179" i="11"/>
  <c r="H180" i="11"/>
  <c r="H186" i="11"/>
  <c r="H187" i="11"/>
  <c r="H188" i="11"/>
  <c r="H190" i="11"/>
  <c r="H191" i="11"/>
  <c r="H192" i="11"/>
  <c r="H193" i="11"/>
  <c r="H194" i="11"/>
  <c r="H195" i="11"/>
  <c r="H196" i="11"/>
  <c r="H199" i="11"/>
  <c r="H200" i="11"/>
  <c r="H201" i="11"/>
  <c r="H202" i="11"/>
  <c r="H203" i="11"/>
  <c r="H204" i="11"/>
  <c r="H205" i="11"/>
  <c r="H206" i="11"/>
  <c r="H207" i="11"/>
  <c r="H208" i="11"/>
  <c r="H209" i="11"/>
  <c r="H215" i="11"/>
  <c r="H216" i="11"/>
  <c r="H217" i="11"/>
  <c r="H222" i="11"/>
  <c r="H223" i="11"/>
  <c r="H224" i="11"/>
  <c r="H225" i="11"/>
  <c r="H226" i="11"/>
  <c r="H227" i="11"/>
  <c r="H229" i="11"/>
  <c r="H230" i="11"/>
  <c r="H231" i="11"/>
  <c r="H232" i="11"/>
  <c r="H233" i="11"/>
  <c r="H234" i="11"/>
  <c r="H235" i="11"/>
  <c r="H236" i="11"/>
  <c r="H239" i="11"/>
  <c r="H240" i="11"/>
  <c r="H241" i="11"/>
  <c r="H242" i="11"/>
  <c r="H249" i="11"/>
  <c r="H250" i="11"/>
  <c r="H251" i="11"/>
  <c r="H252" i="11"/>
  <c r="H253" i="11"/>
  <c r="H254" i="11"/>
  <c r="H257" i="11"/>
  <c r="H258" i="11"/>
  <c r="H259" i="11"/>
  <c r="H260" i="11"/>
  <c r="H261" i="11"/>
  <c r="H262" i="11"/>
  <c r="H263" i="11"/>
  <c r="H264" i="11"/>
  <c r="H265" i="11"/>
  <c r="H266" i="11"/>
  <c r="H268" i="11"/>
  <c r="H269" i="11"/>
  <c r="H273" i="11"/>
  <c r="H274" i="11"/>
  <c r="H275" i="11"/>
  <c r="H278" i="11"/>
  <c r="H280" i="11"/>
  <c r="H284" i="11"/>
  <c r="H285" i="11"/>
  <c r="H286" i="11"/>
  <c r="H287" i="11"/>
  <c r="H288" i="11"/>
  <c r="H289" i="11"/>
  <c r="H290" i="11"/>
  <c r="H291" i="11"/>
  <c r="H292" i="11"/>
  <c r="H293" i="11"/>
  <c r="H294" i="11"/>
  <c r="H295" i="11"/>
  <c r="H297" i="11"/>
  <c r="H298" i="11"/>
  <c r="H299" i="11"/>
  <c r="H300" i="11"/>
  <c r="H301" i="11"/>
  <c r="H303" i="11"/>
  <c r="H304" i="11"/>
  <c r="H305" i="11"/>
  <c r="H306" i="11"/>
  <c r="H307" i="11"/>
  <c r="H308" i="11"/>
  <c r="H309" i="11"/>
  <c r="H310" i="11"/>
  <c r="H311" i="11"/>
  <c r="H312" i="11"/>
  <c r="H313" i="11"/>
  <c r="H314" i="11"/>
  <c r="H315" i="11"/>
  <c r="H318" i="11"/>
  <c r="H319" i="11"/>
  <c r="H320" i="11"/>
  <c r="H321" i="11"/>
  <c r="H322" i="11"/>
  <c r="H323" i="11"/>
  <c r="H325" i="11"/>
  <c r="H326" i="11"/>
  <c r="H327" i="11"/>
  <c r="H328" i="11"/>
  <c r="H331" i="11"/>
  <c r="H332" i="11"/>
  <c r="H334" i="11"/>
  <c r="H336" i="11"/>
  <c r="H337" i="11"/>
  <c r="H338" i="11"/>
  <c r="H339" i="11"/>
  <c r="H340" i="11"/>
  <c r="H341" i="11"/>
  <c r="H344" i="11"/>
  <c r="H345" i="11"/>
  <c r="H346" i="11"/>
  <c r="H347" i="11"/>
  <c r="H348" i="11"/>
  <c r="H349" i="11"/>
  <c r="H350" i="11"/>
  <c r="H351" i="11"/>
  <c r="H352" i="11"/>
  <c r="H353" i="11"/>
  <c r="H354" i="11"/>
  <c r="H357" i="11"/>
  <c r="H358" i="11"/>
  <c r="H359" i="11"/>
  <c r="H360" i="11"/>
  <c r="H361" i="11"/>
  <c r="H362" i="11"/>
  <c r="H363" i="11"/>
  <c r="H364" i="11"/>
  <c r="H365" i="11"/>
  <c r="H366" i="11"/>
  <c r="H367" i="11"/>
  <c r="H368" i="11"/>
  <c r="H371" i="11"/>
  <c r="H372" i="11"/>
  <c r="H375" i="11"/>
  <c r="H376" i="11"/>
  <c r="H378" i="11"/>
  <c r="H379" i="11"/>
  <c r="H380" i="11"/>
  <c r="H381" i="11"/>
  <c r="H382" i="11"/>
  <c r="H383" i="11"/>
  <c r="H385" i="11"/>
  <c r="H387" i="11"/>
  <c r="H389" i="11"/>
  <c r="H390" i="11"/>
  <c r="H391" i="11"/>
  <c r="H392" i="11"/>
  <c r="H393" i="11"/>
  <c r="H14" i="11"/>
  <c r="J41" i="3"/>
  <c r="I41" i="3"/>
  <c r="I156" i="3"/>
  <c r="J79" i="3"/>
  <c r="I79" i="3" s="1"/>
  <c r="I208" i="3"/>
  <c r="I53" i="3"/>
  <c r="H201" i="3"/>
  <c r="J201" i="3"/>
  <c r="I201" i="3" s="1"/>
  <c r="J202" i="3"/>
  <c r="I202" i="3" s="1"/>
  <c r="I25" i="3"/>
  <c r="I82" i="3"/>
  <c r="I16" i="3"/>
  <c r="I18" i="3"/>
  <c r="I14" i="3"/>
  <c r="I99" i="3"/>
  <c r="I75" i="3"/>
  <c r="I21" i="3"/>
  <c r="I27" i="3"/>
  <c r="I35" i="3"/>
  <c r="I127" i="3"/>
  <c r="I165" i="3"/>
  <c r="I34" i="3"/>
  <c r="I284" i="3"/>
  <c r="L284" i="3"/>
  <c r="I31" i="3"/>
  <c r="I37" i="3"/>
  <c r="I51" i="3"/>
  <c r="I33" i="3"/>
  <c r="I80" i="3"/>
  <c r="I62" i="3"/>
  <c r="I29" i="3"/>
  <c r="I39" i="3"/>
  <c r="I28" i="3"/>
  <c r="I92" i="3"/>
  <c r="I24" i="3"/>
  <c r="I30" i="3"/>
  <c r="I26" i="3"/>
  <c r="I56" i="3"/>
  <c r="I55" i="3"/>
  <c r="I46" i="3"/>
  <c r="I110" i="3"/>
  <c r="I42" i="3"/>
  <c r="I48" i="3"/>
  <c r="H387" i="3"/>
  <c r="I387" i="3"/>
  <c r="L387" i="3"/>
  <c r="H143" i="3"/>
  <c r="I143" i="3"/>
  <c r="L143" i="3"/>
  <c r="H273" i="3"/>
  <c r="I273" i="3"/>
  <c r="L273" i="3"/>
  <c r="H219" i="3"/>
  <c r="I219" i="3"/>
  <c r="L219" i="3"/>
  <c r="H428" i="3"/>
  <c r="I428" i="3"/>
  <c r="L428" i="3"/>
  <c r="I204" i="3"/>
  <c r="I166" i="3"/>
  <c r="I197" i="3"/>
  <c r="I198" i="3"/>
  <c r="I22" i="3"/>
  <c r="I364" i="3"/>
  <c r="I189" i="3"/>
  <c r="I210" i="3"/>
  <c r="I207" i="3"/>
  <c r="I199" i="3"/>
  <c r="I47" i="3"/>
  <c r="I139" i="3"/>
  <c r="I171" i="3"/>
  <c r="I195" i="3"/>
  <c r="I185" i="3"/>
  <c r="I183" i="3"/>
  <c r="I200" i="3"/>
  <c r="I177" i="3"/>
  <c r="I205" i="3"/>
  <c r="H173" i="3"/>
  <c r="I173" i="3"/>
  <c r="L173" i="3"/>
  <c r="H250" i="3"/>
  <c r="I250" i="3"/>
  <c r="L250" i="3"/>
  <c r="H186" i="3"/>
  <c r="I186" i="3"/>
  <c r="L186" i="3"/>
  <c r="H196" i="3"/>
  <c r="I196" i="3"/>
  <c r="L196" i="3"/>
  <c r="H57" i="3"/>
  <c r="I57" i="3"/>
  <c r="L57" i="3"/>
  <c r="H222" i="3"/>
  <c r="I222" i="3"/>
  <c r="L222" i="3"/>
  <c r="H243" i="3"/>
  <c r="I243" i="3"/>
  <c r="L243" i="3"/>
  <c r="H184" i="3"/>
  <c r="I184" i="3"/>
  <c r="L184" i="3"/>
  <c r="H211" i="3"/>
  <c r="I211" i="3"/>
  <c r="L211" i="3"/>
  <c r="H255" i="3"/>
  <c r="I255" i="3"/>
  <c r="L255" i="3"/>
  <c r="H209" i="3"/>
  <c r="I209" i="3"/>
  <c r="L209" i="3"/>
  <c r="H188" i="3"/>
  <c r="I188" i="3"/>
  <c r="L188" i="3"/>
  <c r="H87" i="3"/>
  <c r="I87" i="3"/>
  <c r="L87" i="3"/>
  <c r="H77" i="3"/>
  <c r="I77" i="3"/>
  <c r="L77" i="3"/>
  <c r="H232" i="3"/>
  <c r="I232" i="3"/>
  <c r="L232" i="3"/>
  <c r="H228" i="3"/>
  <c r="I228" i="3"/>
  <c r="L228" i="3"/>
  <c r="H179" i="3"/>
  <c r="I179" i="3"/>
  <c r="L179" i="3"/>
  <c r="I405" i="3"/>
  <c r="I19" i="3"/>
  <c r="I221" i="3"/>
  <c r="I357" i="3"/>
  <c r="I263" i="3"/>
  <c r="I353" i="3"/>
  <c r="I422" i="3"/>
  <c r="I363" i="3"/>
  <c r="I231" i="3"/>
  <c r="I336" i="3"/>
  <c r="I312" i="3"/>
  <c r="I397" i="3"/>
  <c r="I175" i="3"/>
  <c r="I288" i="3"/>
  <c r="I230" i="3"/>
  <c r="I310" i="3"/>
  <c r="I346" i="3"/>
  <c r="I411" i="3"/>
  <c r="I307" i="3"/>
  <c r="I302" i="3"/>
  <c r="I289" i="3"/>
  <c r="I348" i="3"/>
  <c r="H245" i="3"/>
  <c r="I245" i="3"/>
  <c r="L245" i="3"/>
  <c r="H206" i="3"/>
  <c r="I206" i="3"/>
  <c r="L206" i="3"/>
  <c r="H192" i="3"/>
  <c r="I192" i="3"/>
  <c r="L192" i="3"/>
  <c r="H20" i="3"/>
  <c r="I20" i="3"/>
  <c r="L20" i="3"/>
  <c r="H226" i="3"/>
  <c r="I226" i="3"/>
  <c r="L226" i="3"/>
  <c r="H194" i="3"/>
  <c r="I194" i="3"/>
  <c r="L194" i="3"/>
  <c r="H261" i="3"/>
  <c r="I261" i="3"/>
  <c r="L261" i="3"/>
  <c r="H247" i="3"/>
  <c r="I247" i="3"/>
  <c r="L247" i="3"/>
  <c r="H272" i="3"/>
  <c r="I272" i="3"/>
  <c r="L272" i="3"/>
  <c r="H212" i="3"/>
  <c r="I212" i="3"/>
  <c r="L212" i="3"/>
  <c r="H252" i="3"/>
  <c r="I252" i="3"/>
  <c r="L252" i="3"/>
  <c r="H242" i="3"/>
  <c r="I242" i="3"/>
  <c r="L242" i="3"/>
  <c r="H227" i="3"/>
  <c r="I227" i="3"/>
  <c r="L227" i="3"/>
  <c r="H258" i="3"/>
  <c r="I258" i="3"/>
  <c r="L258" i="3"/>
  <c r="I74" i="3"/>
  <c r="H306" i="3"/>
  <c r="I306" i="3"/>
  <c r="L306" i="3"/>
  <c r="H367" i="3"/>
  <c r="I367" i="3"/>
  <c r="L367" i="3"/>
  <c r="H298" i="3"/>
  <c r="I298" i="3"/>
  <c r="L298" i="3"/>
  <c r="H274" i="3"/>
  <c r="I274" i="3"/>
  <c r="L274" i="3"/>
  <c r="H246" i="3"/>
  <c r="I246" i="3"/>
  <c r="L246" i="3"/>
  <c r="H509" i="3"/>
  <c r="I509" i="3"/>
  <c r="L509" i="3"/>
  <c r="H471" i="3"/>
  <c r="I471" i="3"/>
  <c r="L471" i="3"/>
  <c r="H253" i="3"/>
  <c r="I253" i="3"/>
  <c r="L253" i="3"/>
  <c r="H15" i="3"/>
  <c r="I15" i="3"/>
  <c r="L15" i="3"/>
  <c r="H506" i="3"/>
  <c r="I506" i="3"/>
  <c r="L506" i="3"/>
  <c r="H235" i="3"/>
  <c r="I235" i="3"/>
  <c r="L235" i="3"/>
  <c r="H36" i="3"/>
  <c r="I36" i="3"/>
  <c r="L36" i="3"/>
  <c r="H78" i="3"/>
  <c r="I78" i="3"/>
  <c r="L78" i="3"/>
  <c r="H270" i="3"/>
  <c r="I270" i="3"/>
  <c r="L270" i="3"/>
  <c r="H297" i="3"/>
  <c r="I297" i="3"/>
  <c r="L297" i="3"/>
  <c r="H220" i="3"/>
  <c r="I220" i="3"/>
  <c r="L220" i="3"/>
  <c r="H223" i="3"/>
  <c r="I223" i="3"/>
  <c r="L223" i="3"/>
  <c r="H248" i="3"/>
  <c r="I248" i="3"/>
  <c r="L248" i="3"/>
  <c r="H358" i="3"/>
  <c r="I358" i="3"/>
  <c r="L358" i="3"/>
  <c r="H224" i="3"/>
  <c r="I224" i="3"/>
  <c r="L224" i="3"/>
  <c r="H225" i="3"/>
  <c r="I225" i="3"/>
  <c r="L225" i="3"/>
  <c r="I76" i="3"/>
  <c r="L76" i="3"/>
  <c r="H448" i="3"/>
  <c r="I448" i="3"/>
  <c r="L448" i="3"/>
  <c r="H424" i="3"/>
  <c r="I424" i="3"/>
  <c r="L424" i="3"/>
  <c r="H427" i="3"/>
  <c r="I427" i="3"/>
  <c r="L427" i="3"/>
  <c r="H213" i="3"/>
  <c r="I213" i="3"/>
  <c r="L213" i="3"/>
  <c r="I282" i="3"/>
  <c r="L282" i="3"/>
  <c r="H332" i="3"/>
  <c r="I332" i="3"/>
  <c r="L332" i="3"/>
  <c r="H88" i="3"/>
  <c r="I88" i="3"/>
  <c r="L88" i="3"/>
  <c r="H373" i="3"/>
  <c r="I373" i="3"/>
  <c r="L373" i="3"/>
  <c r="H260" i="3"/>
  <c r="I260" i="3"/>
  <c r="L260" i="3"/>
  <c r="H278" i="3"/>
  <c r="I278" i="3"/>
  <c r="L278" i="3"/>
  <c r="H233" i="3"/>
  <c r="I233" i="3"/>
  <c r="L233" i="3"/>
  <c r="H377" i="3"/>
  <c r="I377" i="3"/>
  <c r="L377" i="3"/>
  <c r="H283" i="3"/>
  <c r="I283" i="3"/>
  <c r="L283" i="3"/>
  <c r="H460" i="3"/>
  <c r="I460" i="3"/>
  <c r="L460" i="3"/>
  <c r="H457" i="3"/>
  <c r="I457" i="3"/>
  <c r="L457" i="3"/>
  <c r="H240" i="3"/>
  <c r="I240" i="3"/>
  <c r="L240" i="3"/>
  <c r="H241" i="3"/>
  <c r="I241" i="3"/>
  <c r="L241" i="3"/>
  <c r="H259" i="3"/>
  <c r="I259" i="3"/>
  <c r="L259" i="3"/>
  <c r="H291" i="3"/>
  <c r="I291" i="3"/>
  <c r="L291" i="3"/>
  <c r="H249" i="3"/>
  <c r="I249" i="3"/>
  <c r="L249" i="3"/>
  <c r="H214" i="3"/>
  <c r="I214" i="3"/>
  <c r="L214" i="3"/>
  <c r="H244" i="3"/>
  <c r="I244" i="3"/>
  <c r="L244" i="3"/>
  <c r="H257" i="3"/>
  <c r="I257" i="3"/>
  <c r="L257" i="3"/>
  <c r="H267" i="3"/>
  <c r="I267" i="3"/>
  <c r="L267" i="3"/>
  <c r="H417" i="3"/>
  <c r="I417" i="3"/>
  <c r="L417" i="3"/>
  <c r="H496" i="3"/>
  <c r="I496" i="3"/>
  <c r="L496" i="3"/>
  <c r="H285" i="3"/>
  <c r="I285" i="3"/>
  <c r="L285" i="3"/>
  <c r="H342" i="3"/>
  <c r="I342" i="3"/>
  <c r="L342" i="3"/>
  <c r="H381" i="3"/>
  <c r="I381" i="3"/>
  <c r="L381" i="3"/>
  <c r="H445" i="3"/>
  <c r="I445" i="3"/>
  <c r="L445" i="3"/>
  <c r="H134" i="3"/>
  <c r="I134" i="3"/>
  <c r="L134" i="3"/>
  <c r="H239" i="3"/>
  <c r="I239" i="3"/>
  <c r="L239" i="3"/>
  <c r="H400" i="3"/>
  <c r="I400" i="3"/>
  <c r="L400" i="3"/>
  <c r="H331" i="3"/>
  <c r="I331" i="3"/>
  <c r="L331" i="3"/>
  <c r="H236" i="3"/>
  <c r="I236" i="3"/>
  <c r="L236" i="3"/>
  <c r="H271" i="3"/>
  <c r="I271" i="3"/>
  <c r="L271" i="3"/>
  <c r="H215" i="3"/>
  <c r="I215" i="3"/>
  <c r="L215" i="3"/>
  <c r="I234" i="3"/>
  <c r="L234" i="3"/>
  <c r="H466" i="3"/>
  <c r="I466" i="3"/>
  <c r="L466" i="3"/>
  <c r="H338" i="3"/>
  <c r="I338" i="3"/>
  <c r="L338" i="3"/>
  <c r="H237" i="3"/>
  <c r="I237" i="3"/>
  <c r="L237" i="3"/>
  <c r="I508" i="3"/>
  <c r="I511" i="3"/>
  <c r="I485" i="3"/>
  <c r="I502" i="3"/>
  <c r="I488" i="3"/>
  <c r="I503" i="3"/>
  <c r="I495" i="3"/>
  <c r="I504" i="3"/>
  <c r="I467" i="3"/>
  <c r="I497" i="3"/>
  <c r="I498" i="3"/>
  <c r="I493" i="3"/>
  <c r="I486" i="3"/>
  <c r="I507" i="3"/>
  <c r="I438" i="3"/>
  <c r="I492" i="3"/>
  <c r="I505" i="3"/>
  <c r="I512" i="3"/>
  <c r="I500" i="3"/>
  <c r="I510" i="3"/>
  <c r="I487" i="3"/>
  <c r="I494" i="3"/>
  <c r="I128" i="3"/>
  <c r="I123" i="3"/>
  <c r="H325" i="3"/>
  <c r="I325" i="3"/>
  <c r="L325" i="3"/>
  <c r="I109" i="3"/>
  <c r="I112" i="3"/>
  <c r="I130" i="3"/>
  <c r="I84" i="3"/>
  <c r="I135" i="3"/>
  <c r="I108" i="3"/>
  <c r="I131" i="3"/>
  <c r="I40" i="3"/>
  <c r="I66" i="3"/>
  <c r="I52" i="3"/>
  <c r="H292" i="3"/>
  <c r="I292" i="3"/>
  <c r="L292" i="3"/>
  <c r="H256" i="3"/>
  <c r="I256" i="3"/>
  <c r="L256" i="3"/>
  <c r="H392" i="3"/>
  <c r="I392" i="3"/>
  <c r="L392" i="3"/>
  <c r="H481" i="3"/>
  <c r="I481" i="3"/>
  <c r="L481" i="3"/>
  <c r="H415" i="3"/>
  <c r="I415" i="3"/>
  <c r="L415" i="3"/>
  <c r="H419" i="3"/>
  <c r="I419" i="3"/>
  <c r="L419" i="3"/>
  <c r="H372" i="3"/>
  <c r="I372" i="3"/>
  <c r="L372" i="3"/>
  <c r="H268" i="3"/>
  <c r="I268" i="3"/>
  <c r="L268" i="3"/>
  <c r="H435" i="3"/>
  <c r="I435" i="3"/>
  <c r="L435" i="3"/>
  <c r="H360" i="3"/>
  <c r="I360" i="3"/>
  <c r="L360" i="3"/>
  <c r="H281" i="3"/>
  <c r="I281" i="3"/>
  <c r="L281" i="3"/>
  <c r="H73" i="3"/>
  <c r="I73" i="3"/>
  <c r="L73" i="3"/>
  <c r="H308" i="3"/>
  <c r="I308" i="3"/>
  <c r="L308" i="3"/>
  <c r="I277" i="3"/>
  <c r="L277" i="3"/>
  <c r="H489" i="3"/>
  <c r="I489" i="3"/>
  <c r="L489" i="3"/>
  <c r="H403" i="3"/>
  <c r="I403" i="3"/>
  <c r="L403" i="3"/>
  <c r="H472" i="3"/>
  <c r="I472" i="3"/>
  <c r="L472" i="3"/>
  <c r="H437" i="3"/>
  <c r="I437" i="3"/>
  <c r="L437" i="3"/>
  <c r="H449" i="3"/>
  <c r="I449" i="3"/>
  <c r="L449" i="3"/>
  <c r="H484" i="3"/>
  <c r="I484" i="3"/>
  <c r="L484" i="3"/>
  <c r="H482" i="3"/>
  <c r="I482" i="3"/>
  <c r="L482" i="3"/>
  <c r="H501" i="3"/>
  <c r="I501" i="3"/>
  <c r="L501" i="3"/>
  <c r="H404" i="3"/>
  <c r="I404" i="3"/>
  <c r="L404" i="3"/>
  <c r="H303" i="3"/>
  <c r="I303" i="3"/>
  <c r="L303" i="3"/>
  <c r="H454" i="3"/>
  <c r="I454" i="3"/>
  <c r="L454" i="3"/>
  <c r="H279" i="3"/>
  <c r="I279" i="3"/>
  <c r="L279" i="3"/>
  <c r="H431" i="3"/>
  <c r="I431" i="3"/>
  <c r="L431" i="3"/>
  <c r="H429" i="3"/>
  <c r="I429" i="3"/>
  <c r="L429" i="3"/>
  <c r="H337" i="3"/>
  <c r="I337" i="3"/>
  <c r="L337" i="3"/>
  <c r="H137" i="3"/>
  <c r="I137" i="3"/>
  <c r="L137" i="3"/>
  <c r="H333" i="3"/>
  <c r="I333" i="3"/>
  <c r="L333" i="3"/>
  <c r="H322" i="3"/>
  <c r="I322" i="3"/>
  <c r="L322" i="3"/>
  <c r="H305" i="3"/>
  <c r="I305" i="3"/>
  <c r="L305" i="3"/>
  <c r="H421" i="3"/>
  <c r="I421" i="3"/>
  <c r="L421" i="3"/>
  <c r="H218" i="3"/>
  <c r="I218" i="3"/>
  <c r="L218" i="3"/>
  <c r="H474" i="3"/>
  <c r="I474" i="3"/>
  <c r="L474" i="3"/>
  <c r="I89" i="3"/>
  <c r="H409" i="3"/>
  <c r="I409" i="3"/>
  <c r="L409" i="3"/>
  <c r="H408" i="3"/>
  <c r="I408" i="3"/>
  <c r="L408" i="3"/>
  <c r="H477" i="3"/>
  <c r="I477" i="3"/>
  <c r="L477" i="3"/>
  <c r="H441" i="3"/>
  <c r="I441" i="3"/>
  <c r="L441" i="3"/>
  <c r="H447" i="3"/>
  <c r="I447" i="3"/>
  <c r="L447" i="3"/>
  <c r="H366" i="3"/>
  <c r="I366" i="3"/>
  <c r="L366" i="3"/>
  <c r="H352" i="3"/>
  <c r="I352" i="3"/>
  <c r="L352" i="3"/>
  <c r="H388" i="3"/>
  <c r="I388" i="3"/>
  <c r="L388" i="3"/>
  <c r="H389" i="3"/>
  <c r="I389" i="3"/>
  <c r="L389" i="3"/>
  <c r="H420" i="3"/>
  <c r="I420" i="3"/>
  <c r="L420" i="3"/>
  <c r="I164" i="3"/>
  <c r="H442" i="3"/>
  <c r="I442" i="3"/>
  <c r="L442" i="3"/>
  <c r="H395" i="3"/>
  <c r="I395" i="3"/>
  <c r="L395" i="3"/>
  <c r="H499" i="3"/>
  <c r="I499" i="3"/>
  <c r="L499" i="3"/>
  <c r="H491" i="3"/>
  <c r="I491" i="3"/>
  <c r="L491" i="3"/>
  <c r="H458" i="3"/>
  <c r="I458" i="3"/>
  <c r="L458" i="3"/>
  <c r="H469" i="3"/>
  <c r="I469" i="3"/>
  <c r="L469" i="3"/>
  <c r="H323" i="3"/>
  <c r="I323" i="3"/>
  <c r="L323" i="3"/>
  <c r="H301" i="3"/>
  <c r="I301" i="3"/>
  <c r="L301" i="3"/>
  <c r="H461" i="3"/>
  <c r="I461" i="3"/>
  <c r="L461" i="3"/>
  <c r="H468" i="3"/>
  <c r="I468" i="3"/>
  <c r="L468" i="3"/>
  <c r="H459" i="3"/>
  <c r="I459" i="3"/>
  <c r="L459" i="3"/>
  <c r="H339" i="3"/>
  <c r="I339" i="3"/>
  <c r="L339" i="3"/>
  <c r="H290" i="3"/>
  <c r="I290" i="3"/>
  <c r="L290" i="3"/>
  <c r="H119" i="3"/>
  <c r="I119" i="3"/>
  <c r="L119" i="3"/>
  <c r="H345" i="3"/>
  <c r="I345" i="3"/>
  <c r="L345" i="3"/>
  <c r="H294" i="3"/>
  <c r="I294" i="3"/>
  <c r="L294" i="3"/>
  <c r="H319" i="3"/>
  <c r="I319" i="3"/>
  <c r="L319" i="3"/>
  <c r="H452" i="3"/>
  <c r="I452" i="3"/>
  <c r="L452" i="3"/>
  <c r="H374" i="3"/>
  <c r="I374" i="3"/>
  <c r="L374" i="3"/>
  <c r="H311" i="3"/>
  <c r="I311" i="3"/>
  <c r="L311" i="3"/>
  <c r="I334" i="3"/>
  <c r="L334" i="3"/>
  <c r="H318" i="3"/>
  <c r="I318" i="3"/>
  <c r="L318" i="3"/>
  <c r="H361" i="3"/>
  <c r="I361" i="3"/>
  <c r="L361" i="3"/>
  <c r="H251" i="3"/>
  <c r="I251" i="3"/>
  <c r="L251" i="3"/>
  <c r="H432" i="3"/>
  <c r="I432" i="3"/>
  <c r="L432" i="3"/>
  <c r="H456" i="3"/>
  <c r="I456" i="3"/>
  <c r="L456" i="3"/>
  <c r="H254" i="3"/>
  <c r="I254" i="3"/>
  <c r="L254" i="3"/>
  <c r="H453" i="3"/>
  <c r="I453" i="3"/>
  <c r="L453" i="3"/>
  <c r="H414" i="3"/>
  <c r="I414" i="3"/>
  <c r="L414" i="3"/>
  <c r="H330" i="3"/>
  <c r="I330" i="3"/>
  <c r="L330" i="3"/>
  <c r="H418" i="3"/>
  <c r="I418" i="3"/>
  <c r="L418" i="3"/>
  <c r="H314" i="3"/>
  <c r="I314" i="3"/>
  <c r="L314" i="3"/>
  <c r="H356" i="3"/>
  <c r="I356" i="3"/>
  <c r="L356" i="3"/>
  <c r="H430" i="3"/>
  <c r="I430" i="3"/>
  <c r="L430" i="3"/>
  <c r="H446" i="3"/>
  <c r="I446" i="3"/>
  <c r="L446" i="3"/>
  <c r="H444" i="3"/>
  <c r="I444" i="3"/>
  <c r="L444" i="3"/>
  <c r="H425" i="3"/>
  <c r="I425" i="3"/>
  <c r="L425" i="3"/>
  <c r="H402" i="3"/>
  <c r="I402" i="3"/>
  <c r="L402" i="3"/>
  <c r="H321" i="3"/>
  <c r="I321" i="3"/>
  <c r="L321" i="3"/>
  <c r="H344" i="3"/>
  <c r="I344" i="3"/>
  <c r="L344" i="3"/>
  <c r="H382" i="3"/>
  <c r="I382" i="3"/>
  <c r="L382" i="3"/>
  <c r="H315" i="3"/>
  <c r="I315" i="3"/>
  <c r="L315" i="3"/>
  <c r="H329" i="3"/>
  <c r="I329" i="3"/>
  <c r="L329" i="3"/>
  <c r="H413" i="3"/>
  <c r="I413" i="3"/>
  <c r="L413" i="3"/>
  <c r="H394" i="3"/>
  <c r="I394" i="3"/>
  <c r="L394" i="3"/>
  <c r="H436" i="3"/>
  <c r="I436" i="3"/>
  <c r="L436" i="3"/>
  <c r="H465" i="3"/>
  <c r="I465" i="3"/>
  <c r="L465" i="3"/>
  <c r="H426" i="3"/>
  <c r="I426" i="3"/>
  <c r="L426" i="3"/>
  <c r="H162" i="3"/>
  <c r="I162" i="3"/>
  <c r="L162" i="3"/>
  <c r="H464" i="3"/>
  <c r="I464" i="3"/>
  <c r="L464" i="3"/>
  <c r="H299" i="3"/>
  <c r="I299" i="3"/>
  <c r="L299" i="3"/>
  <c r="H440" i="3"/>
  <c r="I440" i="3"/>
  <c r="L440" i="3"/>
  <c r="H316" i="3"/>
  <c r="I316" i="3"/>
  <c r="L316" i="3"/>
  <c r="H479" i="3"/>
  <c r="I479" i="3"/>
  <c r="L479" i="3"/>
  <c r="H328" i="3"/>
  <c r="I328" i="3"/>
  <c r="L328" i="3"/>
  <c r="H478" i="3"/>
  <c r="I478" i="3"/>
  <c r="L478" i="3"/>
  <c r="H398" i="3"/>
  <c r="I398" i="3"/>
  <c r="L398" i="3"/>
  <c r="H406" i="3"/>
  <c r="I406" i="3"/>
  <c r="L406" i="3"/>
  <c r="H385" i="3"/>
  <c r="I385" i="3"/>
  <c r="L385" i="3"/>
  <c r="H378" i="3"/>
  <c r="I378" i="3"/>
  <c r="L378" i="3"/>
  <c r="I58" i="3"/>
  <c r="I54" i="3"/>
  <c r="H300" i="3"/>
  <c r="I300" i="3"/>
  <c r="L300" i="3"/>
  <c r="H286" i="3"/>
  <c r="I286" i="3"/>
  <c r="L286" i="3"/>
  <c r="H296" i="3"/>
  <c r="I296" i="3"/>
  <c r="L296" i="3"/>
  <c r="H407" i="3"/>
  <c r="I407" i="3"/>
  <c r="L407" i="3"/>
  <c r="H384" i="3"/>
  <c r="I384" i="3"/>
  <c r="L384" i="3"/>
  <c r="I71" i="3"/>
  <c r="I111" i="3"/>
  <c r="I149" i="3"/>
  <c r="I172" i="3"/>
  <c r="I95" i="3"/>
  <c r="I115" i="3"/>
  <c r="I97" i="3"/>
  <c r="H295" i="3"/>
  <c r="I295" i="3"/>
  <c r="L295" i="3"/>
  <c r="H451" i="3"/>
  <c r="I451" i="3"/>
  <c r="L451" i="3"/>
  <c r="H490" i="3"/>
  <c r="I490" i="3"/>
  <c r="L490" i="3"/>
  <c r="H391" i="3"/>
  <c r="I391" i="3"/>
  <c r="L391" i="3"/>
  <c r="H473" i="3"/>
  <c r="I473" i="3"/>
  <c r="L473" i="3"/>
  <c r="H450" i="3"/>
  <c r="I450" i="3"/>
  <c r="L450" i="3"/>
  <c r="H390" i="3"/>
  <c r="I390" i="3"/>
  <c r="L390" i="3"/>
  <c r="H106" i="3"/>
  <c r="I106" i="3"/>
  <c r="L106" i="3"/>
  <c r="H383" i="3"/>
  <c r="I383" i="3"/>
  <c r="L383" i="3"/>
  <c r="H335" i="3"/>
  <c r="I335" i="3"/>
  <c r="L335" i="3"/>
  <c r="H443" i="3"/>
  <c r="I443" i="3"/>
  <c r="L443" i="3"/>
  <c r="I63" i="3"/>
  <c r="L63" i="3"/>
  <c r="H376" i="3"/>
  <c r="I376" i="3"/>
  <c r="L376" i="3"/>
  <c r="H470" i="3"/>
  <c r="I470" i="3"/>
  <c r="L470" i="3"/>
  <c r="H476" i="3"/>
  <c r="I476" i="3"/>
  <c r="L476" i="3"/>
  <c r="H371" i="3"/>
  <c r="I371" i="3"/>
  <c r="L371" i="3"/>
  <c r="H386" i="3"/>
  <c r="I386" i="3"/>
  <c r="L386" i="3"/>
  <c r="H341" i="3"/>
  <c r="I341" i="3"/>
  <c r="L341" i="3"/>
  <c r="H324" i="3"/>
  <c r="I324" i="3"/>
  <c r="L324" i="3"/>
  <c r="H462" i="3"/>
  <c r="I462" i="3"/>
  <c r="L462" i="3"/>
  <c r="H93" i="3"/>
  <c r="I93" i="3"/>
  <c r="L93" i="3"/>
  <c r="H293" i="3"/>
  <c r="I293" i="3"/>
  <c r="L293" i="3"/>
  <c r="H309" i="3"/>
  <c r="I309" i="3"/>
  <c r="L309" i="3"/>
  <c r="H50" i="3"/>
  <c r="I50" i="3"/>
  <c r="L50" i="3"/>
  <c r="H401" i="3"/>
  <c r="I401" i="3"/>
  <c r="L401" i="3"/>
  <c r="H304" i="3"/>
  <c r="I304" i="3"/>
  <c r="L304" i="3"/>
  <c r="I23" i="3"/>
  <c r="I49" i="3"/>
  <c r="I68" i="3"/>
  <c r="I191" i="3"/>
  <c r="I393" i="3"/>
  <c r="L393" i="3"/>
  <c r="H370" i="3"/>
  <c r="I370" i="3"/>
  <c r="L370" i="3"/>
  <c r="H349" i="3"/>
  <c r="I349" i="3"/>
  <c r="L349" i="3"/>
  <c r="H313" i="3"/>
  <c r="I313" i="3"/>
  <c r="L313" i="3"/>
  <c r="H264" i="3"/>
  <c r="I264" i="3"/>
  <c r="L264" i="3"/>
  <c r="H276" i="3"/>
  <c r="I276" i="3"/>
  <c r="L276" i="3"/>
  <c r="H182" i="3"/>
  <c r="I182" i="3"/>
  <c r="L182" i="3"/>
  <c r="H280" i="3"/>
  <c r="I280" i="3"/>
  <c r="L280" i="3"/>
  <c r="H320" i="3"/>
  <c r="I320" i="3"/>
  <c r="L320" i="3"/>
  <c r="H326" i="3"/>
  <c r="I326" i="3"/>
  <c r="L326" i="3"/>
  <c r="H327" i="3"/>
  <c r="I327" i="3"/>
  <c r="L327" i="3"/>
  <c r="H266" i="3"/>
  <c r="I266" i="3"/>
  <c r="L266" i="3"/>
  <c r="H433" i="3"/>
  <c r="I433" i="3"/>
  <c r="L433" i="3"/>
  <c r="H379" i="3"/>
  <c r="I379" i="3"/>
  <c r="L379" i="3"/>
  <c r="H83" i="3"/>
  <c r="I83" i="3"/>
  <c r="L83" i="3"/>
  <c r="H412" i="3"/>
  <c r="I412" i="3"/>
  <c r="L412" i="3"/>
  <c r="H416" i="3"/>
  <c r="I416" i="3"/>
  <c r="L416" i="3"/>
  <c r="H480" i="3"/>
  <c r="I480" i="3"/>
  <c r="L480" i="3"/>
  <c r="H463" i="3"/>
  <c r="I463" i="3"/>
  <c r="L463" i="3"/>
  <c r="H483" i="3"/>
  <c r="I483" i="3"/>
  <c r="L483" i="3"/>
  <c r="H475" i="3"/>
  <c r="I475" i="3"/>
  <c r="L475" i="3"/>
  <c r="H362" i="3"/>
  <c r="I362" i="3"/>
  <c r="L362" i="3"/>
  <c r="H287" i="3"/>
  <c r="I287" i="3"/>
  <c r="L287" i="3"/>
  <c r="I154" i="3"/>
  <c r="I158" i="3"/>
  <c r="I151" i="3"/>
  <c r="I203" i="3"/>
  <c r="I146" i="3"/>
  <c r="I96" i="3"/>
  <c r="I94" i="3"/>
  <c r="I102" i="3"/>
  <c r="I81" i="3"/>
  <c r="I124" i="3"/>
  <c r="I122" i="3"/>
  <c r="I91" i="3"/>
  <c r="H355" i="3"/>
  <c r="I355" i="3"/>
  <c r="L355" i="3"/>
  <c r="H375" i="3"/>
  <c r="I375" i="3"/>
  <c r="L375" i="3"/>
  <c r="H43" i="3"/>
  <c r="I43" i="3"/>
  <c r="L43" i="3"/>
  <c r="H317" i="3"/>
  <c r="I317" i="3"/>
  <c r="L317" i="3"/>
  <c r="H229" i="3"/>
  <c r="I229" i="3"/>
  <c r="L229" i="3"/>
  <c r="H269" i="3"/>
  <c r="I269" i="3"/>
  <c r="L269" i="3"/>
  <c r="H399" i="3"/>
  <c r="I399" i="3"/>
  <c r="L399" i="3"/>
  <c r="H265" i="3"/>
  <c r="I265" i="3"/>
  <c r="L265" i="3"/>
  <c r="H350" i="3"/>
  <c r="I350" i="3"/>
  <c r="L350" i="3"/>
  <c r="I100" i="3"/>
  <c r="I98" i="3"/>
  <c r="I117" i="3"/>
  <c r="I147" i="3"/>
  <c r="I17" i="3"/>
  <c r="I161" i="3"/>
  <c r="I59" i="3"/>
  <c r="I38" i="3"/>
  <c r="I120" i="3"/>
  <c r="I103" i="3"/>
  <c r="I180" i="3"/>
  <c r="I125" i="3"/>
  <c r="I70" i="3"/>
  <c r="I65" i="3"/>
  <c r="I105" i="3"/>
  <c r="I174" i="3"/>
  <c r="I148" i="3"/>
  <c r="I144" i="3"/>
  <c r="I113" i="3"/>
  <c r="I163" i="3"/>
  <c r="I150" i="3"/>
  <c r="I101" i="3"/>
  <c r="I141" i="3"/>
  <c r="I190" i="3"/>
  <c r="I178" i="3"/>
  <c r="I72" i="3"/>
  <c r="I193" i="3"/>
  <c r="I181" i="3"/>
  <c r="I132" i="3"/>
  <c r="I142" i="3"/>
  <c r="I86" i="3"/>
  <c r="I116" i="3"/>
  <c r="I168" i="3"/>
  <c r="I126" i="3"/>
  <c r="I85" i="3"/>
  <c r="I187" i="3"/>
  <c r="I167" i="3"/>
  <c r="I104" i="3"/>
  <c r="I133" i="3"/>
  <c r="I114" i="3"/>
  <c r="I61" i="3"/>
  <c r="I152" i="3"/>
  <c r="I169" i="3"/>
  <c r="I159" i="3"/>
  <c r="I107" i="3"/>
  <c r="I155" i="3"/>
  <c r="I176" i="3"/>
  <c r="I64" i="3"/>
  <c r="I153" i="3"/>
  <c r="I44" i="3"/>
  <c r="I170" i="3"/>
  <c r="I340" i="3"/>
  <c r="L340" i="3"/>
  <c r="H410" i="3"/>
  <c r="I410" i="3"/>
  <c r="L410" i="3"/>
  <c r="H368" i="3"/>
  <c r="I368" i="3"/>
  <c r="L368" i="3"/>
  <c r="H365" i="3"/>
  <c r="I365" i="3"/>
  <c r="L365" i="3"/>
  <c r="I238" i="3"/>
  <c r="I262" i="3"/>
  <c r="I354" i="3"/>
  <c r="I45" i="3"/>
  <c r="I69" i="3"/>
  <c r="I138" i="3"/>
  <c r="I90" i="3"/>
  <c r="I32" i="3"/>
  <c r="I140" i="3"/>
  <c r="I157" i="3"/>
  <c r="I129" i="3"/>
  <c r="I136" i="3"/>
  <c r="I67" i="3"/>
  <c r="I60" i="3"/>
  <c r="H369" i="3"/>
  <c r="I369" i="3"/>
  <c r="L369" i="3"/>
  <c r="I118" i="3"/>
  <c r="I121" i="3"/>
  <c r="H455" i="3"/>
  <c r="I455" i="3"/>
  <c r="L455" i="3"/>
  <c r="H439" i="3"/>
  <c r="I439" i="3"/>
  <c r="L439" i="3"/>
  <c r="H396" i="3"/>
  <c r="I396" i="3"/>
  <c r="L396" i="3"/>
  <c r="H423" i="3"/>
  <c r="I423" i="3"/>
  <c r="L423" i="3"/>
  <c r="H434" i="3"/>
  <c r="I434" i="3"/>
  <c r="L434" i="3"/>
  <c r="H359" i="3"/>
  <c r="I359" i="3"/>
  <c r="L359" i="3"/>
  <c r="H380" i="3"/>
  <c r="I380" i="3"/>
  <c r="L380" i="3"/>
  <c r="H275" i="3"/>
  <c r="I275" i="3"/>
  <c r="L275" i="3"/>
  <c r="H351" i="3"/>
  <c r="I351" i="3"/>
  <c r="L351" i="3"/>
  <c r="H347" i="3"/>
  <c r="I347" i="3"/>
  <c r="L347" i="3"/>
  <c r="H343" i="3"/>
  <c r="I343" i="3"/>
  <c r="L343" i="3"/>
  <c r="I160" i="3"/>
  <c r="I145" i="3"/>
  <c r="H217" i="3"/>
  <c r="I217" i="3"/>
  <c r="L217" i="3"/>
  <c r="H216" i="3"/>
  <c r="I216" i="3"/>
  <c r="L216" i="3"/>
  <c r="H172" i="2"/>
  <c r="J172" i="2"/>
  <c r="I172" i="2" s="1"/>
  <c r="H42" i="2"/>
  <c r="I42" i="2"/>
  <c r="L42" i="2"/>
  <c r="H277" i="2"/>
  <c r="J277" i="2"/>
  <c r="I277" i="2" s="1"/>
  <c r="I95" i="2"/>
  <c r="H68" i="2"/>
  <c r="I68" i="2"/>
  <c r="L68" i="2"/>
  <c r="H90" i="2"/>
  <c r="I90" i="2"/>
  <c r="L90" i="2"/>
  <c r="I328" i="2"/>
  <c r="I356" i="2"/>
  <c r="I122" i="2"/>
  <c r="I46" i="2"/>
  <c r="I132" i="2"/>
  <c r="I34" i="2"/>
  <c r="I228" i="2"/>
  <c r="I264" i="2"/>
  <c r="I118" i="2"/>
  <c r="I209" i="2"/>
  <c r="I266" i="2"/>
  <c r="I248" i="2"/>
  <c r="I130" i="2"/>
  <c r="I32" i="2"/>
  <c r="I108" i="2"/>
  <c r="I134" i="2"/>
  <c r="I320" i="2"/>
  <c r="I329" i="2"/>
  <c r="I193" i="2"/>
  <c r="I198" i="2"/>
  <c r="I158" i="2"/>
  <c r="I246" i="2"/>
  <c r="H174" i="2"/>
  <c r="I174" i="2"/>
  <c r="L174" i="2"/>
  <c r="H88" i="2"/>
  <c r="I88" i="2"/>
  <c r="L88" i="2"/>
  <c r="H49" i="2"/>
  <c r="I49" i="2"/>
  <c r="L49" i="2"/>
  <c r="H375" i="2"/>
  <c r="I375" i="2"/>
  <c r="L375" i="2"/>
  <c r="H379" i="2"/>
  <c r="I379" i="2"/>
  <c r="L379" i="2"/>
  <c r="H17" i="2"/>
  <c r="I17" i="2"/>
  <c r="L17" i="2"/>
  <c r="H111" i="2"/>
  <c r="I111" i="2"/>
  <c r="L111" i="2"/>
  <c r="H204" i="2"/>
  <c r="I204" i="2"/>
  <c r="L204" i="2"/>
  <c r="H73" i="2"/>
  <c r="I73" i="2"/>
  <c r="L73" i="2"/>
  <c r="H121" i="2"/>
  <c r="I121" i="2"/>
  <c r="L121" i="2"/>
  <c r="H275" i="2"/>
  <c r="I275" i="2"/>
  <c r="L275" i="2"/>
  <c r="H283" i="2"/>
  <c r="I283" i="2"/>
  <c r="L283" i="2"/>
  <c r="H79" i="2"/>
  <c r="I79" i="2"/>
  <c r="L79" i="2"/>
  <c r="H319" i="2"/>
  <c r="I319" i="2"/>
  <c r="L319" i="2"/>
  <c r="H92" i="2"/>
  <c r="I92" i="2"/>
  <c r="L92" i="2"/>
  <c r="H144" i="2"/>
  <c r="I144" i="2"/>
  <c r="L144" i="2"/>
  <c r="H82" i="2"/>
  <c r="I82" i="2"/>
  <c r="L82" i="2"/>
  <c r="H102" i="2"/>
  <c r="I102" i="2"/>
  <c r="L102" i="2"/>
  <c r="H78" i="2"/>
  <c r="I78" i="2"/>
  <c r="L78" i="2"/>
  <c r="H151" i="2"/>
  <c r="I151" i="2"/>
  <c r="L151" i="2"/>
  <c r="H133" i="2"/>
  <c r="I133" i="2"/>
  <c r="L133" i="2"/>
  <c r="H84" i="2"/>
  <c r="I84" i="2"/>
  <c r="L84" i="2"/>
  <c r="H29" i="2"/>
  <c r="I29" i="2"/>
  <c r="L29" i="2"/>
  <c r="H137" i="2"/>
  <c r="I137" i="2"/>
  <c r="L137" i="2"/>
  <c r="H27" i="2"/>
  <c r="I27" i="2"/>
  <c r="L27" i="2"/>
  <c r="H55" i="2"/>
  <c r="I55" i="2"/>
  <c r="L55" i="2"/>
  <c r="H86" i="2"/>
  <c r="I86" i="2"/>
  <c r="L86" i="2"/>
  <c r="H235" i="2"/>
  <c r="I235" i="2"/>
  <c r="L235" i="2"/>
  <c r="H334" i="2"/>
  <c r="I334" i="2"/>
  <c r="L334" i="2"/>
  <c r="H37" i="2"/>
  <c r="I37" i="2"/>
  <c r="L37" i="2"/>
  <c r="H23" i="2"/>
  <c r="I23" i="2"/>
  <c r="L23" i="2"/>
  <c r="H196" i="2"/>
  <c r="I196" i="2"/>
  <c r="L196" i="2"/>
  <c r="H45" i="2"/>
  <c r="I45" i="2"/>
  <c r="L45" i="2"/>
  <c r="H369" i="2"/>
  <c r="I369" i="2"/>
  <c r="L369" i="2"/>
  <c r="H282" i="2"/>
  <c r="I282" i="2"/>
  <c r="L282" i="2"/>
  <c r="H135" i="2"/>
  <c r="I135" i="2"/>
  <c r="L135" i="2"/>
  <c r="H59" i="2"/>
  <c r="I59" i="2"/>
  <c r="L59" i="2"/>
  <c r="H148" i="2"/>
  <c r="I148" i="2"/>
  <c r="L148" i="2"/>
  <c r="H215" i="2"/>
  <c r="I215" i="2"/>
  <c r="L215" i="2"/>
  <c r="H87" i="2"/>
  <c r="I87" i="2"/>
  <c r="L87" i="2"/>
  <c r="H160" i="2"/>
  <c r="I160" i="2"/>
  <c r="L160" i="2"/>
  <c r="H371" i="2"/>
  <c r="I371" i="2"/>
  <c r="L371" i="2"/>
  <c r="H388" i="2"/>
  <c r="I388" i="2"/>
  <c r="L388" i="2"/>
  <c r="H176" i="2"/>
  <c r="I176" i="2"/>
  <c r="L176" i="2"/>
  <c r="H66" i="2"/>
  <c r="I66" i="2"/>
  <c r="L66" i="2"/>
  <c r="H218" i="2"/>
  <c r="I218" i="2"/>
  <c r="L218" i="2"/>
  <c r="H173" i="2"/>
  <c r="I173" i="2"/>
  <c r="L173" i="2"/>
  <c r="H67" i="2"/>
  <c r="I67" i="2"/>
  <c r="L67" i="2"/>
  <c r="I288" i="2"/>
  <c r="L288" i="2"/>
  <c r="H72" i="2"/>
  <c r="I72" i="2"/>
  <c r="L72" i="2"/>
  <c r="H71" i="2"/>
  <c r="I71" i="2"/>
  <c r="L71" i="2"/>
  <c r="H143" i="2"/>
  <c r="I143" i="2"/>
  <c r="L143" i="2"/>
  <c r="H262" i="2"/>
  <c r="I262" i="2"/>
  <c r="L262" i="2"/>
  <c r="H47" i="2"/>
  <c r="I47" i="2"/>
  <c r="L47" i="2"/>
  <c r="H128" i="2"/>
  <c r="I128" i="2"/>
  <c r="L128" i="2"/>
  <c r="H136" i="2"/>
  <c r="I136" i="2"/>
  <c r="L136" i="2"/>
  <c r="H75" i="2"/>
  <c r="I75" i="2"/>
  <c r="L75" i="2"/>
  <c r="H171" i="2"/>
  <c r="I171" i="2"/>
  <c r="L171" i="2"/>
  <c r="H81" i="2"/>
  <c r="I81" i="2"/>
  <c r="L81" i="2"/>
  <c r="H85" i="2"/>
  <c r="I85" i="2"/>
  <c r="L85" i="2"/>
  <c r="H323" i="2"/>
  <c r="I323" i="2"/>
  <c r="L323" i="2"/>
  <c r="H150" i="2"/>
  <c r="I150" i="2"/>
  <c r="L150" i="2"/>
  <c r="H107" i="2"/>
  <c r="I107" i="2"/>
  <c r="L107" i="2"/>
  <c r="I70" i="2"/>
  <c r="L70" i="2"/>
  <c r="H161" i="2"/>
  <c r="I161" i="2"/>
  <c r="L161" i="2"/>
  <c r="H69" i="2"/>
  <c r="I69" i="2"/>
  <c r="L69" i="2"/>
  <c r="H76" i="2"/>
  <c r="I76" i="2"/>
  <c r="L76" i="2"/>
  <c r="H91" i="2"/>
  <c r="I91" i="2"/>
  <c r="L91" i="2"/>
  <c r="H155" i="2"/>
  <c r="I155" i="2"/>
  <c r="L155" i="2"/>
  <c r="H100" i="2"/>
  <c r="I100" i="2"/>
  <c r="L100" i="2"/>
  <c r="H109" i="2"/>
  <c r="I109" i="2"/>
  <c r="L109" i="2"/>
  <c r="H104" i="2"/>
  <c r="I104" i="2"/>
  <c r="L104" i="2"/>
  <c r="H56" i="2"/>
  <c r="I56" i="2"/>
  <c r="L56" i="2"/>
  <c r="H152" i="2"/>
  <c r="I152" i="2"/>
  <c r="L152" i="2"/>
  <c r="H25" i="2"/>
  <c r="I25" i="2"/>
  <c r="L25" i="2"/>
  <c r="H202" i="2"/>
  <c r="I202" i="2"/>
  <c r="L202" i="2"/>
  <c r="H30" i="2"/>
  <c r="I30" i="2"/>
  <c r="L30" i="2"/>
  <c r="H123" i="2"/>
  <c r="I123" i="2"/>
  <c r="L123" i="2"/>
  <c r="H270" i="2"/>
  <c r="I270" i="2"/>
  <c r="L270" i="2"/>
  <c r="H38" i="2"/>
  <c r="I38" i="2"/>
  <c r="L38" i="2"/>
  <c r="H314" i="2"/>
  <c r="I314" i="2"/>
  <c r="L314" i="2"/>
  <c r="H311" i="2"/>
  <c r="I311" i="2"/>
  <c r="L311" i="2"/>
  <c r="H351" i="2"/>
  <c r="I351" i="2"/>
  <c r="L351" i="2"/>
  <c r="H340" i="2"/>
  <c r="I340" i="2"/>
  <c r="L340" i="2"/>
  <c r="H244" i="2"/>
  <c r="I244" i="2"/>
  <c r="L244" i="2"/>
  <c r="H80" i="2"/>
  <c r="I80" i="2"/>
  <c r="L80" i="2"/>
  <c r="H103" i="2"/>
  <c r="I103" i="2"/>
  <c r="L103" i="2"/>
  <c r="H98" i="2"/>
  <c r="I98" i="2"/>
  <c r="L98" i="2"/>
  <c r="H77" i="2"/>
  <c r="I77" i="2"/>
  <c r="L77" i="2"/>
  <c r="H99" i="2"/>
  <c r="I99" i="2"/>
  <c r="L99" i="2"/>
  <c r="H232" i="2"/>
  <c r="I232" i="2"/>
  <c r="L232" i="2"/>
  <c r="H97" i="2"/>
  <c r="I97" i="2"/>
  <c r="L97" i="2"/>
  <c r="H149" i="2"/>
  <c r="I149" i="2"/>
  <c r="L149" i="2"/>
  <c r="H105" i="2"/>
  <c r="I105" i="2"/>
  <c r="L105" i="2"/>
  <c r="H106" i="2"/>
  <c r="I106" i="2"/>
  <c r="L106" i="2"/>
  <c r="H179" i="2"/>
  <c r="I179" i="2"/>
  <c r="L179" i="2"/>
  <c r="H141" i="2"/>
  <c r="I141" i="2"/>
  <c r="L141" i="2"/>
  <c r="I197" i="2"/>
  <c r="L197" i="2"/>
  <c r="H139" i="2"/>
  <c r="I139" i="2"/>
  <c r="L139" i="2"/>
  <c r="H322" i="2"/>
  <c r="I322" i="2"/>
  <c r="L322" i="2"/>
  <c r="H216" i="2"/>
  <c r="I216" i="2"/>
  <c r="L216" i="2"/>
  <c r="H15" i="2"/>
  <c r="I15" i="2"/>
  <c r="L15" i="2"/>
  <c r="H222" i="2"/>
  <c r="I222" i="2"/>
  <c r="L222" i="2"/>
  <c r="H220" i="2"/>
  <c r="I220" i="2"/>
  <c r="L220" i="2"/>
  <c r="H203" i="2"/>
  <c r="I203" i="2"/>
  <c r="L203" i="2"/>
  <c r="H129" i="2"/>
  <c r="I129" i="2"/>
  <c r="L129" i="2"/>
  <c r="I400" i="2"/>
  <c r="I403" i="2"/>
  <c r="I381" i="2"/>
  <c r="I395" i="2"/>
  <c r="I378" i="2"/>
  <c r="I391" i="2"/>
  <c r="I384" i="2"/>
  <c r="I398" i="2"/>
  <c r="I365" i="2"/>
  <c r="I390" i="2"/>
  <c r="I389" i="2"/>
  <c r="I382" i="2"/>
  <c r="I374" i="2"/>
  <c r="I393" i="2"/>
  <c r="I341" i="2"/>
  <c r="I383" i="2"/>
  <c r="I396" i="2"/>
  <c r="I401" i="2"/>
  <c r="I394" i="2"/>
  <c r="I399" i="2"/>
  <c r="I370" i="2"/>
  <c r="I392" i="2"/>
  <c r="H339" i="2"/>
  <c r="I339" i="2"/>
  <c r="L339" i="2"/>
  <c r="H119" i="2"/>
  <c r="I119" i="2"/>
  <c r="L119" i="2"/>
  <c r="H190" i="2"/>
  <c r="I190" i="2"/>
  <c r="L190" i="2"/>
  <c r="H315" i="2"/>
  <c r="I315" i="2"/>
  <c r="L315" i="2"/>
  <c r="H310" i="2"/>
  <c r="I310" i="2"/>
  <c r="L310" i="2"/>
  <c r="H127" i="2"/>
  <c r="I127" i="2"/>
  <c r="L127" i="2"/>
  <c r="H154" i="2"/>
  <c r="I154" i="2"/>
  <c r="L154" i="2"/>
  <c r="H325" i="2"/>
  <c r="I325" i="2"/>
  <c r="L325" i="2"/>
  <c r="H267" i="2"/>
  <c r="I267" i="2"/>
  <c r="L267" i="2"/>
  <c r="H117" i="2"/>
  <c r="I117" i="2"/>
  <c r="L117" i="2"/>
  <c r="H89" i="2"/>
  <c r="I89" i="2"/>
  <c r="L89" i="2"/>
  <c r="H178" i="2"/>
  <c r="I178" i="2"/>
  <c r="L178" i="2"/>
  <c r="H113" i="2"/>
  <c r="I113" i="2"/>
  <c r="L113" i="2"/>
  <c r="H124" i="2"/>
  <c r="I124" i="2"/>
  <c r="L124" i="2"/>
  <c r="H367" i="2"/>
  <c r="I367" i="2"/>
  <c r="L367" i="2"/>
  <c r="H327" i="2"/>
  <c r="I327" i="2"/>
  <c r="L327" i="2"/>
  <c r="H280" i="2"/>
  <c r="I280" i="2"/>
  <c r="L280" i="2"/>
  <c r="H360" i="2"/>
  <c r="I360" i="2"/>
  <c r="L360" i="2"/>
  <c r="H366" i="2"/>
  <c r="I366" i="2"/>
  <c r="L366" i="2"/>
  <c r="H166" i="2"/>
  <c r="I166" i="2"/>
  <c r="L166" i="2"/>
  <c r="H208" i="2"/>
  <c r="I208" i="2"/>
  <c r="L208" i="2"/>
  <c r="H237" i="2"/>
  <c r="I237" i="2"/>
  <c r="L237" i="2"/>
  <c r="H61" i="2"/>
  <c r="I61" i="2"/>
  <c r="L61" i="2"/>
  <c r="H368" i="2"/>
  <c r="I368" i="2"/>
  <c r="L368" i="2"/>
  <c r="H21" i="2"/>
  <c r="I21" i="2"/>
  <c r="L21" i="2"/>
  <c r="H207" i="2"/>
  <c r="I207" i="2"/>
  <c r="L207" i="2"/>
  <c r="H185" i="2"/>
  <c r="I185" i="2"/>
  <c r="L185" i="2"/>
  <c r="H380" i="2"/>
  <c r="I380" i="2"/>
  <c r="L380" i="2"/>
  <c r="H242" i="2"/>
  <c r="I242" i="2"/>
  <c r="L242" i="2"/>
  <c r="H229" i="2"/>
  <c r="I229" i="2"/>
  <c r="L229" i="2"/>
  <c r="H245" i="2"/>
  <c r="I245" i="2"/>
  <c r="L245" i="2"/>
  <c r="H258" i="2"/>
  <c r="I258" i="2"/>
  <c r="L258" i="2"/>
  <c r="H162" i="2"/>
  <c r="I162" i="2"/>
  <c r="L162" i="2"/>
  <c r="H188" i="2"/>
  <c r="I188" i="2"/>
  <c r="L188" i="2"/>
  <c r="H308" i="2"/>
  <c r="I308" i="2"/>
  <c r="L308" i="2"/>
  <c r="H297" i="2"/>
  <c r="I297" i="2"/>
  <c r="L297" i="2"/>
  <c r="H363" i="2"/>
  <c r="I363" i="2"/>
  <c r="L363" i="2"/>
  <c r="H326" i="2"/>
  <c r="I326" i="2"/>
  <c r="L326" i="2"/>
  <c r="H120" i="2"/>
  <c r="I120" i="2"/>
  <c r="L120" i="2"/>
  <c r="H101" i="2"/>
  <c r="I101" i="2"/>
  <c r="L101" i="2"/>
  <c r="H227" i="2"/>
  <c r="I227" i="2"/>
  <c r="L227" i="2"/>
  <c r="H247" i="2"/>
  <c r="I247" i="2"/>
  <c r="L247" i="2"/>
  <c r="H377" i="2"/>
  <c r="I377" i="2"/>
  <c r="L377" i="2"/>
  <c r="H231" i="2"/>
  <c r="I231" i="2"/>
  <c r="L231" i="2"/>
  <c r="H397" i="2"/>
  <c r="I397" i="2"/>
  <c r="L397" i="2"/>
  <c r="I22" i="2"/>
  <c r="H206" i="2"/>
  <c r="I206" i="2"/>
  <c r="L206" i="2"/>
  <c r="I39" i="2"/>
  <c r="L39" i="2"/>
  <c r="H276" i="2"/>
  <c r="I276" i="2"/>
  <c r="L276" i="2"/>
  <c r="H186" i="2"/>
  <c r="I186" i="2"/>
  <c r="L186" i="2"/>
  <c r="H286" i="2"/>
  <c r="I286" i="2"/>
  <c r="L286" i="2"/>
  <c r="H265" i="2"/>
  <c r="I265" i="2"/>
  <c r="L265" i="2"/>
  <c r="I299" i="2"/>
  <c r="L299" i="2"/>
  <c r="H205" i="2"/>
  <c r="I205" i="2"/>
  <c r="L205" i="2"/>
  <c r="H344" i="2"/>
  <c r="I344" i="2"/>
  <c r="L344" i="2"/>
  <c r="H271" i="2"/>
  <c r="I271" i="2"/>
  <c r="L271" i="2"/>
  <c r="H301" i="2"/>
  <c r="I301" i="2"/>
  <c r="L301" i="2"/>
  <c r="H387" i="2"/>
  <c r="I387" i="2"/>
  <c r="L387" i="2"/>
  <c r="I58" i="2"/>
  <c r="I53" i="2"/>
  <c r="H257" i="2"/>
  <c r="I257" i="2"/>
  <c r="L257" i="2"/>
  <c r="H221" i="2"/>
  <c r="I221" i="2"/>
  <c r="L221" i="2"/>
  <c r="H259" i="2"/>
  <c r="I259" i="2"/>
  <c r="L259" i="2"/>
  <c r="H226" i="2"/>
  <c r="I226" i="2"/>
  <c r="L226" i="2"/>
  <c r="H199" i="2"/>
  <c r="I199" i="2"/>
  <c r="L199" i="2"/>
  <c r="H200" i="2"/>
  <c r="I200" i="2"/>
  <c r="L200" i="2"/>
  <c r="H355" i="2"/>
  <c r="I355" i="2"/>
  <c r="L355" i="2"/>
  <c r="I333" i="2"/>
  <c r="L333" i="2"/>
  <c r="H201" i="2"/>
  <c r="I201" i="2"/>
  <c r="L201" i="2"/>
  <c r="H156" i="2"/>
  <c r="I156" i="2"/>
  <c r="L156" i="2"/>
  <c r="H175" i="2"/>
  <c r="I175" i="2"/>
  <c r="L175" i="2"/>
  <c r="H251" i="2"/>
  <c r="I251" i="2"/>
  <c r="L251" i="2"/>
  <c r="H307" i="2"/>
  <c r="I307" i="2"/>
  <c r="L307" i="2"/>
  <c r="H361" i="2"/>
  <c r="I361" i="2"/>
  <c r="L361" i="2"/>
  <c r="H224" i="2"/>
  <c r="I224" i="2"/>
  <c r="L224" i="2"/>
  <c r="H249" i="2"/>
  <c r="I249" i="2"/>
  <c r="L249" i="2"/>
  <c r="H296" i="2"/>
  <c r="I296" i="2"/>
  <c r="L296" i="2"/>
  <c r="H170" i="2"/>
  <c r="I170" i="2"/>
  <c r="L170" i="2"/>
  <c r="H169" i="2"/>
  <c r="I169" i="2"/>
  <c r="L169" i="2"/>
  <c r="H210" i="2"/>
  <c r="I210" i="2"/>
  <c r="L210" i="2"/>
  <c r="H181" i="2"/>
  <c r="I181" i="2"/>
  <c r="L181" i="2"/>
  <c r="H304" i="2"/>
  <c r="I304" i="2"/>
  <c r="L304" i="2"/>
  <c r="H285" i="2"/>
  <c r="I285" i="2"/>
  <c r="L285" i="2"/>
  <c r="H302" i="2"/>
  <c r="I302" i="2"/>
  <c r="L302" i="2"/>
  <c r="H250" i="2"/>
  <c r="I250" i="2"/>
  <c r="L250" i="2"/>
  <c r="H142" i="2"/>
  <c r="I142" i="2"/>
  <c r="L142" i="2"/>
  <c r="H254" i="2"/>
  <c r="I254" i="2"/>
  <c r="L254" i="2"/>
  <c r="H386" i="2"/>
  <c r="I386" i="2"/>
  <c r="L386" i="2"/>
  <c r="H140" i="2"/>
  <c r="I140" i="2"/>
  <c r="L140" i="2"/>
  <c r="H167" i="2"/>
  <c r="I167" i="2"/>
  <c r="L167" i="2"/>
  <c r="H60" i="2"/>
  <c r="I60" i="2"/>
  <c r="L60" i="2"/>
  <c r="H272" i="2"/>
  <c r="I272" i="2"/>
  <c r="L272" i="2"/>
  <c r="H376" i="2"/>
  <c r="I376" i="2"/>
  <c r="L376" i="2"/>
  <c r="H93" i="2"/>
  <c r="I93" i="2"/>
  <c r="L93" i="2"/>
  <c r="H332" i="2"/>
  <c r="I332" i="2"/>
  <c r="L332" i="2"/>
  <c r="H94" i="2"/>
  <c r="I94" i="2"/>
  <c r="L94" i="2"/>
  <c r="H187" i="2"/>
  <c r="I187" i="2"/>
  <c r="L187" i="2"/>
  <c r="H354" i="2"/>
  <c r="I354" i="2"/>
  <c r="L354" i="2"/>
  <c r="H352" i="2"/>
  <c r="I352" i="2"/>
  <c r="L352" i="2"/>
  <c r="H313" i="2"/>
  <c r="I313" i="2"/>
  <c r="L313" i="2"/>
  <c r="H358" i="2"/>
  <c r="I358" i="2"/>
  <c r="L358" i="2"/>
  <c r="H115" i="2"/>
  <c r="I115" i="2"/>
  <c r="L115" i="2"/>
  <c r="H44" i="2"/>
  <c r="I44" i="2"/>
  <c r="L44" i="2"/>
  <c r="H385" i="2"/>
  <c r="I385" i="2"/>
  <c r="L385" i="2"/>
  <c r="H337" i="2"/>
  <c r="I337" i="2"/>
  <c r="L337" i="2"/>
  <c r="H183" i="2"/>
  <c r="I183" i="2"/>
  <c r="L183" i="2"/>
  <c r="H180" i="2"/>
  <c r="I180" i="2"/>
  <c r="L180" i="2"/>
  <c r="H342" i="2"/>
  <c r="I342" i="2"/>
  <c r="L342" i="2"/>
  <c r="H255" i="2"/>
  <c r="I255" i="2"/>
  <c r="L255" i="2"/>
  <c r="I65" i="2"/>
  <c r="L65" i="2"/>
  <c r="H261" i="2"/>
  <c r="I261" i="2"/>
  <c r="L261" i="2"/>
  <c r="H163" i="2"/>
  <c r="I163" i="2"/>
  <c r="L163" i="2"/>
  <c r="H223" i="2"/>
  <c r="I223" i="2"/>
  <c r="L223" i="2"/>
  <c r="H309" i="2"/>
  <c r="I309" i="2"/>
  <c r="L309" i="2"/>
  <c r="I63" i="2"/>
  <c r="H321" i="2"/>
  <c r="I321" i="2"/>
  <c r="L321" i="2"/>
  <c r="H324" i="2"/>
  <c r="I324" i="2"/>
  <c r="L324" i="2"/>
  <c r="H74" i="2"/>
  <c r="I74" i="2"/>
  <c r="L74" i="2"/>
  <c r="H159" i="2"/>
  <c r="I159" i="2"/>
  <c r="L159" i="2"/>
  <c r="H165" i="2"/>
  <c r="I165" i="2"/>
  <c r="L165" i="2"/>
  <c r="H219" i="2"/>
  <c r="I219" i="2"/>
  <c r="L219" i="2"/>
  <c r="H225" i="2"/>
  <c r="I225" i="2"/>
  <c r="L225" i="2"/>
  <c r="H303" i="2"/>
  <c r="I303" i="2"/>
  <c r="L303" i="2"/>
  <c r="H194" i="2"/>
  <c r="I194" i="2"/>
  <c r="L194" i="2"/>
  <c r="H364" i="2"/>
  <c r="I364" i="2"/>
  <c r="L364" i="2"/>
  <c r="H239" i="2"/>
  <c r="I239" i="2"/>
  <c r="L239" i="2"/>
  <c r="H164" i="2"/>
  <c r="I164" i="2"/>
  <c r="L164" i="2"/>
  <c r="H268" i="2"/>
  <c r="I268" i="2"/>
  <c r="L268" i="2"/>
  <c r="H252" i="2"/>
  <c r="I252" i="2"/>
  <c r="L252" i="2"/>
  <c r="I50" i="2"/>
  <c r="L50" i="2"/>
  <c r="H153" i="2"/>
  <c r="I153" i="2"/>
  <c r="L153" i="2"/>
  <c r="H362" i="2"/>
  <c r="I362" i="2"/>
  <c r="L362" i="2"/>
  <c r="H373" i="2"/>
  <c r="I373" i="2"/>
  <c r="L373" i="2"/>
  <c r="H402" i="2"/>
  <c r="I402" i="2"/>
  <c r="L402" i="2"/>
  <c r="H318" i="2"/>
  <c r="I318" i="2"/>
  <c r="L318" i="2"/>
  <c r="H298" i="2"/>
  <c r="I298" i="2"/>
  <c r="L298" i="2"/>
  <c r="H192" i="2"/>
  <c r="I192" i="2"/>
  <c r="L192" i="2"/>
  <c r="H372" i="2"/>
  <c r="I372" i="2"/>
  <c r="L372" i="2"/>
  <c r="H316" i="2"/>
  <c r="I316" i="2"/>
  <c r="L316" i="2"/>
  <c r="H336" i="2"/>
  <c r="I336" i="2"/>
  <c r="L336" i="2"/>
  <c r="H338" i="2"/>
  <c r="I338" i="2"/>
  <c r="L338" i="2"/>
  <c r="H51" i="2"/>
  <c r="I51" i="2"/>
  <c r="L51" i="2"/>
  <c r="H306" i="2"/>
  <c r="I306" i="2"/>
  <c r="L306" i="2"/>
  <c r="H168" i="2"/>
  <c r="I168" i="2"/>
  <c r="L168" i="2"/>
  <c r="H233" i="2"/>
  <c r="I233" i="2"/>
  <c r="L233" i="2"/>
  <c r="H273" i="2"/>
  <c r="I273" i="2"/>
  <c r="L273" i="2"/>
  <c r="H290" i="2"/>
  <c r="I290" i="2"/>
  <c r="L290" i="2"/>
  <c r="H240" i="2"/>
  <c r="I240" i="2"/>
  <c r="L240" i="2"/>
  <c r="H211" i="2"/>
  <c r="I211" i="2"/>
  <c r="L211" i="2"/>
  <c r="H212" i="2"/>
  <c r="I212" i="2"/>
  <c r="L212" i="2"/>
  <c r="H195" i="2"/>
  <c r="I195" i="2"/>
  <c r="L195" i="2"/>
  <c r="H131" i="2"/>
  <c r="I131" i="2"/>
  <c r="L131" i="2"/>
  <c r="H335" i="2"/>
  <c r="I335" i="2"/>
  <c r="L335" i="2"/>
  <c r="H330" i="2"/>
  <c r="I330" i="2"/>
  <c r="L330" i="2"/>
  <c r="H331" i="2"/>
  <c r="I331" i="2"/>
  <c r="L331" i="2"/>
  <c r="H294" i="2"/>
  <c r="I294" i="2"/>
  <c r="L294" i="2"/>
  <c r="H256" i="2"/>
  <c r="I256" i="2"/>
  <c r="L256" i="2"/>
  <c r="H292" i="2"/>
  <c r="I292" i="2"/>
  <c r="L292" i="2"/>
  <c r="I147" i="2"/>
  <c r="L147" i="2"/>
  <c r="H157" i="2"/>
  <c r="I157" i="2"/>
  <c r="L157" i="2"/>
  <c r="H57" i="2"/>
  <c r="I57" i="2"/>
  <c r="L57" i="2"/>
  <c r="H112" i="2"/>
  <c r="I112" i="2"/>
  <c r="L112" i="2"/>
  <c r="H300" i="2"/>
  <c r="I300" i="2"/>
  <c r="L300" i="2"/>
  <c r="H243" i="2"/>
  <c r="I243" i="2"/>
  <c r="L243" i="2"/>
  <c r="I189" i="2"/>
  <c r="L189" i="2"/>
  <c r="H146" i="2"/>
  <c r="I146" i="2"/>
  <c r="L146" i="2"/>
  <c r="H359" i="2"/>
  <c r="I359" i="2"/>
  <c r="L359" i="2"/>
  <c r="H96" i="2"/>
  <c r="I96" i="2"/>
  <c r="L96" i="2"/>
  <c r="H274" i="2"/>
  <c r="I274" i="2"/>
  <c r="L274" i="2"/>
  <c r="H293" i="2"/>
  <c r="I293" i="2"/>
  <c r="L293" i="2"/>
  <c r="H278" i="2"/>
  <c r="I278" i="2"/>
  <c r="L278" i="2"/>
  <c r="H253" i="2"/>
  <c r="I253" i="2"/>
  <c r="L253" i="2"/>
  <c r="H241" i="2"/>
  <c r="I241" i="2"/>
  <c r="L241" i="2"/>
  <c r="H260" i="2"/>
  <c r="I260" i="2"/>
  <c r="L260" i="2"/>
  <c r="H138" i="2"/>
  <c r="I138" i="2"/>
  <c r="L138" i="2"/>
  <c r="H217" i="2"/>
  <c r="I217" i="2"/>
  <c r="L217" i="2"/>
  <c r="H116" i="2"/>
  <c r="I116" i="2"/>
  <c r="L116" i="2"/>
  <c r="H125" i="2"/>
  <c r="I125" i="2"/>
  <c r="L125" i="2"/>
  <c r="H295" i="2"/>
  <c r="I295" i="2"/>
  <c r="L295" i="2"/>
  <c r="H281" i="2"/>
  <c r="I281" i="2"/>
  <c r="L281" i="2"/>
  <c r="H305" i="2"/>
  <c r="I305" i="2"/>
  <c r="L305" i="2"/>
  <c r="H312" i="2"/>
  <c r="I312" i="2"/>
  <c r="L312" i="2"/>
  <c r="H345" i="2"/>
  <c r="I345" i="2"/>
  <c r="L345" i="2"/>
  <c r="H279" i="2"/>
  <c r="I279" i="2"/>
  <c r="L279" i="2"/>
  <c r="H52" i="2"/>
  <c r="I52" i="2"/>
  <c r="L52" i="2"/>
  <c r="H230" i="2"/>
  <c r="I230" i="2"/>
  <c r="L230" i="2"/>
  <c r="H291" i="2"/>
  <c r="I291" i="2"/>
  <c r="L291" i="2"/>
  <c r="H54" i="2"/>
  <c r="I54" i="2"/>
  <c r="L54" i="2"/>
  <c r="H343" i="2"/>
  <c r="I343" i="2"/>
  <c r="L343" i="2"/>
  <c r="H289" i="2"/>
  <c r="I289" i="2"/>
  <c r="L289" i="2"/>
  <c r="H238" i="2"/>
  <c r="I238" i="2"/>
  <c r="L238" i="2"/>
  <c r="H236" i="2"/>
  <c r="I236" i="2"/>
  <c r="L236" i="2"/>
  <c r="H184" i="2"/>
  <c r="I184" i="2"/>
  <c r="L184" i="2"/>
  <c r="H287" i="2"/>
  <c r="I287" i="2"/>
  <c r="L287" i="2"/>
  <c r="H191" i="2"/>
  <c r="I191" i="2"/>
  <c r="L191" i="2"/>
  <c r="H214" i="2"/>
  <c r="I214" i="2"/>
  <c r="L214" i="2"/>
  <c r="H346" i="2"/>
  <c r="I346" i="2"/>
  <c r="L346" i="2"/>
  <c r="H353" i="2"/>
  <c r="I353" i="2"/>
  <c r="L353" i="2"/>
  <c r="H347" i="2"/>
  <c r="I347" i="2"/>
  <c r="L347" i="2"/>
  <c r="H348" i="2"/>
  <c r="I348" i="2"/>
  <c r="L348" i="2"/>
  <c r="H349" i="2"/>
  <c r="I349" i="2"/>
  <c r="L349" i="2"/>
  <c r="H350" i="2"/>
  <c r="I350" i="2"/>
  <c r="L350" i="2"/>
  <c r="H62" i="2"/>
  <c r="I62" i="2"/>
  <c r="L62" i="2"/>
  <c r="H234" i="2"/>
  <c r="I234" i="2"/>
  <c r="L234" i="2"/>
  <c r="H213" i="2"/>
  <c r="I213" i="2"/>
  <c r="L213" i="2"/>
  <c r="H284" i="2"/>
  <c r="I284" i="2"/>
  <c r="L284" i="2"/>
  <c r="H126" i="2"/>
  <c r="I126" i="2"/>
  <c r="L126" i="2"/>
  <c r="H269" i="2"/>
  <c r="I269" i="2"/>
  <c r="L269" i="2"/>
  <c r="H182" i="2"/>
  <c r="I182" i="2"/>
  <c r="L182" i="2"/>
  <c r="H357" i="2"/>
  <c r="I357" i="2"/>
  <c r="L357" i="2"/>
  <c r="H263" i="2"/>
  <c r="I263" i="2"/>
  <c r="L263" i="2"/>
  <c r="H177" i="2"/>
  <c r="I177" i="2"/>
  <c r="L177" i="2"/>
  <c r="H317" i="2"/>
  <c r="I317" i="2"/>
  <c r="L317" i="2"/>
  <c r="I114" i="2"/>
  <c r="I145" i="2"/>
  <c r="I110" i="2"/>
  <c r="I24" i="2"/>
  <c r="I41" i="2"/>
  <c r="I19" i="2"/>
  <c r="I43" i="2"/>
  <c r="I48" i="2"/>
  <c r="I33" i="2"/>
  <c r="I26" i="2"/>
  <c r="I35" i="2"/>
  <c r="I20" i="2"/>
  <c r="I31" i="2"/>
  <c r="I18" i="2"/>
  <c r="I36" i="2"/>
  <c r="I14" i="2"/>
  <c r="I28" i="2"/>
  <c r="I40" i="2"/>
  <c r="I16" i="2"/>
  <c r="H83" i="2"/>
  <c r="I83" i="2"/>
  <c r="L83" i="2"/>
  <c r="H64" i="2"/>
  <c r="I64" i="2"/>
  <c r="L64" i="2"/>
  <c r="I288" i="1"/>
  <c r="I150" i="1"/>
  <c r="I234" i="1"/>
  <c r="I233" i="1"/>
  <c r="I292" i="1"/>
  <c r="I276" i="1"/>
  <c r="I335" i="1"/>
  <c r="I226" i="1"/>
  <c r="I280" i="1"/>
  <c r="I170" i="1"/>
  <c r="I175" i="1"/>
  <c r="I152" i="1"/>
  <c r="I167" i="1"/>
  <c r="I179" i="1"/>
  <c r="I146" i="1"/>
  <c r="I127" i="1"/>
  <c r="H328" i="1"/>
  <c r="I328" i="1"/>
  <c r="L328" i="1"/>
  <c r="H391" i="1"/>
  <c r="I391" i="1"/>
  <c r="L391" i="1"/>
  <c r="I111" i="1"/>
  <c r="I84" i="1"/>
  <c r="H134" i="1"/>
  <c r="I134" i="1"/>
  <c r="L134" i="1"/>
  <c r="H42" i="1"/>
  <c r="I42" i="1"/>
  <c r="L42" i="1"/>
  <c r="H126" i="1"/>
  <c r="I126" i="1"/>
  <c r="L126" i="1"/>
  <c r="I396" i="1"/>
  <c r="I420" i="1"/>
  <c r="I316" i="1"/>
  <c r="I378" i="1"/>
  <c r="I325" i="1"/>
  <c r="I374" i="1"/>
  <c r="I362" i="1"/>
  <c r="I393" i="1"/>
  <c r="I297" i="1"/>
  <c r="I375" i="1"/>
  <c r="I369" i="1"/>
  <c r="I351" i="1"/>
  <c r="I278" i="1"/>
  <c r="I392" i="1"/>
  <c r="I224" i="1"/>
  <c r="I382" i="1"/>
  <c r="I358" i="1"/>
  <c r="I414" i="1"/>
  <c r="I383" i="1"/>
  <c r="I402" i="1"/>
  <c r="I309" i="1"/>
  <c r="I388" i="1"/>
  <c r="H25" i="1"/>
  <c r="I25" i="1"/>
  <c r="L25" i="1"/>
  <c r="H130" i="1"/>
  <c r="I130" i="1"/>
  <c r="L130" i="1"/>
  <c r="H285" i="1"/>
  <c r="I285" i="1"/>
  <c r="L285" i="1"/>
  <c r="H281" i="1"/>
  <c r="I281" i="1"/>
  <c r="L281" i="1"/>
  <c r="H266" i="1"/>
  <c r="I266" i="1"/>
  <c r="L266" i="1"/>
  <c r="H290" i="1"/>
  <c r="I290" i="1"/>
  <c r="L290" i="1"/>
  <c r="H277" i="1"/>
  <c r="I277" i="1"/>
  <c r="L277" i="1"/>
  <c r="H323" i="1"/>
  <c r="I323" i="1"/>
  <c r="L323" i="1"/>
  <c r="H24" i="1"/>
  <c r="I24" i="1"/>
  <c r="L24" i="1"/>
  <c r="H86" i="1"/>
  <c r="I86" i="1"/>
  <c r="L86" i="1"/>
  <c r="H157" i="1"/>
  <c r="I157" i="1"/>
  <c r="L157" i="1"/>
  <c r="H211" i="1"/>
  <c r="I211" i="1"/>
  <c r="L211" i="1"/>
  <c r="H212" i="1"/>
  <c r="I212" i="1"/>
  <c r="L212" i="1"/>
  <c r="H169" i="1"/>
  <c r="I169" i="1"/>
  <c r="L169" i="1"/>
  <c r="H14" i="1"/>
  <c r="I14" i="1"/>
  <c r="L14" i="1"/>
  <c r="H145" i="1"/>
  <c r="I145" i="1"/>
  <c r="L145" i="1"/>
  <c r="H207" i="1"/>
  <c r="I207" i="1"/>
  <c r="L207" i="1"/>
  <c r="H128" i="1"/>
  <c r="I128" i="1"/>
  <c r="L128" i="1"/>
  <c r="H321" i="1"/>
  <c r="I321" i="1"/>
  <c r="L321" i="1"/>
  <c r="H135" i="1"/>
  <c r="I135" i="1"/>
  <c r="L135" i="1"/>
  <c r="I15" i="1"/>
  <c r="L15" i="1"/>
  <c r="H219" i="1"/>
  <c r="I219" i="1"/>
  <c r="L219" i="1"/>
  <c r="H225" i="1"/>
  <c r="I225" i="1"/>
  <c r="L225" i="1"/>
  <c r="H142" i="1"/>
  <c r="I142" i="1"/>
  <c r="L142" i="1"/>
  <c r="H182" i="1"/>
  <c r="I182" i="1"/>
  <c r="L182" i="1"/>
  <c r="H359" i="1"/>
  <c r="I359" i="1"/>
  <c r="L359" i="1"/>
  <c r="H132" i="1"/>
  <c r="I132" i="1"/>
  <c r="L132" i="1"/>
  <c r="H39" i="1"/>
  <c r="I39" i="1"/>
  <c r="L39" i="1"/>
  <c r="H431" i="1"/>
  <c r="I431" i="1"/>
  <c r="L431" i="1"/>
  <c r="H427" i="1"/>
  <c r="I427" i="1"/>
  <c r="L427" i="1"/>
  <c r="H137" i="1"/>
  <c r="I137" i="1"/>
  <c r="L137" i="1"/>
  <c r="H103" i="1"/>
  <c r="I103" i="1"/>
  <c r="L103" i="1"/>
  <c r="H222" i="1"/>
  <c r="I222" i="1"/>
  <c r="L222" i="1"/>
  <c r="H330" i="1"/>
  <c r="I330" i="1"/>
  <c r="L330" i="1"/>
  <c r="H141" i="1"/>
  <c r="I141" i="1"/>
  <c r="L141" i="1"/>
  <c r="H187" i="1"/>
  <c r="I187" i="1"/>
  <c r="L187" i="1"/>
  <c r="H364" i="1"/>
  <c r="I364" i="1"/>
  <c r="L364" i="1"/>
  <c r="H163" i="1"/>
  <c r="I163" i="1"/>
  <c r="L163" i="1"/>
  <c r="H160" i="1"/>
  <c r="I160" i="1"/>
  <c r="L160" i="1"/>
  <c r="H147" i="1"/>
  <c r="I147" i="1"/>
  <c r="L147" i="1"/>
  <c r="H136" i="1"/>
  <c r="I136" i="1"/>
  <c r="L136" i="1"/>
  <c r="H133" i="1"/>
  <c r="I133" i="1"/>
  <c r="L133" i="1"/>
  <c r="H173" i="1"/>
  <c r="I173" i="1"/>
  <c r="L173" i="1"/>
  <c r="H353" i="1"/>
  <c r="I353" i="1"/>
  <c r="L353" i="1"/>
  <c r="H361" i="1"/>
  <c r="I361" i="1"/>
  <c r="L361" i="1"/>
  <c r="H454" i="1"/>
  <c r="I454" i="1"/>
  <c r="L454" i="1"/>
  <c r="H291" i="1"/>
  <c r="I291" i="1"/>
  <c r="L291" i="1"/>
  <c r="H381" i="1"/>
  <c r="I381" i="1"/>
  <c r="L381" i="1"/>
  <c r="H183" i="1"/>
  <c r="I183" i="1"/>
  <c r="L183" i="1"/>
  <c r="H238" i="1"/>
  <c r="I238" i="1"/>
  <c r="L238" i="1"/>
  <c r="H306" i="1"/>
  <c r="I306" i="1"/>
  <c r="L306" i="1"/>
  <c r="H435" i="1"/>
  <c r="I435" i="1"/>
  <c r="L435" i="1"/>
  <c r="H156" i="1"/>
  <c r="I156" i="1"/>
  <c r="L156" i="1"/>
  <c r="H204" i="1"/>
  <c r="I204" i="1"/>
  <c r="L204" i="1"/>
  <c r="H165" i="1"/>
  <c r="I165" i="1"/>
  <c r="L165" i="1"/>
  <c r="H202" i="1"/>
  <c r="I202" i="1"/>
  <c r="L202" i="1"/>
  <c r="H162" i="1"/>
  <c r="I162" i="1"/>
  <c r="L162" i="1"/>
  <c r="H194" i="1"/>
  <c r="I194" i="1"/>
  <c r="L194" i="1"/>
  <c r="H220" i="1"/>
  <c r="I220" i="1"/>
  <c r="L220" i="1"/>
  <c r="H412" i="1"/>
  <c r="I412" i="1"/>
  <c r="L412" i="1"/>
  <c r="H18" i="1"/>
  <c r="I18" i="1"/>
  <c r="L18" i="1"/>
  <c r="H153" i="1"/>
  <c r="I153" i="1"/>
  <c r="L153" i="1"/>
  <c r="H395" i="1"/>
  <c r="I395" i="1"/>
  <c r="L395" i="1"/>
  <c r="H139" i="1"/>
  <c r="I139" i="1"/>
  <c r="L139" i="1"/>
  <c r="H387" i="1"/>
  <c r="I387" i="1"/>
  <c r="L387" i="1"/>
  <c r="H262" i="1"/>
  <c r="I262" i="1"/>
  <c r="L262" i="1"/>
  <c r="H371" i="1"/>
  <c r="I371" i="1"/>
  <c r="L371" i="1"/>
  <c r="H416" i="1"/>
  <c r="I416" i="1"/>
  <c r="L416" i="1"/>
  <c r="I140" i="1"/>
  <c r="L140" i="1"/>
  <c r="H457" i="1"/>
  <c r="I457" i="1"/>
  <c r="L457" i="1"/>
  <c r="H426" i="1"/>
  <c r="I426" i="1"/>
  <c r="L426" i="1"/>
  <c r="H243" i="1"/>
  <c r="I243" i="1"/>
  <c r="L243" i="1"/>
  <c r="H151" i="1"/>
  <c r="I151" i="1"/>
  <c r="L151" i="1"/>
  <c r="H300" i="1"/>
  <c r="I300" i="1"/>
  <c r="L300" i="1"/>
  <c r="H244" i="1"/>
  <c r="I244" i="1"/>
  <c r="L244" i="1"/>
  <c r="H232" i="1"/>
  <c r="I232" i="1"/>
  <c r="L232" i="1"/>
  <c r="H376" i="1"/>
  <c r="I376" i="1"/>
  <c r="L376" i="1"/>
  <c r="H218" i="1"/>
  <c r="I218" i="1"/>
  <c r="L218" i="1"/>
  <c r="H241" i="1"/>
  <c r="I241" i="1"/>
  <c r="L241" i="1"/>
  <c r="H184" i="1"/>
  <c r="I184" i="1"/>
  <c r="L184" i="1"/>
  <c r="H352" i="1"/>
  <c r="I352" i="1"/>
  <c r="L352" i="1"/>
  <c r="H171" i="1"/>
  <c r="I171" i="1"/>
  <c r="L171" i="1"/>
  <c r="H230" i="1"/>
  <c r="I230" i="1"/>
  <c r="L230" i="1"/>
  <c r="H367" i="1"/>
  <c r="I367" i="1"/>
  <c r="L367" i="1"/>
  <c r="H17" i="1"/>
  <c r="I17" i="1"/>
  <c r="L17" i="1"/>
  <c r="H23" i="1"/>
  <c r="I23" i="1"/>
  <c r="L23" i="1"/>
  <c r="H85" i="1"/>
  <c r="I85" i="1"/>
  <c r="L85" i="1"/>
  <c r="H148" i="1"/>
  <c r="I148" i="1"/>
  <c r="L148" i="1"/>
  <c r="H199" i="1"/>
  <c r="I199" i="1"/>
  <c r="L199" i="1"/>
  <c r="H372" i="1"/>
  <c r="I372" i="1"/>
  <c r="L372" i="1"/>
  <c r="H52" i="1"/>
  <c r="I52" i="1"/>
  <c r="L52" i="1"/>
  <c r="H295" i="1"/>
  <c r="I295" i="1"/>
  <c r="L295" i="1"/>
  <c r="H428" i="1"/>
  <c r="I428" i="1"/>
  <c r="L428" i="1"/>
  <c r="H429" i="1"/>
  <c r="I429" i="1"/>
  <c r="L429" i="1"/>
  <c r="H296" i="1"/>
  <c r="I296" i="1"/>
  <c r="L296" i="1"/>
  <c r="H302" i="1"/>
  <c r="I302" i="1"/>
  <c r="L302" i="1"/>
  <c r="H303" i="1"/>
  <c r="I303" i="1"/>
  <c r="L303" i="1"/>
  <c r="H283" i="1"/>
  <c r="I283" i="1"/>
  <c r="L283" i="1"/>
  <c r="H229" i="1"/>
  <c r="I229" i="1"/>
  <c r="L229" i="1"/>
  <c r="H161" i="1"/>
  <c r="I161" i="1"/>
  <c r="L161" i="1"/>
  <c r="H390" i="1"/>
  <c r="I390" i="1"/>
  <c r="L390" i="1"/>
  <c r="H320" i="1"/>
  <c r="I320" i="1"/>
  <c r="L320" i="1"/>
  <c r="H342" i="1"/>
  <c r="I342" i="1"/>
  <c r="L342" i="1"/>
  <c r="H192" i="1"/>
  <c r="I192" i="1"/>
  <c r="L192" i="1"/>
  <c r="H350" i="1"/>
  <c r="I350" i="1"/>
  <c r="L350" i="1"/>
  <c r="H143" i="1"/>
  <c r="I143" i="1"/>
  <c r="L143" i="1"/>
  <c r="H131" i="1"/>
  <c r="I131" i="1"/>
  <c r="L131" i="1"/>
  <c r="H415" i="1"/>
  <c r="I415" i="1"/>
  <c r="L415" i="1"/>
  <c r="H408" i="1"/>
  <c r="I408" i="1"/>
  <c r="L408" i="1"/>
  <c r="H223" i="1"/>
  <c r="I223" i="1"/>
  <c r="L223" i="1"/>
  <c r="H421" i="1"/>
  <c r="I421" i="1"/>
  <c r="L421" i="1"/>
  <c r="I452" i="1"/>
  <c r="I456" i="1"/>
  <c r="I423" i="1"/>
  <c r="I444" i="1"/>
  <c r="I425" i="1"/>
  <c r="I445" i="1"/>
  <c r="I437" i="1"/>
  <c r="I451" i="1"/>
  <c r="I419" i="1"/>
  <c r="I449" i="1"/>
  <c r="I430" i="1"/>
  <c r="I440" i="1"/>
  <c r="I436" i="1"/>
  <c r="I450" i="1"/>
  <c r="I424" i="1"/>
  <c r="I434" i="1"/>
  <c r="I443" i="1"/>
  <c r="I455" i="1"/>
  <c r="I442" i="1"/>
  <c r="I453" i="1"/>
  <c r="I411" i="1"/>
  <c r="I441" i="1"/>
  <c r="H338" i="1"/>
  <c r="I338" i="1"/>
  <c r="L338" i="1"/>
  <c r="H439" i="1"/>
  <c r="I439" i="1"/>
  <c r="L439" i="1"/>
  <c r="H397" i="1"/>
  <c r="I397" i="1"/>
  <c r="L397" i="1"/>
  <c r="H172" i="1"/>
  <c r="I172" i="1"/>
  <c r="L172" i="1"/>
  <c r="H356" i="1"/>
  <c r="I356" i="1"/>
  <c r="L356" i="1"/>
  <c r="H322" i="1"/>
  <c r="I322" i="1"/>
  <c r="L322" i="1"/>
  <c r="H304" i="1"/>
  <c r="I304" i="1"/>
  <c r="L304" i="1"/>
  <c r="I104" i="1"/>
  <c r="I21" i="1"/>
  <c r="H287" i="1"/>
  <c r="I287" i="1"/>
  <c r="L287" i="1"/>
  <c r="I107" i="1"/>
  <c r="I49" i="1"/>
  <c r="I110" i="1"/>
  <c r="I74" i="1"/>
  <c r="I56" i="1"/>
  <c r="H340" i="1"/>
  <c r="I340" i="1"/>
  <c r="L340" i="1"/>
  <c r="H308" i="1"/>
  <c r="I308" i="1"/>
  <c r="L308" i="1"/>
  <c r="H286" i="1"/>
  <c r="I286" i="1"/>
  <c r="L286" i="1"/>
  <c r="I38" i="1"/>
  <c r="I97" i="1"/>
  <c r="I66" i="1"/>
  <c r="I32" i="1"/>
  <c r="I50" i="1"/>
  <c r="I53" i="1"/>
  <c r="I67" i="1"/>
  <c r="I108" i="1"/>
  <c r="I62" i="1"/>
  <c r="I116" i="1"/>
  <c r="I68" i="1"/>
  <c r="I30" i="1"/>
  <c r="I120" i="1"/>
  <c r="H447" i="1"/>
  <c r="I447" i="1"/>
  <c r="L447" i="1"/>
  <c r="H245" i="1"/>
  <c r="I245" i="1"/>
  <c r="L245" i="1"/>
  <c r="I59" i="1"/>
  <c r="I95" i="1"/>
  <c r="I76" i="1"/>
  <c r="I60" i="1"/>
  <c r="I109" i="1"/>
  <c r="I99" i="1"/>
  <c r="I78" i="1"/>
  <c r="I100" i="1"/>
  <c r="I96" i="1"/>
  <c r="I57" i="1"/>
  <c r="I93" i="1"/>
  <c r="I31" i="1"/>
  <c r="I102" i="1"/>
  <c r="I28" i="1"/>
  <c r="I46" i="1"/>
  <c r="I105" i="1"/>
  <c r="I40" i="1"/>
  <c r="I81" i="1"/>
  <c r="I92" i="1"/>
  <c r="I98" i="1"/>
  <c r="I83" i="1"/>
  <c r="I71" i="1"/>
  <c r="I72" i="1"/>
  <c r="H210" i="1"/>
  <c r="I210" i="1"/>
  <c r="L210" i="1"/>
  <c r="H195" i="1"/>
  <c r="I195" i="1"/>
  <c r="L195" i="1"/>
  <c r="H399" i="1"/>
  <c r="I399" i="1"/>
  <c r="L399" i="1"/>
  <c r="H432" i="1"/>
  <c r="I432" i="1"/>
  <c r="L432" i="1"/>
  <c r="I58" i="1"/>
  <c r="I33" i="1"/>
  <c r="I27" i="1"/>
  <c r="I35" i="1"/>
  <c r="I119" i="1"/>
  <c r="I106" i="1"/>
  <c r="I64" i="1"/>
  <c r="I77" i="1"/>
  <c r="I43" i="1"/>
  <c r="I89" i="1"/>
  <c r="I101" i="1"/>
  <c r="I125" i="1"/>
  <c r="I79" i="1"/>
  <c r="I34" i="1"/>
  <c r="H319" i="1"/>
  <c r="I319" i="1"/>
  <c r="L319" i="1"/>
  <c r="I29" i="1"/>
  <c r="I65" i="1"/>
  <c r="I124" i="1"/>
  <c r="I114" i="1"/>
  <c r="I20" i="1"/>
  <c r="I61" i="1"/>
  <c r="I75" i="1"/>
  <c r="I41" i="1"/>
  <c r="I94" i="1"/>
  <c r="I122" i="1"/>
  <c r="H366" i="1"/>
  <c r="I366" i="1"/>
  <c r="L366" i="1"/>
  <c r="I22" i="1"/>
  <c r="I26" i="1"/>
  <c r="I63" i="1"/>
  <c r="I91" i="1"/>
  <c r="I70" i="1"/>
  <c r="I80" i="1"/>
  <c r="I82" i="1"/>
  <c r="I55" i="1"/>
  <c r="I51" i="1"/>
  <c r="I87" i="1"/>
  <c r="I88" i="1"/>
  <c r="I48" i="1"/>
  <c r="I36" i="1"/>
  <c r="I90" i="1"/>
  <c r="I115" i="1"/>
  <c r="H275" i="1"/>
  <c r="I275" i="1"/>
  <c r="L275" i="1"/>
  <c r="H200" i="1"/>
  <c r="I200" i="1"/>
  <c r="L200" i="1"/>
  <c r="H209" i="1"/>
  <c r="I209" i="1"/>
  <c r="L209" i="1"/>
  <c r="H269" i="1"/>
  <c r="I269" i="1"/>
  <c r="L269" i="1"/>
  <c r="H118" i="1"/>
  <c r="I118" i="1"/>
  <c r="L118" i="1"/>
  <c r="H196" i="1"/>
  <c r="I196" i="1"/>
  <c r="L196" i="1"/>
  <c r="H248" i="1"/>
  <c r="I248" i="1"/>
  <c r="L248" i="1"/>
  <c r="H413" i="1"/>
  <c r="I413" i="1"/>
  <c r="L413" i="1"/>
  <c r="H334" i="1"/>
  <c r="I334" i="1"/>
  <c r="L334" i="1"/>
  <c r="H252" i="1"/>
  <c r="I252" i="1"/>
  <c r="L252" i="1"/>
  <c r="H348" i="1"/>
  <c r="I348" i="1"/>
  <c r="L348" i="1"/>
  <c r="H326" i="1"/>
  <c r="I326" i="1"/>
  <c r="L326" i="1"/>
  <c r="H345" i="1"/>
  <c r="I345" i="1"/>
  <c r="L345" i="1"/>
  <c r="H261" i="1"/>
  <c r="I261" i="1"/>
  <c r="L261" i="1"/>
  <c r="H299" i="1"/>
  <c r="I299" i="1"/>
  <c r="L299" i="1"/>
  <c r="H19" i="1"/>
  <c r="I19" i="1"/>
  <c r="L19" i="1"/>
  <c r="H228" i="1"/>
  <c r="I228" i="1"/>
  <c r="L228" i="1"/>
  <c r="H197" i="1"/>
  <c r="I197" i="1"/>
  <c r="L197" i="1"/>
  <c r="H379" i="1"/>
  <c r="I379" i="1"/>
  <c r="L379" i="1"/>
  <c r="H380" i="1"/>
  <c r="I380" i="1"/>
  <c r="L380" i="1"/>
  <c r="H438" i="1"/>
  <c r="I438" i="1"/>
  <c r="L438" i="1"/>
  <c r="H317" i="1"/>
  <c r="I317" i="1"/>
  <c r="L317" i="1"/>
  <c r="H313" i="1"/>
  <c r="I313" i="1"/>
  <c r="L313" i="1"/>
  <c r="H327" i="1"/>
  <c r="I327" i="1"/>
  <c r="L327" i="1"/>
  <c r="H336" i="1"/>
  <c r="I336" i="1"/>
  <c r="L336" i="1"/>
  <c r="H272" i="1"/>
  <c r="I272" i="1"/>
  <c r="L272" i="1"/>
  <c r="H337" i="1"/>
  <c r="I337" i="1"/>
  <c r="L337" i="1"/>
  <c r="H117" i="1"/>
  <c r="I117" i="1"/>
  <c r="L117" i="1"/>
  <c r="H368" i="1"/>
  <c r="I368" i="1"/>
  <c r="L368" i="1"/>
  <c r="H333" i="1"/>
  <c r="I333" i="1"/>
  <c r="L333" i="1"/>
  <c r="H250" i="1"/>
  <c r="I250" i="1"/>
  <c r="L250" i="1"/>
  <c r="H138" i="1"/>
  <c r="I138" i="1"/>
  <c r="L138" i="1"/>
  <c r="H312" i="1"/>
  <c r="I312" i="1"/>
  <c r="L312" i="1"/>
  <c r="H448" i="1"/>
  <c r="I448" i="1"/>
  <c r="L448" i="1"/>
  <c r="H193" i="1"/>
  <c r="I193" i="1"/>
  <c r="L193" i="1"/>
  <c r="H332" i="1"/>
  <c r="I332" i="1"/>
  <c r="L332" i="1"/>
  <c r="H360" i="1"/>
  <c r="I360" i="1"/>
  <c r="L360" i="1"/>
  <c r="H268" i="1"/>
  <c r="I268" i="1"/>
  <c r="L268" i="1"/>
  <c r="H294" i="1"/>
  <c r="I294" i="1"/>
  <c r="L294" i="1"/>
  <c r="H355" i="1"/>
  <c r="I355" i="1"/>
  <c r="L355" i="1"/>
  <c r="H398" i="1"/>
  <c r="I398" i="1"/>
  <c r="L398" i="1"/>
  <c r="H410" i="1"/>
  <c r="I410" i="1"/>
  <c r="L410" i="1"/>
  <c r="H404" i="1"/>
  <c r="I404" i="1"/>
  <c r="L404" i="1"/>
  <c r="H240" i="1"/>
  <c r="I240" i="1"/>
  <c r="L240" i="1"/>
  <c r="H206" i="1"/>
  <c r="I206" i="1"/>
  <c r="L206" i="1"/>
  <c r="H208" i="1"/>
  <c r="I208" i="1"/>
  <c r="L208" i="1"/>
  <c r="H205" i="1"/>
  <c r="I205" i="1"/>
  <c r="L205" i="1"/>
  <c r="H216" i="1"/>
  <c r="I216" i="1"/>
  <c r="L216" i="1"/>
  <c r="H112" i="1"/>
  <c r="I112" i="1"/>
  <c r="L112" i="1"/>
  <c r="H264" i="1"/>
  <c r="I264" i="1"/>
  <c r="L264" i="1"/>
  <c r="H346" i="1"/>
  <c r="I346" i="1"/>
  <c r="L346" i="1"/>
  <c r="H214" i="1"/>
  <c r="I214" i="1"/>
  <c r="L214" i="1"/>
  <c r="H239" i="1"/>
  <c r="I239" i="1"/>
  <c r="L239" i="1"/>
  <c r="H213" i="1"/>
  <c r="I213" i="1"/>
  <c r="L213" i="1"/>
  <c r="H203" i="1"/>
  <c r="I203" i="1"/>
  <c r="L203" i="1"/>
  <c r="H417" i="1"/>
  <c r="I417" i="1"/>
  <c r="L417" i="1"/>
  <c r="H215" i="1"/>
  <c r="I215" i="1"/>
  <c r="L215" i="1"/>
  <c r="H311" i="1"/>
  <c r="I311" i="1"/>
  <c r="L311" i="1"/>
  <c r="H258" i="1"/>
  <c r="I258" i="1"/>
  <c r="L258" i="1"/>
  <c r="H318" i="1"/>
  <c r="I318" i="1"/>
  <c r="L318" i="1"/>
  <c r="H310" i="1"/>
  <c r="I310" i="1"/>
  <c r="L310" i="1"/>
  <c r="H329" i="1"/>
  <c r="I329" i="1"/>
  <c r="L329" i="1"/>
  <c r="H242" i="1"/>
  <c r="I242" i="1"/>
  <c r="L242" i="1"/>
  <c r="H301" i="1"/>
  <c r="I301" i="1"/>
  <c r="L301" i="1"/>
  <c r="H331" i="1"/>
  <c r="I331" i="1"/>
  <c r="L331" i="1"/>
  <c r="H227" i="1"/>
  <c r="I227" i="1"/>
  <c r="L227" i="1"/>
  <c r="H144" i="1"/>
  <c r="I144" i="1"/>
  <c r="L144" i="1"/>
  <c r="H265" i="1"/>
  <c r="I265" i="1"/>
  <c r="L265" i="1"/>
  <c r="H357" i="1"/>
  <c r="I357" i="1"/>
  <c r="L357" i="1"/>
  <c r="H267" i="1"/>
  <c r="I267" i="1"/>
  <c r="L267" i="1"/>
  <c r="H113" i="1"/>
  <c r="I113" i="1"/>
  <c r="L113" i="1"/>
  <c r="H349" i="1"/>
  <c r="I349" i="1"/>
  <c r="L349" i="1"/>
  <c r="H324" i="1"/>
  <c r="I324" i="1"/>
  <c r="L324" i="1"/>
  <c r="H409" i="1"/>
  <c r="I409" i="1"/>
  <c r="L409" i="1"/>
  <c r="H373" i="1"/>
  <c r="I373" i="1"/>
  <c r="L373" i="1"/>
  <c r="H401" i="1"/>
  <c r="I401" i="1"/>
  <c r="L401" i="1"/>
  <c r="H370" i="1"/>
  <c r="I370" i="1"/>
  <c r="L370" i="1"/>
  <c r="H166" i="1"/>
  <c r="I166" i="1"/>
  <c r="L166" i="1"/>
  <c r="H259" i="1"/>
  <c r="I259" i="1"/>
  <c r="L259" i="1"/>
  <c r="H260" i="1"/>
  <c r="I260" i="1"/>
  <c r="L260" i="1"/>
  <c r="H274" i="1"/>
  <c r="I274" i="1"/>
  <c r="L274" i="1"/>
  <c r="H403" i="1"/>
  <c r="I403" i="1"/>
  <c r="L403" i="1"/>
  <c r="H251" i="1"/>
  <c r="I251" i="1"/>
  <c r="L251" i="1"/>
  <c r="H289" i="1"/>
  <c r="I289" i="1"/>
  <c r="L289" i="1"/>
  <c r="H164" i="1"/>
  <c r="I164" i="1"/>
  <c r="L164" i="1"/>
  <c r="H231" i="1"/>
  <c r="I231" i="1"/>
  <c r="L231" i="1"/>
  <c r="H422" i="1"/>
  <c r="I422" i="1"/>
  <c r="L422" i="1"/>
  <c r="H44" i="1"/>
  <c r="I44" i="1"/>
  <c r="L44" i="1"/>
  <c r="H407" i="1"/>
  <c r="I407" i="1"/>
  <c r="L407" i="1"/>
  <c r="H189" i="1"/>
  <c r="I189" i="1"/>
  <c r="L189" i="1"/>
  <c r="H190" i="1"/>
  <c r="I190" i="1"/>
  <c r="L190" i="1"/>
  <c r="H191" i="1"/>
  <c r="I191" i="1"/>
  <c r="L191" i="1"/>
  <c r="H298" i="1"/>
  <c r="I298" i="1"/>
  <c r="L298" i="1"/>
  <c r="H257" i="1"/>
  <c r="I257" i="1"/>
  <c r="L257" i="1"/>
  <c r="H236" i="1"/>
  <c r="I236" i="1"/>
  <c r="L236" i="1"/>
  <c r="H186" i="1"/>
  <c r="I186" i="1"/>
  <c r="L186" i="1"/>
  <c r="H168" i="1"/>
  <c r="I168" i="1"/>
  <c r="L168" i="1"/>
  <c r="H418" i="1"/>
  <c r="I418" i="1"/>
  <c r="L418" i="1"/>
  <c r="H394" i="1"/>
  <c r="I394" i="1"/>
  <c r="L394" i="1"/>
  <c r="H249" i="1"/>
  <c r="I249" i="1"/>
  <c r="L249" i="1"/>
  <c r="H16" i="1"/>
  <c r="I16" i="1"/>
  <c r="L16" i="1"/>
  <c r="H293" i="1"/>
  <c r="I293" i="1"/>
  <c r="L293" i="1"/>
  <c r="H255" i="1"/>
  <c r="I255" i="1"/>
  <c r="L255" i="1"/>
  <c r="H180" i="1"/>
  <c r="I180" i="1"/>
  <c r="L180" i="1"/>
  <c r="H181" i="1"/>
  <c r="I181" i="1"/>
  <c r="L181" i="1"/>
  <c r="H314" i="1"/>
  <c r="I314" i="1"/>
  <c r="L314" i="1"/>
  <c r="H384" i="1"/>
  <c r="I384" i="1"/>
  <c r="L384" i="1"/>
  <c r="H149" i="1"/>
  <c r="I149" i="1"/>
  <c r="L149" i="1"/>
  <c r="H201" i="1"/>
  <c r="I201" i="1"/>
  <c r="L201" i="1"/>
  <c r="H282" i="1"/>
  <c r="I282" i="1"/>
  <c r="L282" i="1"/>
  <c r="H69" i="1"/>
  <c r="I69" i="1"/>
  <c r="L69" i="1"/>
  <c r="H253" i="1"/>
  <c r="I253" i="1"/>
  <c r="L253" i="1"/>
  <c r="H254" i="1"/>
  <c r="I254" i="1"/>
  <c r="L254" i="1"/>
  <c r="H159" i="1"/>
  <c r="I159" i="1"/>
  <c r="L159" i="1"/>
  <c r="H273" i="1"/>
  <c r="I273" i="1"/>
  <c r="L273" i="1"/>
  <c r="H305" i="1"/>
  <c r="I305" i="1"/>
  <c r="L305" i="1"/>
  <c r="H270" i="1"/>
  <c r="I270" i="1"/>
  <c r="L270" i="1"/>
  <c r="I121" i="1"/>
  <c r="I37" i="1"/>
  <c r="I47" i="1"/>
  <c r="I123" i="1"/>
  <c r="I45" i="1"/>
  <c r="I73" i="1"/>
  <c r="I54" i="1"/>
  <c r="H185" i="1"/>
  <c r="I185" i="1"/>
  <c r="L185" i="1"/>
  <c r="H158" i="1"/>
  <c r="I158" i="1"/>
  <c r="L158" i="1"/>
  <c r="H263" i="1"/>
  <c r="I263" i="1"/>
  <c r="L263" i="1"/>
  <c r="H315" i="1"/>
  <c r="I315" i="1"/>
  <c r="L315" i="1"/>
  <c r="H406" i="1"/>
  <c r="I406" i="1"/>
  <c r="L406" i="1"/>
  <c r="H400" i="1"/>
  <c r="I400" i="1"/>
  <c r="L400" i="1"/>
  <c r="I405" i="1"/>
  <c r="I154" i="1"/>
  <c r="I237" i="1"/>
  <c r="I307" i="1"/>
  <c r="I176" i="1"/>
  <c r="I256" i="1"/>
  <c r="I247" i="1"/>
  <c r="I174" i="1"/>
  <c r="I284" i="1"/>
  <c r="I354" i="1"/>
  <c r="I188" i="1"/>
  <c r="I446" i="1"/>
  <c r="I271" i="1"/>
  <c r="I343" i="1"/>
  <c r="I347" i="1"/>
  <c r="I344" i="1"/>
  <c r="I339" i="1"/>
  <c r="I363" i="1"/>
  <c r="I235" i="1"/>
  <c r="I385" i="1"/>
  <c r="I365" i="1"/>
  <c r="I341" i="1"/>
  <c r="H177" i="1"/>
  <c r="I177" i="1"/>
  <c r="L177" i="1"/>
  <c r="I433" i="1"/>
  <c r="I246" i="1"/>
  <c r="I178" i="1"/>
  <c r="I221" i="1"/>
  <c r="I389" i="1"/>
  <c r="I279" i="1"/>
  <c r="I198" i="1"/>
  <c r="I386" i="1"/>
  <c r="I217" i="1"/>
  <c r="I155" i="1"/>
  <c r="H377" i="1"/>
  <c r="I377" i="1"/>
  <c r="L377" i="1"/>
  <c r="I129" i="1"/>
  <c r="L129" i="1"/>
  <c r="L172" i="2"/>
  <c r="L201" i="3" l="1"/>
  <c r="L277" i="2"/>
</calcChain>
</file>

<file path=xl/sharedStrings.xml><?xml version="1.0" encoding="utf-8"?>
<sst xmlns="http://schemas.openxmlformats.org/spreadsheetml/2006/main" count="25553" uniqueCount="8757">
  <si>
    <t>040.13016</t>
  </si>
  <si>
    <t>040.PAD.Pecan 8 inch Relocate</t>
  </si>
  <si>
    <t>Install 1,150 ' of 8" T'Line</t>
  </si>
  <si>
    <t>040.13020</t>
  </si>
  <si>
    <t>040.PAD.Olivet Ch Relocate IV</t>
  </si>
  <si>
    <t>City adding turn lane at Sanders Blvd/ Install 670' - 2" PE</t>
  </si>
  <si>
    <t>040.13022</t>
  </si>
  <si>
    <t>040.PAD.Warehouse Improve II</t>
  </si>
  <si>
    <t>Warehouse Improvements II incl ceiling, blinds, rear door, office furniture, ref</t>
  </si>
  <si>
    <t>040.13026</t>
  </si>
  <si>
    <t>040.2739.BRIDLEWOOD SEC I</t>
  </si>
  <si>
    <t>INSTALL 2800' OF 2" PE AND REG STATION</t>
  </si>
  <si>
    <t>040.13027</t>
  </si>
  <si>
    <t>040.BGR.CHANDLER BLVD. 2"EXT</t>
  </si>
  <si>
    <t>1033 FT. OF 2" PE - CHANDLER BLVD. B.G.</t>
  </si>
  <si>
    <t>040.13028</t>
  </si>
  <si>
    <t>040.BGR.THE SUMMIT 2" PE EXT</t>
  </si>
  <si>
    <t>2" PE EXTENSION - THE SUMMIT PHASE I - B.G.</t>
  </si>
  <si>
    <t>040.13030</t>
  </si>
  <si>
    <t>040.BGR.RUSS. THURSTON III</t>
  </si>
  <si>
    <t>1585 FT. OF 2" PE - THURSTON PROPERTIES - RUSS.</t>
  </si>
  <si>
    <t>040.13032</t>
  </si>
  <si>
    <t>040.2737.COLONIAL WAY</t>
  </si>
  <si>
    <t>INSTALL 1750' OF 2" PE ON POPPY COURT, GRABRUK AND COLONIAL WAY</t>
  </si>
  <si>
    <t>040.13033</t>
  </si>
  <si>
    <t>040.BGR.HOP.AMBULATORY CTR</t>
  </si>
  <si>
    <t>300 FT. OF 4" PE - EAGLE BYPASS - AMBULATORY CTR. - HOPK.</t>
  </si>
  <si>
    <t>040.13034</t>
  </si>
  <si>
    <t>040.BGR.SUTHERLAND FARMS II-B</t>
  </si>
  <si>
    <t>1395 FT. OF 2" PE - SUTHERLAND FARMS II-B - B.G.</t>
  </si>
  <si>
    <t>040.13036</t>
  </si>
  <si>
    <t>040.PAD.Jim Smith Meter Set</t>
  </si>
  <si>
    <t>Costs to cover new mtr set for Jim Smith new asphalt plant</t>
  </si>
  <si>
    <t>040.13038</t>
  </si>
  <si>
    <t>040.2739.NOTTING HILLS 1b</t>
  </si>
  <si>
    <t>INSTALL 1700' OF 2" AND 4" PE FOR 10 SERVICES = 40 MTR SETS</t>
  </si>
  <si>
    <t>040.13040</t>
  </si>
  <si>
    <t>040.OBO.E.24TH. &amp; BOLIVAR</t>
  </si>
  <si>
    <t>INSTALL 729' 2" PE RETIRE 3" &amp; 4" STL.</t>
  </si>
  <si>
    <t>040.13041</t>
  </si>
  <si>
    <t>040.MAD.Henderson Reg.Relocte</t>
  </si>
  <si>
    <t>2737.STN. HWY 27 RETIRE</t>
  </si>
  <si>
    <t>RETIRE 60ft OF 2in STEEL ON HWY 27</t>
  </si>
  <si>
    <t>050.22033</t>
  </si>
  <si>
    <t>EFM for Union City BPI</t>
  </si>
  <si>
    <t>Replace BPI with EFM and wireless communication at Union City Purchase Stations</t>
  </si>
  <si>
    <t>050.22042</t>
  </si>
  <si>
    <t>050.2634 No Blow Vlve Changer</t>
  </si>
  <si>
    <t>Purchase no blow valve changer for Madisonville</t>
  </si>
  <si>
    <t>050.22044</t>
  </si>
  <si>
    <t>050.2618.Shoring Boxes</t>
  </si>
  <si>
    <t>Purchase 2 Shoring Boxes &amp; end panels</t>
  </si>
  <si>
    <t>050.22063</t>
  </si>
  <si>
    <t>050.3351.Locator - Pandolfi</t>
  </si>
  <si>
    <t>Locator for use by D. Pandolfi in Paducah area</t>
  </si>
  <si>
    <t>050.22067</t>
  </si>
  <si>
    <t>050.2634.Tombs Lane</t>
  </si>
  <si>
    <t>Install 315 feet 2 Inch  PE</t>
  </si>
  <si>
    <t>050.22072</t>
  </si>
  <si>
    <t>TchSvr.Mea.EFM Repl - MO</t>
  </si>
  <si>
    <t>EFM Replacement for Missoure</t>
  </si>
  <si>
    <t>050.22074</t>
  </si>
  <si>
    <t>050.2618 Shoring Boxes 2</t>
  </si>
  <si>
    <t>purchase shoring box equipment for Hopkinsville</t>
  </si>
  <si>
    <t>050.22108</t>
  </si>
  <si>
    <t>050.2737.HUSTONVILLE TBS</t>
  </si>
  <si>
    <t>REBUILD HUSTONVILLE TBS - TENNESSEE GAS TO CHANGE REGULATION AND WE NEED TO ADD REGULATOR RUN WITH GAS HEATER AND FILTRATION</t>
  </si>
  <si>
    <t>050.22113</t>
  </si>
  <si>
    <t>050.2736.Mooney Regs.</t>
  </si>
  <si>
    <t>Purchase New Mooney Regs. for Hopkinsville TB 1</t>
  </si>
  <si>
    <t>050.22117</t>
  </si>
  <si>
    <t>050.2636.Vapor Extractor</t>
  </si>
  <si>
    <t>Purchase Vapor Extractor and Trailer</t>
  </si>
  <si>
    <t>050.22118</t>
  </si>
  <si>
    <t>050.2637.Palma Purch Imp</t>
  </si>
  <si>
    <t>This project is for improvements at our Palma, KY purchase station. Improvements include purchasing a new fiberglass bldg and putting our electronics (incl. ROC) inside out of the elements. This is a revision 6/19</t>
  </si>
  <si>
    <t>050.22122</t>
  </si>
  <si>
    <t>TchSvr.Mea.EFM.Echo Lake Foods</t>
  </si>
  <si>
    <t>EFM for Echo Lake Foods in Owensboro</t>
  </si>
  <si>
    <t>050.22123</t>
  </si>
  <si>
    <t>TchSvr.Mea.EFM.Logan Mem Hosp.</t>
  </si>
  <si>
    <t>EFM for Logan Memorial Hospital in Bowling Green</t>
  </si>
  <si>
    <t>050.22124</t>
  </si>
  <si>
    <t>Tch.MEA.EFM.TBMK</t>
  </si>
  <si>
    <t>EFM for TBMK in Lebanon, KY</t>
  </si>
  <si>
    <t>050.22127</t>
  </si>
  <si>
    <t>050.2636.Heartland phase 5</t>
  </si>
  <si>
    <t>Install 2 Inch Pe to serve 22 Residential lots</t>
  </si>
  <si>
    <t>050.22140</t>
  </si>
  <si>
    <t>050.2637.Odorizer - Calvert</t>
  </si>
  <si>
    <t>We plan to install an odorizer in the Calvert industrial park and abandon a dozen smaller individual drip pots.We will then dispose of these smaller units a few every year, as this is an expensive procedure.</t>
  </si>
  <si>
    <t>050.22144</t>
  </si>
  <si>
    <t>TchSvr.Mea.EFM-BR Retread</t>
  </si>
  <si>
    <t>EFM for BR Retreading in Glasgow, KY</t>
  </si>
  <si>
    <t>050.22145</t>
  </si>
  <si>
    <t>050.2636.River Rd. Lazar</t>
  </si>
  <si>
    <t>Install 390' 2" Steel Main</t>
  </si>
  <si>
    <t>050.22146</t>
  </si>
  <si>
    <t>050.2637.Star Hill Dr Rev Ext</t>
  </si>
  <si>
    <t>Install 460 feet of 2 inch plastic main for one new residential customer</t>
  </si>
  <si>
    <t>050.22147</t>
  </si>
  <si>
    <t>050.2638.King Dr Rev Ext</t>
  </si>
  <si>
    <t>Install 645' - 2" PE</t>
  </si>
  <si>
    <t>050.22149</t>
  </si>
  <si>
    <t>2738.N FOREST REPLACEMENT</t>
  </si>
  <si>
    <t>REPLACE STEEL MAIN ON NORTH FOREST BETWEEN HOOD AND BOLDRICK</t>
  </si>
  <si>
    <t>050.22163</t>
  </si>
  <si>
    <t>050.2637.Ridge Run Rev Ext</t>
  </si>
  <si>
    <t>Install 1,620 feet 2 inch poly for 24 new residential lots</t>
  </si>
  <si>
    <t>050.22164</t>
  </si>
  <si>
    <t>050.2636.Wing Ave. Rplmnt</t>
  </si>
  <si>
    <t>Replace 1254 feet of 3 Inch LP Steel with 2 Inch &amp; 1 1/4 inch IP PE. 30 services involved</t>
  </si>
  <si>
    <t>050.22166</t>
  </si>
  <si>
    <t>TchSvrMeaEFM Circle H Farm</t>
  </si>
  <si>
    <t>EFM for Circle H Farms in Madisonville</t>
  </si>
  <si>
    <t>050.22167</t>
  </si>
  <si>
    <t>TchSvrMeaEFM Hillside Farms</t>
  </si>
  <si>
    <t>EFM for Hillside Farms in Madisonville</t>
  </si>
  <si>
    <t>050.22168</t>
  </si>
  <si>
    <t>TchSvrMeaEFMEarlington Poultry</t>
  </si>
  <si>
    <t>EFM for Earlington Poultry in Madisonville</t>
  </si>
  <si>
    <t>050.22177</t>
  </si>
  <si>
    <t>050.2636.Graystone Phase 4</t>
  </si>
  <si>
    <t>Install 2" Pe to serve 25 Residential Lots</t>
  </si>
  <si>
    <t>050.22180</t>
  </si>
  <si>
    <t>TchSvr.Mea.EFM for Dart #9</t>
  </si>
  <si>
    <t>EFM For Dart Container Building #9</t>
  </si>
  <si>
    <t>050.22183</t>
  </si>
  <si>
    <t>2737.LAN.MAYERS CT REPLACE</t>
  </si>
  <si>
    <t>REPLACED 10' OF 2in STEEL ON MAYERS CT IN LANCASTER</t>
  </si>
  <si>
    <t>050.22188</t>
  </si>
  <si>
    <t>2738.GRB.DURHAM ST RETIREMENT</t>
  </si>
  <si>
    <t>RETIRE 452ft OF 2in BARE STEEL ON DURHAM ST BETWEEN CAOKLY AND WILSON IN GREENSBURG KY</t>
  </si>
  <si>
    <t>050.22193</t>
  </si>
  <si>
    <t>2737.W BUFORD RELOCATE</t>
  </si>
  <si>
    <t>INSTALL 2in PE AND RETIRE ON BAUGHMAN BETWEEN GOVERNMENT ALLEY AND W BUFORD</t>
  </si>
  <si>
    <t>050.22194</t>
  </si>
  <si>
    <t>050.2734.Covington Replc.</t>
  </si>
  <si>
    <t>050.2734.Covington Bare Steel Replc.</t>
  </si>
  <si>
    <t>050.22195</t>
  </si>
  <si>
    <t>050.009.2734.TB3Replacement</t>
  </si>
  <si>
    <t>TB 3 relocation in cojunction with Highland Way Replacement</t>
  </si>
  <si>
    <t>050.22198</t>
  </si>
  <si>
    <t>050.2637. Marker Capitalize</t>
  </si>
  <si>
    <t>Project to capitalize labor associated with installation of pipeline marker posts on right-of-ways.</t>
  </si>
  <si>
    <t>050.22199</t>
  </si>
  <si>
    <t>050.2634.Franklin St Reg</t>
  </si>
  <si>
    <t>Relocate Franklin St. Reg. Sta.</t>
  </si>
  <si>
    <t>050.22200</t>
  </si>
  <si>
    <t>2738.GRN.WISON ST IP REPLACE</t>
  </si>
  <si>
    <t>INSTALL 2in PE TO REPLACE 4in BARE STEEL LP</t>
  </si>
  <si>
    <t>050.22201</t>
  </si>
  <si>
    <t>TchSvr.Mea.EFM.PAT, Inc</t>
  </si>
  <si>
    <t>EFM for Premium Allied Tool, Inc</t>
  </si>
  <si>
    <t>050.22202</t>
  </si>
  <si>
    <t>Install 3,075' 2" PE</t>
  </si>
  <si>
    <t>040.13107</t>
  </si>
  <si>
    <t>040.OBO.Recorders</t>
  </si>
  <si>
    <t>Purchase 6 Electronic Recoerders</t>
  </si>
  <si>
    <t>040.13108</t>
  </si>
  <si>
    <t>040.BGR.HWY31-W RELOC.B.G.</t>
  </si>
  <si>
    <t>6" HP RELOC. - HYW 31-W - B.G. PIPE ONLY</t>
  </si>
  <si>
    <t>040.13109</t>
  </si>
  <si>
    <t>040.MAD.Kenny Brasher Ret.</t>
  </si>
  <si>
    <t>Retire Bare Unprotected main</t>
  </si>
  <si>
    <t>040.13118</t>
  </si>
  <si>
    <t>040.B.G.LEE'S SQUARE REPLC.</t>
  </si>
  <si>
    <t>345 FT. OF 4" REPLC. LEE'S SQUARE - B.G.</t>
  </si>
  <si>
    <t>040.13119</t>
  </si>
  <si>
    <t>040.B.G.WOODBURN PUR REPLC.</t>
  </si>
  <si>
    <t>REPLACE WOODBURN PURCHASE REG. STATION</t>
  </si>
  <si>
    <t>040.13120</t>
  </si>
  <si>
    <t>040.BGR.MCLELLAN FARMS</t>
  </si>
  <si>
    <t>2520 FT-2' &amp; 1959' - 4" - MSLELLEN FARMS - B.G.</t>
  </si>
  <si>
    <t>040.13122</t>
  </si>
  <si>
    <t>040.BGR.HOPK.OFFICE FUR.</t>
  </si>
  <si>
    <t>OFFICE FURNITURE - VINDA PARKER - HOPKINSVILLE</t>
  </si>
  <si>
    <t>Mec Forfeitures</t>
  </si>
  <si>
    <t>040.10008</t>
  </si>
  <si>
    <t>040.10010</t>
  </si>
  <si>
    <t>040.10014</t>
  </si>
  <si>
    <t>040.10016</t>
  </si>
  <si>
    <t>040.10019</t>
  </si>
  <si>
    <t>040.10113</t>
  </si>
  <si>
    <t>WKG.OBO.DITTO RD EXT</t>
  </si>
  <si>
    <t>DITTO ROAD MAIN EXTENTION            [WKG121]</t>
  </si>
  <si>
    <t>040.10313</t>
  </si>
  <si>
    <t>040.10314</t>
  </si>
  <si>
    <t>040.10315</t>
  </si>
  <si>
    <t>040.10316</t>
  </si>
  <si>
    <t>040.10317</t>
  </si>
  <si>
    <t>040.10318</t>
  </si>
  <si>
    <t>040.11119</t>
  </si>
  <si>
    <t>040.11122</t>
  </si>
  <si>
    <t>040.11125</t>
  </si>
  <si>
    <t>040.11131</t>
  </si>
  <si>
    <t>040.11134</t>
  </si>
  <si>
    <t>040.11138</t>
  </si>
  <si>
    <t>040.11139</t>
  </si>
  <si>
    <t>040.11140</t>
  </si>
  <si>
    <t>040.11419</t>
  </si>
  <si>
    <t>040.11553</t>
  </si>
  <si>
    <t>040.11554</t>
  </si>
  <si>
    <t>040.11555</t>
  </si>
  <si>
    <t>040.11556</t>
  </si>
  <si>
    <t>040.11557</t>
  </si>
  <si>
    <t>040.11558</t>
  </si>
  <si>
    <t>040.11559</t>
  </si>
  <si>
    <t>040.11560</t>
  </si>
  <si>
    <t>040.11562</t>
  </si>
  <si>
    <t>040.11563</t>
  </si>
  <si>
    <t>040.11937</t>
  </si>
  <si>
    <t>040.11939</t>
  </si>
  <si>
    <t>040.11941</t>
  </si>
  <si>
    <t>040.11943</t>
  </si>
  <si>
    <t>040.11945</t>
  </si>
  <si>
    <t>040.11949</t>
  </si>
  <si>
    <t>040.11955</t>
  </si>
  <si>
    <t>040.11957</t>
  </si>
  <si>
    <t>040.12144</t>
  </si>
  <si>
    <t>040.12269</t>
  </si>
  <si>
    <t>040.Sto. Retire Bushhogs</t>
  </si>
  <si>
    <t>Retire 2 model 406 Bushhogs</t>
  </si>
  <si>
    <t>040.12277</t>
  </si>
  <si>
    <t>040.12314</t>
  </si>
  <si>
    <t>040.12901</t>
  </si>
  <si>
    <t>040.2737.HAR.DON YATES</t>
  </si>
  <si>
    <t>INSTALL 550' OF 2" PE FOR DON YATES OFF SPARROW LANE FOR NEW COMMERICAL LAND</t>
  </si>
  <si>
    <t>040.13095</t>
  </si>
  <si>
    <t>040.PAD.Industrial Parkway Ext</t>
  </si>
  <si>
    <t>Install 110' - 2" PE for new commercial duplex</t>
  </si>
  <si>
    <t>040.13100</t>
  </si>
  <si>
    <t>040.BGR.RETIRE UNIT8455</t>
  </si>
  <si>
    <t>TRETIRE UNIT8455 ISSUED TO BUDDY WHITE - B.G.</t>
  </si>
  <si>
    <t>040.13104</t>
  </si>
  <si>
    <t>050.2737.917268-01</t>
  </si>
  <si>
    <t>050.21554</t>
  </si>
  <si>
    <t>050.2737.917186-01</t>
  </si>
  <si>
    <t>050.21555</t>
  </si>
  <si>
    <t>050.BGR.GREENWOOD RELOC</t>
  </si>
  <si>
    <t>500 FT. - 2"PE - GREENWOOD LN. RELOCATION</t>
  </si>
  <si>
    <t>050.21556</t>
  </si>
  <si>
    <t>050.2636.Shade Wood Cove</t>
  </si>
  <si>
    <t>Install 954' 2" PE</t>
  </si>
  <si>
    <t>050.21557</t>
  </si>
  <si>
    <t>050.2636.Highland Pointe 3</t>
  </si>
  <si>
    <t>Install 1,933' 2" PE</t>
  </si>
  <si>
    <t>050.21559</t>
  </si>
  <si>
    <t>050.2737.0918039-01</t>
  </si>
  <si>
    <t>050.21560</t>
  </si>
  <si>
    <t>050.2737.0918080-01</t>
  </si>
  <si>
    <t>050.21561</t>
  </si>
  <si>
    <t>050.2737.0917943-01</t>
  </si>
  <si>
    <t>050.21562</t>
  </si>
  <si>
    <t>050.2737.0917834-01</t>
  </si>
  <si>
    <t>050.21563</t>
  </si>
  <si>
    <t>050.2737.0917948-01</t>
  </si>
  <si>
    <t>050.21564</t>
  </si>
  <si>
    <t>050.2737.0917788-01</t>
  </si>
  <si>
    <t>050.21565</t>
  </si>
  <si>
    <t>050.2737.0917722-01</t>
  </si>
  <si>
    <t>050.21567</t>
  </si>
  <si>
    <t>050.2737.0917621-01</t>
  </si>
  <si>
    <t>050.21568</t>
  </si>
  <si>
    <t>050.2737.0917624-01</t>
  </si>
  <si>
    <t>050.21569</t>
  </si>
  <si>
    <t>050.2737.0917097-01</t>
  </si>
  <si>
    <t>050.21570</t>
  </si>
  <si>
    <t>050.2737.0917941-01</t>
  </si>
  <si>
    <t>050.21574</t>
  </si>
  <si>
    <t>050.2737.0917947-01</t>
  </si>
  <si>
    <t>050.21575</t>
  </si>
  <si>
    <t>050.2737.0918069-01</t>
  </si>
  <si>
    <t>050.21584</t>
  </si>
  <si>
    <t>050.2636.FURNITURE09</t>
  </si>
  <si>
    <t>Purchase furniture for the new Owensboro office in KY</t>
  </si>
  <si>
    <t>050.21585</t>
  </si>
  <si>
    <t>2738.GRB.WILSON ST.RELOCATION</t>
  </si>
  <si>
    <t>RELOCATE 150' OF 2" COATED STEEL FOR NEW SCHOOL</t>
  </si>
  <si>
    <t>050.21586</t>
  </si>
  <si>
    <t>050.2636.917384</t>
  </si>
  <si>
    <t>050.21592</t>
  </si>
  <si>
    <t>050.2734.0917863-01</t>
  </si>
  <si>
    <t>050.21593</t>
  </si>
  <si>
    <t>050.2734.0917404-01</t>
  </si>
  <si>
    <t>050.21594</t>
  </si>
  <si>
    <t>050.2734.091776-01</t>
  </si>
  <si>
    <t>050.21595</t>
  </si>
  <si>
    <t>050.2637.0916837-01</t>
  </si>
  <si>
    <t>050.21596</t>
  </si>
  <si>
    <t>050.2637.0916860-01</t>
  </si>
  <si>
    <t>050.21597</t>
  </si>
  <si>
    <t>050.2637.0916844-01</t>
  </si>
  <si>
    <t>050.21598</t>
  </si>
  <si>
    <t>050.2637.0916589-01</t>
  </si>
  <si>
    <t>050.21599</t>
  </si>
  <si>
    <t>050.2637.0916845-01</t>
  </si>
  <si>
    <t>050.21600</t>
  </si>
  <si>
    <t>050.2637.0916836-01</t>
  </si>
  <si>
    <t>050.21601</t>
  </si>
  <si>
    <t>050.2637.0916925-01</t>
  </si>
  <si>
    <t>050.21602</t>
  </si>
  <si>
    <t>050.2637.0916433-01</t>
  </si>
  <si>
    <t>050.21603</t>
  </si>
  <si>
    <t>050.2637.0916913-01</t>
  </si>
  <si>
    <t>050.21604</t>
  </si>
  <si>
    <t>050.2652.0917165-01</t>
  </si>
  <si>
    <t>Mec Forfeirture</t>
  </si>
  <si>
    <t>050.21605</t>
  </si>
  <si>
    <t>050.2734.0917332-01</t>
  </si>
  <si>
    <t>050.21606</t>
  </si>
  <si>
    <t>050.2734.0917140-01</t>
  </si>
  <si>
    <t>050.21607</t>
  </si>
  <si>
    <t>050.2734.0916933-01</t>
  </si>
  <si>
    <t>050.21608</t>
  </si>
  <si>
    <t>050.2636.0918159-01</t>
  </si>
  <si>
    <t>050.21609</t>
  </si>
  <si>
    <t>050.2636.0918158-01</t>
  </si>
  <si>
    <t>050.21610</t>
  </si>
  <si>
    <t>050.2734.0916072-01</t>
  </si>
  <si>
    <t>050.21611</t>
  </si>
  <si>
    <t>050.2734.0916246-01</t>
  </si>
  <si>
    <t>050.21612</t>
  </si>
  <si>
    <t>050.2636.0918375-01</t>
  </si>
  <si>
    <t>Mec Forf eiture</t>
  </si>
  <si>
    <t>050.21613</t>
  </si>
  <si>
    <t>050.2636.0918449-01</t>
  </si>
  <si>
    <t>050.21614</t>
  </si>
  <si>
    <t>050.2635.Caldwell Co Hospital</t>
  </si>
  <si>
    <t>run 800' - 4" PE for new hospital</t>
  </si>
  <si>
    <t>050.21617</t>
  </si>
  <si>
    <t>050.BGR.HOP.COMMERCE CT. EXT.</t>
  </si>
  <si>
    <t>300 FT. OF 4" PE - COMMERCE CT. - WHAYNE SUPPLY - HOPK.</t>
  </si>
  <si>
    <t>050.21628</t>
  </si>
  <si>
    <t>head</t>
  </si>
  <si>
    <t>Tech.Serv.Mea.EFM.Felker Bros</t>
  </si>
  <si>
    <t>EFM for Felker Brothers Corp. - Glasgow</t>
  </si>
  <si>
    <t>050.19253</t>
  </si>
  <si>
    <t>2739.BRIAR CRK CROS PH I</t>
  </si>
  <si>
    <t>INSTALL 800' OF 4" PE HWY 44-HWY 127</t>
  </si>
  <si>
    <t>050.19254</t>
  </si>
  <si>
    <t>2739.PHEASANT GLEN PH I</t>
  </si>
  <si>
    <t>INSTALL 2" PE IN PHEASANT GLEN OFF BRASSFIELD RD</t>
  </si>
  <si>
    <t>050.19257</t>
  </si>
  <si>
    <t>050.2634.Brank St. Ground Bed</t>
  </si>
  <si>
    <t>Replace depleted ground bed</t>
  </si>
  <si>
    <t>050.19260</t>
  </si>
  <si>
    <t>050.2634.Midtown Commons</t>
  </si>
  <si>
    <t>Relocate 1,076' 4" Stl with 1,456' 4" Stl due to commercial development</t>
  </si>
  <si>
    <t>050.19263</t>
  </si>
  <si>
    <t>050.2635.Replace-Marion</t>
  </si>
  <si>
    <t>Replace 800' 2" bare main in Marion, KY. Some under new garage</t>
  </si>
  <si>
    <t>050.19264</t>
  </si>
  <si>
    <t>2739.1100 MAIN.CAST IRON-MAIN</t>
  </si>
  <si>
    <t>REPLACE CAST IRON FROM ALTON ROAD TO 10TH ON MAIN ST</t>
  </si>
  <si>
    <t>050.19265</t>
  </si>
  <si>
    <t>2739.1100 MAIN.CAST IRON-SERV</t>
  </si>
  <si>
    <t>REPLACE SERVICES ON MAIN STREET FOR CAST IRON REPLACEMENT</t>
  </si>
  <si>
    <t>050.19269</t>
  </si>
  <si>
    <t>050.BGR.FRK.DAVIS DR. 2" EXT</t>
  </si>
  <si>
    <t>900 FT. OF 2' STL. EXT. - DAVIS DR. - FRANKLIN</t>
  </si>
  <si>
    <t>050.19271</t>
  </si>
  <si>
    <t>050.2636.Pipe Trailer</t>
  </si>
  <si>
    <t>Purchase Pipe Trailer</t>
  </si>
  <si>
    <t>050.19272</t>
  </si>
  <si>
    <t>050.BGR.RETIRE REG. STA.-US31W</t>
  </si>
  <si>
    <t>RETIRE LP REG STA - US31W - BGMU WATER PLANT</t>
  </si>
  <si>
    <t>050.19276</t>
  </si>
  <si>
    <t>050.2636.Days Inn</t>
  </si>
  <si>
    <t>Install 330' 2" PE</t>
  </si>
  <si>
    <t>050.19279</t>
  </si>
  <si>
    <t>050.2618.SAFETY07B</t>
  </si>
  <si>
    <t>Purchase of 2 SCBA units and 1 lifeline tripod</t>
  </si>
  <si>
    <t>050.19283</t>
  </si>
  <si>
    <t>50.BGR,RETIRE 2-TON DUMP TRK.</t>
  </si>
  <si>
    <t>RETIRE UNIT #7304 - 2-TON DUMP TRUCK - BOWLING GREEN</t>
  </si>
  <si>
    <t>050.19286</t>
  </si>
  <si>
    <t>050.2636.Sutherland Rd.</t>
  </si>
  <si>
    <t>050.19287</t>
  </si>
  <si>
    <t>050.2636.Nicholas Dr.</t>
  </si>
  <si>
    <t>Install 295' 2" PE</t>
  </si>
  <si>
    <t>050.19294</t>
  </si>
  <si>
    <t>2739.LAW.SCHOOL RELOCAT 6 ST</t>
  </si>
  <si>
    <t>RELOCATE 800' OF 6" STEEL FOR ELEMENTARY SCHOOL.LAWRENCEBURG</t>
  </si>
  <si>
    <t>050.19295</t>
  </si>
  <si>
    <t>050.2636.Salem Dr</t>
  </si>
  <si>
    <t>Install 704' 2" PE</t>
  </si>
  <si>
    <t>050.19296</t>
  </si>
  <si>
    <t>050.2637.C.G.I - Bridges</t>
  </si>
  <si>
    <t>New CGI for Mike Bridges, corrosion tech</t>
  </si>
  <si>
    <t>050.19302</t>
  </si>
  <si>
    <t>040.2737.917774</t>
  </si>
  <si>
    <t>050.19303</t>
  </si>
  <si>
    <t>040.2737.917154</t>
  </si>
  <si>
    <t>050.19307</t>
  </si>
  <si>
    <t>040.2737.916948</t>
  </si>
  <si>
    <t>050.19308</t>
  </si>
  <si>
    <t>040.2737.916959</t>
  </si>
  <si>
    <t>050.19311</t>
  </si>
  <si>
    <t>050.BGR.GLS.LONHUNTERS RELOC.</t>
  </si>
  <si>
    <t>800 FT. OF 4' PE RELOCATION - LONGHUNTERS SQUARE - GLASGOW</t>
  </si>
  <si>
    <t>050.19314</t>
  </si>
  <si>
    <t>050.2634.Liberty Church Sta.</t>
  </si>
  <si>
    <t>Upgrade Reg. Station</t>
  </si>
  <si>
    <t>050.19315</t>
  </si>
  <si>
    <t>050.BGR.CUMBERLAND RIDGE IV</t>
  </si>
  <si>
    <t>2295 FT, OF 2" PE - CUMBERLAND RIDGE IV</t>
  </si>
  <si>
    <t>050.19316</t>
  </si>
  <si>
    <t>050.BGR.MCLELLAN FARMS II</t>
  </si>
  <si>
    <t>1860 FT. OF 2" PE - MCLELLANS FARMS II - B.G.</t>
  </si>
  <si>
    <t>050.19322</t>
  </si>
  <si>
    <t>050.BGR.FRK.BRICK ST EXT</t>
  </si>
  <si>
    <t>100 FT. OF 2' PE - BRICK ST - FRANKLIN</t>
  </si>
  <si>
    <t>050.19338</t>
  </si>
  <si>
    <t>050.2637.Holt Rd Rev Ext</t>
  </si>
  <si>
    <t>Install 330' 2" PE for one new commercial customer (Paducah Fed Credit Union)</t>
  </si>
  <si>
    <t>050.19339</t>
  </si>
  <si>
    <t>050.2636.Warehouse Rd.</t>
  </si>
  <si>
    <t>Install 1008' 2" PE</t>
  </si>
  <si>
    <t>050.19340</t>
  </si>
  <si>
    <t>050.2634.locator</t>
  </si>
  <si>
    <t>Purchase Pipeline Locator</t>
  </si>
  <si>
    <t>050.19344</t>
  </si>
  <si>
    <t>050.2635.Depot St Retire</t>
  </si>
  <si>
    <t>Abandon 380' - 2" steel pipe</t>
  </si>
  <si>
    <t>050.19345</t>
  </si>
  <si>
    <t>EFM.Taylor Co Hospital</t>
  </si>
  <si>
    <t>EFM for Taylor County Hospital in Campbellville</t>
  </si>
  <si>
    <t>050.19346</t>
  </si>
  <si>
    <t>EFM. T Marzetti Company</t>
  </si>
  <si>
    <t>EFM for T. Marzetti Company in Horse Cave</t>
  </si>
  <si>
    <t>050.19349</t>
  </si>
  <si>
    <t>050.3338.N 6th St Rev Ext</t>
  </si>
  <si>
    <t>Install 300' - 2" PE for Union City Grain on N 6th Street</t>
  </si>
  <si>
    <t>050.19357</t>
  </si>
  <si>
    <t>050.BGR.TRANSPARK 5-2</t>
  </si>
  <si>
    <t>950 FT. OF 4" HPD - TRANSPARK LOT 5-2</t>
  </si>
  <si>
    <t>050.19358</t>
  </si>
  <si>
    <t>050.BGR.HOP.PIPE TRAILER</t>
  </si>
  <si>
    <t>PLASTIC PIPE TRAILER - HOPKINSVILLE</t>
  </si>
  <si>
    <t>050.19366</t>
  </si>
  <si>
    <t>050.2636.Hill Bridge Rd.</t>
  </si>
  <si>
    <t>Install 910' 2" PE</t>
  </si>
  <si>
    <t>050.19367</t>
  </si>
  <si>
    <t>050.2605.Gas Plant Property</t>
  </si>
  <si>
    <t>Purchase Old Gas Plant Property</t>
  </si>
  <si>
    <t>050.19378</t>
  </si>
  <si>
    <t>050.2605.TSV Roof</t>
  </si>
  <si>
    <t>Install Roofing Sealer</t>
  </si>
  <si>
    <t>050.19379</t>
  </si>
  <si>
    <t>050.2637.Reidland Rd Relocate</t>
  </si>
  <si>
    <t>Reidland Rd state highway project relocation</t>
  </si>
  <si>
    <t>050.19381</t>
  </si>
  <si>
    <t>050.2739.COLLEGE ST CI REPLACE</t>
  </si>
  <si>
    <t>REPLACE 650' OF 8" CAST IRON ON COLLEGE STREET</t>
  </si>
  <si>
    <t>050.19382</t>
  </si>
  <si>
    <t>050.2739.CAST IRON PH II.MAIN</t>
  </si>
  <si>
    <t>REPLACE 1700' OF CAST IRON ON MAIN AND 8TH STREET</t>
  </si>
  <si>
    <t>050.19383</t>
  </si>
  <si>
    <t>050.2739.CAST IRON PH II-SERV</t>
  </si>
  <si>
    <t>REPLACE SERVICES ON MAIN AND 8TH STREETS WITH CAST IRON MAIN REPLACEMENT</t>
  </si>
  <si>
    <t>050.19384</t>
  </si>
  <si>
    <t>050.2636.Mobile Survey Eq.</t>
  </si>
  <si>
    <t>Purchase additional equipment needed for mobile surveying.</t>
  </si>
  <si>
    <t>050.19386</t>
  </si>
  <si>
    <t>050.2635.T.B 1 Reg Replace</t>
  </si>
  <si>
    <t>PURCHASE PLASTIC PIPE LOCATOR TO BE USED AND TESTED IN THE DANVILLE REGION AND KMD DIVISION</t>
  </si>
  <si>
    <t>050.21873</t>
  </si>
  <si>
    <t>TchSvrMea.EFM Am.Greetings</t>
  </si>
  <si>
    <t>EFM for American Greetings in Danville, KY</t>
  </si>
  <si>
    <t>050.21876</t>
  </si>
  <si>
    <t>050.BGR.RUSS RD. - CREEKWOOD</t>
  </si>
  <si>
    <t>REPLACE CROSSING - RUSSELLVILLE RD. &amp; CREEKWOOD - B.G.</t>
  </si>
  <si>
    <t>050.21879</t>
  </si>
  <si>
    <t>050.BGR.FIELDS DR. 2" EXT</t>
  </si>
  <si>
    <t>375 FT. OF 2" PE - FIELDS DR. - B.G.</t>
  </si>
  <si>
    <t>050.21880</t>
  </si>
  <si>
    <t>050.BGR.BRENNER ST. 2" eXT</t>
  </si>
  <si>
    <t>1630 FT. OF 2"PE - BRENNER ST. - B.G.</t>
  </si>
  <si>
    <t>050.21893</t>
  </si>
  <si>
    <t>2737.EMERGENCY TRAILER</t>
  </si>
  <si>
    <t>TRAILER FOR TAPPING EQUIPMENT AND EMERGENCY RESPONSE</t>
  </si>
  <si>
    <t>050.21896</t>
  </si>
  <si>
    <t>TchSvr.Mea.EFM.Ebonite Int.</t>
  </si>
  <si>
    <t>EFM for Ebonite International in Hopkinsville</t>
  </si>
  <si>
    <t>050.21902</t>
  </si>
  <si>
    <t>2738.LEB.COMMERCE DR</t>
  </si>
  <si>
    <t>550' OF 4" PE FOR FUEL TOTAL SYS</t>
  </si>
  <si>
    <t>050.21911</t>
  </si>
  <si>
    <t>TCHSVR.MEA.EFM FOR REPLACEMENT</t>
  </si>
  <si>
    <t>EFM replacement units for obsolete and damaged units</t>
  </si>
  <si>
    <t>050.21917</t>
  </si>
  <si>
    <t>050.2609.Nort'ville Hwy 62 12"</t>
  </si>
  <si>
    <t>050.2609 Replace 10" 90-159-10 at Hwy 62 w/ 12"</t>
  </si>
  <si>
    <t>050.21921</t>
  </si>
  <si>
    <t>TchSvr.Mea.EFM.Specialty Foods</t>
  </si>
  <si>
    <t>EFM for Specialty Food Group in Owensboro</t>
  </si>
  <si>
    <t>050.21931</t>
  </si>
  <si>
    <t>Tch.Svr.Mea.Office Furniture</t>
  </si>
  <si>
    <t>Filing cabinets for Measurement Dept.</t>
  </si>
  <si>
    <t>050.21932</t>
  </si>
  <si>
    <t>050.3351.M &amp; R Test Equip</t>
  </si>
  <si>
    <t>Test equipment for m &amp; R personnel in the 3351 sub-region</t>
  </si>
  <si>
    <t>050.21934</t>
  </si>
  <si>
    <t>TchSvr.Mea.EFM Ceratech</t>
  </si>
  <si>
    <t>EFM for Ceratech in Marion</t>
  </si>
  <si>
    <t>050.21946</t>
  </si>
  <si>
    <t>2738.GRN.E COLUMBIA RELOCATE</t>
  </si>
  <si>
    <t>RELOCATE 2" STEEL ON EAST COLUMBIA WITH NEW WATERLINE</t>
  </si>
  <si>
    <t>050.21949</t>
  </si>
  <si>
    <t>050.2602 Replace Phone Syst</t>
  </si>
  <si>
    <t>Replace Dated Phone System</t>
  </si>
  <si>
    <t>050.21958</t>
  </si>
  <si>
    <t>050.2602 Replace PCs</t>
  </si>
  <si>
    <t>Replace dated PCs</t>
  </si>
  <si>
    <t>050.21959</t>
  </si>
  <si>
    <t>050.2602 Replace MDTs</t>
  </si>
  <si>
    <t>Replace dated MDTs</t>
  </si>
  <si>
    <t>050.21963</t>
  </si>
  <si>
    <t>050.2636.Hale Ave.Reg.Sta.</t>
  </si>
  <si>
    <t>Replace Regulator Station damaged in car accident</t>
  </si>
  <si>
    <t>050.21967</t>
  </si>
  <si>
    <t>TchSvr.Mea.EFM.Estron Chem.</t>
  </si>
  <si>
    <t>EFM for Estron Chemicals in Calvert City</t>
  </si>
  <si>
    <t>050.21968</t>
  </si>
  <si>
    <t>Tch.Svr.Mea.EFM.Carhart, Inc.</t>
  </si>
  <si>
    <t>EFM for Carhart, Inc. in Hanson</t>
  </si>
  <si>
    <t>050.21969</t>
  </si>
  <si>
    <t>Tch.Svr.Mea.EFM.Daicel Tech.</t>
  </si>
  <si>
    <t>EFM for Daicel Safety Technlogies in Beaver Dam</t>
  </si>
  <si>
    <t>050.21974</t>
  </si>
  <si>
    <t>050.2636 South Hampton Rd.</t>
  </si>
  <si>
    <t>Install 100 feet 2 in PE</t>
  </si>
  <si>
    <t>050.21980</t>
  </si>
  <si>
    <t>050.2637.Ogilvie Ave Rev Ext</t>
  </si>
  <si>
    <t>Install 300 feet for three new residential customers requesting natural gas service</t>
  </si>
  <si>
    <t>050.21983</t>
  </si>
  <si>
    <t>050.2637.Lady Karen Ext</t>
  </si>
  <si>
    <t>Install 580 feet of 2 inch poly for two existing customers</t>
  </si>
  <si>
    <t>050.21985</t>
  </si>
  <si>
    <t>050.2736.Keeton Dr.</t>
  </si>
  <si>
    <t>Install 200' 4" PE</t>
  </si>
  <si>
    <t>050.21988</t>
  </si>
  <si>
    <t>CC2636 FY 09 Meter Pro</t>
  </si>
  <si>
    <t>CC2636 FY 09 Meter Pro meter reading software</t>
  </si>
  <si>
    <t>050.21992</t>
  </si>
  <si>
    <t>050.2636.WKU Campus Hwy 231</t>
  </si>
  <si>
    <t>Install 648' 4" PE</t>
  </si>
  <si>
    <t>050.21996</t>
  </si>
  <si>
    <t>050.2634.Hillside Dr.</t>
  </si>
  <si>
    <t>Install 100 Feet 2 Inch PE Main</t>
  </si>
  <si>
    <t>050.21997</t>
  </si>
  <si>
    <t>050.2634.Mittie Render Ave.</t>
  </si>
  <si>
    <t>Install 100 Feet 2 inch PE</t>
  </si>
  <si>
    <t>050.21998</t>
  </si>
  <si>
    <t>050.2637.Thornberry Main Ext</t>
  </si>
  <si>
    <t>install 100 feet of 2 inch plastic for one existing residential customer requesting gas service</t>
  </si>
  <si>
    <t>050.22002</t>
  </si>
  <si>
    <t>050.2637.Facility Repair Pad</t>
  </si>
  <si>
    <t>We had a "equipment/material" shed damaged by straight line winds on April 12,2009 at our Paducah, KY office.Roof was completely blown off, severe damage to the trusses, electrical system, etc.</t>
  </si>
  <si>
    <t>050.22003</t>
  </si>
  <si>
    <t>050.2637.D-4 Calibration Kit</t>
  </si>
  <si>
    <t>D-4 calibration kit for use by Mike Bridges in the Paducah, KY area</t>
  </si>
  <si>
    <t>050.22004</t>
  </si>
  <si>
    <t>050.2637.2 Pipe Locators</t>
  </si>
  <si>
    <t>Purchase 2 Rycom pipe locators for use in Paducah by Roger Baulckim and Terry Leavell</t>
  </si>
  <si>
    <t>050.22005</t>
  </si>
  <si>
    <t>2738.DARE ST</t>
  </si>
  <si>
    <t>INSTALL 150ft OF 2in PE ON DARE STREET</t>
  </si>
  <si>
    <t>050.22007</t>
  </si>
  <si>
    <t>050.3351.CP Equip</t>
  </si>
  <si>
    <t>various cp equipment for use by Mark Mars in the Sikeston, MO area</t>
  </si>
  <si>
    <t>050.22008</t>
  </si>
  <si>
    <t>050.2736.Misc Equipment</t>
  </si>
  <si>
    <t>040.13056</t>
  </si>
  <si>
    <t>040.PAD.Odorizer Awning</t>
  </si>
  <si>
    <t>Awnings will cover odorizers to keep direct sunshine off odorizers</t>
  </si>
  <si>
    <t>040.13058</t>
  </si>
  <si>
    <t>040.OBO Mount Moriah Avenue</t>
  </si>
  <si>
    <t>Install 100' 1 1/4" PE</t>
  </si>
  <si>
    <t>040.13062</t>
  </si>
  <si>
    <t>040.MAY.Commonwealth Rev Ext</t>
  </si>
  <si>
    <t>Commonwealth Dr Rev Ext for new Lowes store in Mayfield</t>
  </si>
  <si>
    <t>040.13063</t>
  </si>
  <si>
    <t>040.PAD.Brookhaven II</t>
  </si>
  <si>
    <t>Brookhaven subd. phase II 3,005' for 26 new residential lots</t>
  </si>
  <si>
    <t>040.13064</t>
  </si>
  <si>
    <t>040.2738.DUFF-JACKS-WICKL MAIN</t>
  </si>
  <si>
    <t>REPLACE BARE STEEL MAIN ON DUFFY,JACKSON AND WICKLIFFE STREETS</t>
  </si>
  <si>
    <t>040.13065</t>
  </si>
  <si>
    <t>040.2738.DUF-JACK-WICK SERVICE</t>
  </si>
  <si>
    <t>REPLACE SERVICES ON DUFFY,JACKSON,WICKLIFFE</t>
  </si>
  <si>
    <t>040.13067</t>
  </si>
  <si>
    <t>TCHSRV.MEA.EFM MUHL HOSP</t>
  </si>
  <si>
    <t>EFM FOR MUHLENBERG COM HOSPITAL</t>
  </si>
  <si>
    <t>040.13068</t>
  </si>
  <si>
    <t>TCHSVC.MEA.EFM.JS STUART</t>
  </si>
  <si>
    <t>EFM FOR JS STUART MED CENTER</t>
  </si>
  <si>
    <t>040.13083</t>
  </si>
  <si>
    <t>040.2739.TOWN AND COUNTRY XI</t>
  </si>
  <si>
    <t>INSTALL 1500' OF 2" PE IN TOWN AND COUNTRY XI</t>
  </si>
  <si>
    <t>040.13084</t>
  </si>
  <si>
    <t>040.STO Marker Posts</t>
  </si>
  <si>
    <t>Installation of additional R-O-W markers</t>
  </si>
  <si>
    <t>040.13085</t>
  </si>
  <si>
    <t>040.OBO. Lake Forrest Drive</t>
  </si>
  <si>
    <t>Install 1,391' 2" PE</t>
  </si>
  <si>
    <t>2200 FT. - 6" PE , 200' - 6" STL.  7 200' - 2 PE - LOVERS LN. PHASE II</t>
  </si>
  <si>
    <t>050.19267</t>
  </si>
  <si>
    <t>050.2635.Pipe trailer</t>
  </si>
  <si>
    <t>new pipe trailer for princeton. KY area</t>
  </si>
  <si>
    <t>050.19353</t>
  </si>
  <si>
    <t>050.2637.Retire Backhoe 6465</t>
  </si>
  <si>
    <t>Retire '95 Case model 580 L backhoe</t>
  </si>
  <si>
    <t>050.19356</t>
  </si>
  <si>
    <t>050.2638.Meadow Subd Ext III</t>
  </si>
  <si>
    <t>Install 1,060' for 19 new residential lots in phase III of this subd. for John Smith</t>
  </si>
  <si>
    <t>050.19428</t>
  </si>
  <si>
    <t>050.2739.LAW.SOUTH MAIN 3RD</t>
  </si>
  <si>
    <t>INSTALL 4" STEEL FOR 3RD PARTY DAMAGE BY WATTS BROTHERS IN LAWRENCEBURG SOUTH MAIN</t>
  </si>
  <si>
    <t>050.19436</t>
  </si>
  <si>
    <t>050.2635.Cassidy St Replace</t>
  </si>
  <si>
    <t>Cassidy St replacement in Fredonia, KY 310 feet</t>
  </si>
  <si>
    <t>050.19437</t>
  </si>
  <si>
    <t>A.KY.TechServ.EFM.Emhart Tech.</t>
  </si>
  <si>
    <t>EFM for Emhart Technologies-Hopkinsville-Transportation Contract</t>
  </si>
  <si>
    <t>050.19497</t>
  </si>
  <si>
    <t>2739.LOCUST CRK 5B</t>
  </si>
  <si>
    <t>INSTALL 700' OF 2" PE IN LOCUST CREEK SECTION 5B</t>
  </si>
  <si>
    <t>050.19498</t>
  </si>
  <si>
    <t>2739.LOCUST CREEK SEC 7</t>
  </si>
  <si>
    <t>INSTALL 1500' OF 2" PE FOR LOCUST CREEK SEC 7 2008 HOMARAMA</t>
  </si>
  <si>
    <t>050.19503</t>
  </si>
  <si>
    <t>2739.BREIGHTON BUSS CENTER</t>
  </si>
  <si>
    <t>INSTALL 800' OF 4" PE FOR 5 LOTS AT BREIGHTON BUSSINESS CENTER</t>
  </si>
  <si>
    <t>050.19511</t>
  </si>
  <si>
    <t>2739.MEADOWBROOK PH II</t>
  </si>
  <si>
    <t>INSTALL 1500' OF 2" PE FOR MEADOWBRROK PH II</t>
  </si>
  <si>
    <t>050.19532</t>
  </si>
  <si>
    <t>2738.BLEVINS PARK PH II</t>
  </si>
  <si>
    <t>INSTALL 1200' OF 2" PE FOR BLEVINS PARK PH II ON CVILLE BYPASS</t>
  </si>
  <si>
    <t>050.19588</t>
  </si>
  <si>
    <t>Bowling Green 08 Growth</t>
  </si>
  <si>
    <t>050.19589</t>
  </si>
  <si>
    <t>Bowling Green 08 Non Growth</t>
  </si>
  <si>
    <t>050.19590</t>
  </si>
  <si>
    <t>Glasgow 08 Growth</t>
  </si>
  <si>
    <t>050.19591</t>
  </si>
  <si>
    <t>Glasgow 08 Non Growth</t>
  </si>
  <si>
    <t>050.19592</t>
  </si>
  <si>
    <t>Hopkinsville 08 Growth</t>
  </si>
  <si>
    <t>050.19593</t>
  </si>
  <si>
    <t>Hopkinsville 08 Non Growth</t>
  </si>
  <si>
    <t>050.19594</t>
  </si>
  <si>
    <t>Danville 08 Growth</t>
  </si>
  <si>
    <t>050.19595</t>
  </si>
  <si>
    <t>Danville 08 Non Growth</t>
  </si>
  <si>
    <t>050.19596</t>
  </si>
  <si>
    <t>Campbellsville 08 Growth</t>
  </si>
  <si>
    <t>050.19597</t>
  </si>
  <si>
    <t>Campbellsville 08 Non Growth</t>
  </si>
  <si>
    <t>050.19598</t>
  </si>
  <si>
    <t>Shelbyville 08 Growth</t>
  </si>
  <si>
    <t>050.19599</t>
  </si>
  <si>
    <t>Shelbyville 08 Non Growth</t>
  </si>
  <si>
    <t>050.19600</t>
  </si>
  <si>
    <t>Madisonville 08 Growth</t>
  </si>
  <si>
    <t>050.19601</t>
  </si>
  <si>
    <t>Madisonville 08 Non Growth</t>
  </si>
  <si>
    <t>050.19602</t>
  </si>
  <si>
    <t>Princeton 08 Growth</t>
  </si>
  <si>
    <t>050.19606</t>
  </si>
  <si>
    <t>Paducah 08 Growth</t>
  </si>
  <si>
    <t>050.19607</t>
  </si>
  <si>
    <t>Paducah 08 Non Growth</t>
  </si>
  <si>
    <t>050.19608</t>
  </si>
  <si>
    <t>Mayfield 08 Growth</t>
  </si>
  <si>
    <t>050.19609</t>
  </si>
  <si>
    <t>Mayfield 08 Non Growth</t>
  </si>
  <si>
    <t>050.19612</t>
  </si>
  <si>
    <t>2738.LEB.WALMART</t>
  </si>
  <si>
    <t>INSTALL 800' OF 4" PE AND 2000' 2" PE</t>
  </si>
  <si>
    <t>050.19644</t>
  </si>
  <si>
    <t>050.3351.Beveling Machine</t>
  </si>
  <si>
    <t>12" bevelin machine for Jeff McMullen</t>
  </si>
  <si>
    <t>050.19646</t>
  </si>
  <si>
    <t>Mooney Regulators</t>
  </si>
  <si>
    <t>Mooney Regulators for MO, IA, &amp; ILL</t>
  </si>
  <si>
    <t>050.19661</t>
  </si>
  <si>
    <t>050.3351.John Deere Gator</t>
  </si>
  <si>
    <t>TchSvr.Mea.EFM Pinelake Med</t>
  </si>
  <si>
    <t>EFM for Pinelake Medical Center</t>
  </si>
  <si>
    <t>050.22203</t>
  </si>
  <si>
    <t>TchSvr.EFM.Christian Fis. Crt</t>
  </si>
  <si>
    <t>EFM for Christian County Fiscal Court</t>
  </si>
  <si>
    <t>050.22206</t>
  </si>
  <si>
    <t>050.2635.Town Border Fences</t>
  </si>
  <si>
    <t>Install fences Cadiz and Eddyville TB</t>
  </si>
  <si>
    <t>050.22207</t>
  </si>
  <si>
    <t>050.2734.4 in Wn Gate Valves</t>
  </si>
  <si>
    <t>Replace two 4 inch Williamson gate valves, Bowling Green</t>
  </si>
  <si>
    <t>050.22213</t>
  </si>
  <si>
    <t>050.2637.Derby Cr Rev Ext</t>
  </si>
  <si>
    <t>Install 180 feet of 2 inch PE for one new and one vacant residential</t>
  </si>
  <si>
    <t>050.22214</t>
  </si>
  <si>
    <t>050.2638.N Sutton Ln Rev Ext</t>
  </si>
  <si>
    <t>Install 160 feet of 2 inch ply pipe for one existing residential customer requesting gas service.</t>
  </si>
  <si>
    <t>050.22226</t>
  </si>
  <si>
    <t>2739.SUPERVISOR FURNITURE</t>
  </si>
  <si>
    <t>OFFICE FURNITURE FOR OPERATIONS SUPERVISOR</t>
  </si>
  <si>
    <t>050.22238</t>
  </si>
  <si>
    <t>050.2635.Hwy 68</t>
  </si>
  <si>
    <t>Install 1600 feet 2" PE</t>
  </si>
  <si>
    <t>050.22241</t>
  </si>
  <si>
    <t>TchSvr.Mea.EFM.Spec. Rock Prod</t>
  </si>
  <si>
    <t>EFM for Specialty Rock Products, Inc.</t>
  </si>
  <si>
    <t>050.22242</t>
  </si>
  <si>
    <t>TchSvr.Mea.EFM.Daicel Safety</t>
  </si>
  <si>
    <t>EFM for Daicel Safety Technologie</t>
  </si>
  <si>
    <t>050.22254</t>
  </si>
  <si>
    <t>2738.LEB.CVILLE RD-VILLAGE</t>
  </si>
  <si>
    <t>REPLACE 200ft OF 2in STEEL - LEAKAGE</t>
  </si>
  <si>
    <t>050.22274</t>
  </si>
  <si>
    <t>050.2338.May Reinforcement</t>
  </si>
  <si>
    <t>Install 12,000 feet 4" HD PE pipe from KT Clay (190 maop) to Dairyman Inc (36 maop)</t>
  </si>
  <si>
    <t>050.22276</t>
  </si>
  <si>
    <t>050.2637.1515 Broadway Imp</t>
  </si>
  <si>
    <t>This project is to capture costs associated with the repair to the air conditioning system at 1515 Broadway. estimate secured from CMI Heating &amp; Air in Paducah.</t>
  </si>
  <si>
    <t>050.22282</t>
  </si>
  <si>
    <t>2737.HAR.472 N MAIN REPLACE</t>
  </si>
  <si>
    <t>REPLACE 15ft OF 4in STEEL AT 472 NORTH MAIN IN HARRODSBURG, KY</t>
  </si>
  <si>
    <t>050.22284</t>
  </si>
  <si>
    <t>050.2636.12652-01</t>
  </si>
  <si>
    <t>050.22286</t>
  </si>
  <si>
    <t>050.3351.13104-01</t>
  </si>
  <si>
    <t>050.22288</t>
  </si>
  <si>
    <t>050.2637.18907-01</t>
  </si>
  <si>
    <t>050.22289</t>
  </si>
  <si>
    <t>050.2637.19338-01</t>
  </si>
  <si>
    <t>050.22290</t>
  </si>
  <si>
    <t>050.2638.20237-01</t>
  </si>
  <si>
    <t>050.22291</t>
  </si>
  <si>
    <t>050.2637.20704-01</t>
  </si>
  <si>
    <t>050.22292</t>
  </si>
  <si>
    <t>050.2637.20708-01</t>
  </si>
  <si>
    <t>050.22301</t>
  </si>
  <si>
    <t>050.2637.Allegheny Rd Ext</t>
  </si>
  <si>
    <t>install 360 feet 2 inch pe for one existing residential</t>
  </si>
  <si>
    <t>050.22302</t>
  </si>
  <si>
    <t>050.2637.Eva Dr Rev Ext</t>
  </si>
  <si>
    <t>200 feet for four residential customers</t>
  </si>
  <si>
    <t>050.22303</t>
  </si>
  <si>
    <t>050.2637.Smart-Cal</t>
  </si>
  <si>
    <t>We are purchasing this Smart-Cal unit for the purpose of calibrating our Sensit Gold machines, in adition unit has the ability to store key information.</t>
  </si>
  <si>
    <t>050.22318</t>
  </si>
  <si>
    <t>050.2634.Center St. Rplmnt.</t>
  </si>
  <si>
    <t>Replace 390' 6 " Bare pipe</t>
  </si>
  <si>
    <t>050.22319</t>
  </si>
  <si>
    <t>050.2602 Replace PCs2</t>
  </si>
  <si>
    <t>050.22320</t>
  </si>
  <si>
    <t>050.2602.Replace MDTs2</t>
  </si>
  <si>
    <t>050.22352</t>
  </si>
  <si>
    <t>050.KY.BowlgGrnGrowthFunct2010</t>
  </si>
  <si>
    <t>050.22353</t>
  </si>
  <si>
    <t>050.KY.GlasgowGrowthFunct2010</t>
  </si>
  <si>
    <t>050.22354</t>
  </si>
  <si>
    <t>050.KY.HopkinsGrowthFunct2010</t>
  </si>
  <si>
    <t>050.22355</t>
  </si>
  <si>
    <t>050.KY.DanvilleGrowthFunct2010</t>
  </si>
  <si>
    <t>050.22356</t>
  </si>
  <si>
    <t>050.KY.CampbellGrowthFunct2010</t>
  </si>
  <si>
    <t>050.22357</t>
  </si>
  <si>
    <t>050.KY.ShelbyviGrowthFunct2010</t>
  </si>
  <si>
    <t>050.22358</t>
  </si>
  <si>
    <t>050.KY.MadisonGrowthFunct2010</t>
  </si>
  <si>
    <t>050.22359</t>
  </si>
  <si>
    <t>050.KY.PrincetnGrowthFunct2010</t>
  </si>
  <si>
    <t>050.22360</t>
  </si>
  <si>
    <t>050.KY.OboroGrowthFunct2010</t>
  </si>
  <si>
    <t>050.22361</t>
  </si>
  <si>
    <t>050.KY.PaducahGrowthFunct2010</t>
  </si>
  <si>
    <t>050.22362</t>
  </si>
  <si>
    <t>050.KY.MayfieldGrowthFunct2010</t>
  </si>
  <si>
    <t>050.22391</t>
  </si>
  <si>
    <t>050.KY.BowlGrnIntegFunct2010</t>
  </si>
  <si>
    <t>050.22392</t>
  </si>
  <si>
    <t>050.KY.GlasgowIntegFunct2010</t>
  </si>
  <si>
    <t>050.22393</t>
  </si>
  <si>
    <t>050.KY.HopkinsIntegFunct2010</t>
  </si>
  <si>
    <t>050.22394</t>
  </si>
  <si>
    <t>050.KY.DanvilleIntegFunct2010</t>
  </si>
  <si>
    <t>050.22395</t>
  </si>
  <si>
    <t>050.KY.CampbellIntegFunct2010</t>
  </si>
  <si>
    <t>050.22396</t>
  </si>
  <si>
    <t>050.KY.ShelbyviIntegFunct.2010</t>
  </si>
  <si>
    <t>050.22397</t>
  </si>
  <si>
    <t>050.KY.MadisonIntegFunct2010</t>
  </si>
  <si>
    <t>050.22398</t>
  </si>
  <si>
    <t>050.KY.PrincetonIntegFunct2010</t>
  </si>
  <si>
    <t>050.22399</t>
  </si>
  <si>
    <t>050.KY.OboroIntegFunct2010</t>
  </si>
  <si>
    <t>050.22400</t>
  </si>
  <si>
    <t>050.KY.PaducahIntegFunct2010</t>
  </si>
  <si>
    <t>050.22401</t>
  </si>
  <si>
    <t>050.KY.MayfieldIntegFunct2010</t>
  </si>
  <si>
    <t>050.22420</t>
  </si>
  <si>
    <t>050.2634.Hwy 181 Retirement</t>
  </si>
  <si>
    <t>Retire 2900 feet Bare 4 Inch Stl.</t>
  </si>
  <si>
    <t>050.22429</t>
  </si>
  <si>
    <t>050.KY.BowlGrnLeakFunct2010</t>
  </si>
  <si>
    <t>050.22430</t>
  </si>
  <si>
    <t>050.KY.GlasgowLeakFunct2010</t>
  </si>
  <si>
    <t>050.22431</t>
  </si>
  <si>
    <t>050.KY.HopkinsLeakFunct2010</t>
  </si>
  <si>
    <t>050.22432</t>
  </si>
  <si>
    <t>050.KY.DanvilleLeakFunct2010</t>
  </si>
  <si>
    <t>050.22433</t>
  </si>
  <si>
    <t>050.KY.CampbellLeakFunct2010</t>
  </si>
  <si>
    <t>050.22435</t>
  </si>
  <si>
    <t>050.KY.MadisonLeakFunct2010</t>
  </si>
  <si>
    <t>050.22436</t>
  </si>
  <si>
    <t>050.KY.PrincetonLeakFunct2010</t>
  </si>
  <si>
    <t>050.22437</t>
  </si>
  <si>
    <t>050.KY.OboroLeakFunct2010</t>
  </si>
  <si>
    <t>050.22438</t>
  </si>
  <si>
    <t>050.KY.PaducahLeakFunct2010</t>
  </si>
  <si>
    <t>050.22439</t>
  </si>
  <si>
    <t>050.KY.MayfieldLeakFunct2010</t>
  </si>
  <si>
    <t>050.22470</t>
  </si>
  <si>
    <t>050.3305.Boiler Replacement</t>
  </si>
  <si>
    <t>Replace Boiler leased property 2410 New Hartford Rd.</t>
  </si>
  <si>
    <t>050.20384</t>
  </si>
  <si>
    <t>TechSrv.Mea.EFM.ABSKY Corp</t>
  </si>
  <si>
    <t>EFM for ABSKY Corporation in Danville</t>
  </si>
  <si>
    <t>050.20385</t>
  </si>
  <si>
    <t>TechSvr.Mea.EFM.Pan Olson</t>
  </si>
  <si>
    <t>EFM for Pan Olson in</t>
  </si>
  <si>
    <t>050.20386</t>
  </si>
  <si>
    <t>050.2637.Monroe St Replace</t>
  </si>
  <si>
    <t>Replace one block (2300) of gas main on Monroe St</t>
  </si>
  <si>
    <t>050.20387</t>
  </si>
  <si>
    <t>050.BGR.VIKING ENERGY</t>
  </si>
  <si>
    <t>6" PE &amp; REG STA - VIKING ENERGY - B.G.</t>
  </si>
  <si>
    <t>050.20389</t>
  </si>
  <si>
    <t>TechSvs.Mea.EFM.Arvin Meritor</t>
  </si>
  <si>
    <t>EFM for Arvin Meritor in Franklin, KY</t>
  </si>
  <si>
    <t>050.20390</t>
  </si>
  <si>
    <t>050.BGR.HIGH RAIL WAY 2" PE</t>
  </si>
  <si>
    <t>1300 FT. OF 2" PE - HIGH RAIL WAY - B.G.</t>
  </si>
  <si>
    <t>050.20391</t>
  </si>
  <si>
    <t>050.BGR. OLD LOVERS - MT. VIC.</t>
  </si>
  <si>
    <t>250 FT. OF 2" PE - OLD LOVERS &amp; MT. VICTOR - B.G.</t>
  </si>
  <si>
    <t>050.20393</t>
  </si>
  <si>
    <t>050.2637.Fence - 14th &amp; Ky Ave</t>
  </si>
  <si>
    <t>we recently tore down bldg that contained this station, we would like to install a privacy fence around this station, it is in the middle of city adjacent to police department</t>
  </si>
  <si>
    <t>050.20395</t>
  </si>
  <si>
    <t>050.2636.Harbor Hills Trace 2</t>
  </si>
  <si>
    <t>Install 2,596' 2" PE</t>
  </si>
  <si>
    <t>050.20405</t>
  </si>
  <si>
    <t>050.BGR.VAPOR EXTRACT UNIT</t>
  </si>
  <si>
    <t>VAPRO EXTRACTION UNIT - BOWLING GREEN</t>
  </si>
  <si>
    <t>050.20412</t>
  </si>
  <si>
    <t>050.2636.Hwy 54 &amp; Ward Rd.</t>
  </si>
  <si>
    <t>Replace 400' 2" PE</t>
  </si>
  <si>
    <t>050.20417</t>
  </si>
  <si>
    <t>2739.RAYCON MARKERBALL LOCATOR</t>
  </si>
  <si>
    <t>LOCATOR TO FIND THE MARKER BALLS - DANVILLE DISTRIC</t>
  </si>
  <si>
    <t>050.20418</t>
  </si>
  <si>
    <t>050.2635.Electronic Recorder</t>
  </si>
  <si>
    <t>(5) electronic pressure recorders for use in the Princeton area</t>
  </si>
  <si>
    <t>050.20420</t>
  </si>
  <si>
    <t>050.BGR.MARKER BALL LOCATOR</t>
  </si>
  <si>
    <t>RYCOM MARKER BALL LOCATOR - BOWLING GREEN</t>
  </si>
  <si>
    <t>050.20421</t>
  </si>
  <si>
    <t>050.BGR.GLS.MARKER BALL LOC</t>
  </si>
  <si>
    <t>RYCOM MARKER BALL LOCATOR - GLASGOW</t>
  </si>
  <si>
    <t>050.20422</t>
  </si>
  <si>
    <t>2739.LP STATION RETIREMENT-3</t>
  </si>
  <si>
    <t>RETIRE ALTON RD, BROWN ST AND HENRY CLAY-8TH LP STATIONS</t>
  </si>
  <si>
    <t>050.20423</t>
  </si>
  <si>
    <t>TechServ.Meas.EFM.Hitachi</t>
  </si>
  <si>
    <t>EFM for Hitachi in Harrodsburg going transportation</t>
  </si>
  <si>
    <t>050.20426</t>
  </si>
  <si>
    <t>050.2636.Keenland Phase 1</t>
  </si>
  <si>
    <t>Install 2,802' 2" PE</t>
  </si>
  <si>
    <t>050.20429</t>
  </si>
  <si>
    <t>2751.METER CALIBRATION EQUIP</t>
  </si>
  <si>
    <t>CRYSTAL CALIBRATION FOR MEASUREMENT TECH</t>
  </si>
  <si>
    <t>050.20431</t>
  </si>
  <si>
    <t>TchSrv.Mea.Pres. Monitor</t>
  </si>
  <si>
    <t>Pressure Monitororing Equipment for IL &amp; MO</t>
  </si>
  <si>
    <t>050.20440</t>
  </si>
  <si>
    <t>050.BGR.GLS. FURN. FRONT  OFF</t>
  </si>
  <si>
    <t>FURNACE REPLACEMENT - FRONT OFFICE - GLASGOW</t>
  </si>
  <si>
    <t>050.20442</t>
  </si>
  <si>
    <t>050.2636.Scholar House</t>
  </si>
  <si>
    <t>Install 617' 2" PE</t>
  </si>
  <si>
    <t>050.20443</t>
  </si>
  <si>
    <t>050.2637.Village Sq Dr Ext</t>
  </si>
  <si>
    <t>Install 655' - 4" PE for new Paducah Bank</t>
  </si>
  <si>
    <t>050.20447</t>
  </si>
  <si>
    <t>050.HOPK.HWY 41 RELOC.</t>
  </si>
  <si>
    <t>HWY 41 8" &amp; 6" RELOC. - HOPKINSVILLE</t>
  </si>
  <si>
    <t>050.20452</t>
  </si>
  <si>
    <t>050.GLS.METERS-REGS-RET.</t>
  </si>
  <si>
    <t>METERS - REGULATOES - RETIREMENTS - GLASGOW</t>
  </si>
  <si>
    <t>050.20454</t>
  </si>
  <si>
    <t>2737.HARRODSBURG TBS FENCE</t>
  </si>
  <si>
    <t>INSTALL FENCE AT HARRODSBURG TOWN BORDER STATION</t>
  </si>
  <si>
    <t>050.20457</t>
  </si>
  <si>
    <t>050.2634.Otter Lake Loop</t>
  </si>
  <si>
    <t>Install 280' 2" PE</t>
  </si>
  <si>
    <t>050.20460</t>
  </si>
  <si>
    <t>2738.TAYLOR CO DETENTION</t>
  </si>
  <si>
    <t>INSTALL 1000' OF 2" PE TO THE TAYLOR CO DETENTION CENTER ON CENTRAL AVE</t>
  </si>
  <si>
    <t>050.20466</t>
  </si>
  <si>
    <t>050.2609.Bon Harbor Compressor</t>
  </si>
  <si>
    <t>Overhaul Bon Harbor Compressor</t>
  </si>
  <si>
    <t>050.20471</t>
  </si>
  <si>
    <t>050.2609.Bon Harbor Shutdown</t>
  </si>
  <si>
    <t>Safety Shutdown for Bon Harbor Compressor</t>
  </si>
  <si>
    <t>050.20473</t>
  </si>
  <si>
    <t>050.2634.Parkrow</t>
  </si>
  <si>
    <t>Replace 366' 4" Bare Stl.</t>
  </si>
  <si>
    <t>050.20474</t>
  </si>
  <si>
    <t>050.2609.Grandview Shutdown</t>
  </si>
  <si>
    <t>050.2637.0918026-01</t>
  </si>
  <si>
    <t>050.21099</t>
  </si>
  <si>
    <t>050.2636.918024</t>
  </si>
  <si>
    <t>050.21100</t>
  </si>
  <si>
    <t>050.2634.0917950-01</t>
  </si>
  <si>
    <t>050.21101</t>
  </si>
  <si>
    <t>050.2634.918125-02</t>
  </si>
  <si>
    <t>050.21102</t>
  </si>
  <si>
    <t>050.2736.0918064-01</t>
  </si>
  <si>
    <t>050.21103</t>
  </si>
  <si>
    <t>050.2736.0918494-01</t>
  </si>
  <si>
    <t>050.21104</t>
  </si>
  <si>
    <t>050.2637.0918433-01</t>
  </si>
  <si>
    <t>040.12680</t>
  </si>
  <si>
    <t>040.12681</t>
  </si>
  <si>
    <t>040.12685</t>
  </si>
  <si>
    <t>040.12686</t>
  </si>
  <si>
    <t>040.12692</t>
  </si>
  <si>
    <t>040.12694</t>
  </si>
  <si>
    <t>040.12704</t>
  </si>
  <si>
    <t>040.12711</t>
  </si>
  <si>
    <t>040.12712</t>
  </si>
  <si>
    <t>040.12715</t>
  </si>
  <si>
    <t>040.12738</t>
  </si>
  <si>
    <t>040.12739</t>
  </si>
  <si>
    <t>040.12740</t>
  </si>
  <si>
    <t>040.12741</t>
  </si>
  <si>
    <t>040.12758</t>
  </si>
  <si>
    <t>050.20350</t>
  </si>
  <si>
    <t>2739.LAW.ARBOR VIEW LANE</t>
  </si>
  <si>
    <t>INSTALL 200' OF 2" PE OFF OF HWY 151 ARBOR VIEW LN</t>
  </si>
  <si>
    <t>050.20509</t>
  </si>
  <si>
    <t>2738.LEB.HENDRICKSON STATION</t>
  </si>
  <si>
    <t>INSTALL REGULATOR STATION ON HENDRICKSON DR IN LEBANON</t>
  </si>
  <si>
    <t>050.20690</t>
  </si>
  <si>
    <t>050.BGR.BARRY ST RET.</t>
  </si>
  <si>
    <t>410 FT. BARE STEEL RETIREMENT - BARRY ST. - B.G.</t>
  </si>
  <si>
    <t>050.20778</t>
  </si>
  <si>
    <t>050.2636.Habit YZ Odorizer</t>
  </si>
  <si>
    <t>Replace Odorizer at Habit purchase</t>
  </si>
  <si>
    <t>050.20799</t>
  </si>
  <si>
    <t>2739.NORTHRIDGE VILLAS PH I</t>
  </si>
  <si>
    <t>INSTALL 2"' AND 4" PE FOR NORTHRIDGE VILLAS OFF HWY 53</t>
  </si>
  <si>
    <t>050.20899</t>
  </si>
  <si>
    <t>050.2636.Fordsville TB Rplmnt.</t>
  </si>
  <si>
    <t>Replace Fordsville TB Station</t>
  </si>
  <si>
    <t>050.20916</t>
  </si>
  <si>
    <t>TCSVC.MEA.EFM.Sister Schubert</t>
  </si>
  <si>
    <t>EFM for Sister Schubert in Glasgow</t>
  </si>
  <si>
    <t>050.20930</t>
  </si>
  <si>
    <t>050.2638.Marker Ball Locator</t>
  </si>
  <si>
    <t>Purchase Rycom model 8890 marker ball locator for use in the Mayfield area</t>
  </si>
  <si>
    <t>050.20934</t>
  </si>
  <si>
    <t>050.BGR.HOE RAM</t>
  </si>
  <si>
    <t>HOE RAM - BOWLING GREEN AREA</t>
  </si>
  <si>
    <t>050.20935</t>
  </si>
  <si>
    <t>050.BGR.PRESS RECORDERS</t>
  </si>
  <si>
    <t>ELECTRONIC PRESSURE RECORDERS - BOWLING GREEN</t>
  </si>
  <si>
    <t>050.20986</t>
  </si>
  <si>
    <t>050.2634.Hanson Upgrade</t>
  </si>
  <si>
    <t>Install 280' 4" PE, 120' 4" Stl. &amp; 2" Reg Sta.</t>
  </si>
  <si>
    <t>050.21002</t>
  </si>
  <si>
    <t>050.2602.NBUILD.SECURITY</t>
  </si>
  <si>
    <t>Camera security recording system for the new Owensboro building and grounds in KY</t>
  </si>
  <si>
    <t>050.21004</t>
  </si>
  <si>
    <t>050.2602.NBUILD.PHONESYS</t>
  </si>
  <si>
    <t>Installing phone system in the new Owensboro, KY office</t>
  </si>
  <si>
    <t>050.21064</t>
  </si>
  <si>
    <t>Bowling Green 09 Growth</t>
  </si>
  <si>
    <t>050.21065</t>
  </si>
  <si>
    <t>040.12818</t>
  </si>
  <si>
    <t>040.BGR.PINE TERRACE 2" EXT.</t>
  </si>
  <si>
    <t>604 FT. OF 2" PE - PINE TERRACE - B.G.</t>
  </si>
  <si>
    <t>040.12820</t>
  </si>
  <si>
    <t>040.BGR.PARK HILL V - B</t>
  </si>
  <si>
    <t>2039 FT. OF 2" PE - PARK HILL V - B.G.</t>
  </si>
  <si>
    <t>040.12822</t>
  </si>
  <si>
    <t>AKY.TCSVC.MEAS.OUTSOURCER</t>
  </si>
  <si>
    <t>Outsourcing of Meter repair for 2006 PC Year</t>
  </si>
  <si>
    <t>040.12826</t>
  </si>
  <si>
    <t>040.Sto Madisonville Tornado</t>
  </si>
  <si>
    <t>Labor and material for Madisonville tornado</t>
  </si>
  <si>
    <t>040.12830</t>
  </si>
  <si>
    <t>040.OBO.2006 METER PROJECT</t>
  </si>
  <si>
    <t>PROJECT FOR 2006 METER PURCHASES OWENSBORO</t>
  </si>
  <si>
    <t>040.12831</t>
  </si>
  <si>
    <t>040.MAD.2006 METER PROJECT</t>
  </si>
  <si>
    <t>2006 METER PURCHASE PROJECT FOR MADISONVILLE</t>
  </si>
  <si>
    <t>040.12834</t>
  </si>
  <si>
    <t>040.PTON.Meter Purchase 2006</t>
  </si>
  <si>
    <t>the purchase of class 1 through 4 meters for Princeton for FY '06</t>
  </si>
  <si>
    <t>040.12835</t>
  </si>
  <si>
    <t>040.MAY.'06 Meter Purchase</t>
  </si>
  <si>
    <t>costs to purchase class 1 through class 4 meters for Mayfield</t>
  </si>
  <si>
    <t>040.12836</t>
  </si>
  <si>
    <t>Shetland Hills #2 MEC Forf</t>
  </si>
  <si>
    <t>MEC Forfeiture Eastern Hill Developer</t>
  </si>
  <si>
    <t>040.12837</t>
  </si>
  <si>
    <t>040.PAD.'06 Meter Purchases</t>
  </si>
  <si>
    <t>project to purchase class 1 through class 4 meters for FY 2006</t>
  </si>
  <si>
    <t>040.12842</t>
  </si>
  <si>
    <t>AKY.TCSVC.MEAS.ROTARY METERS</t>
  </si>
  <si>
    <t>PURCHASE OF DRESSER METERS</t>
  </si>
  <si>
    <t>040.12904</t>
  </si>
  <si>
    <t>040.PAD.N Friendship Rd Ext</t>
  </si>
  <si>
    <t>250' reveneue extension for new church</t>
  </si>
  <si>
    <t>040.12910</t>
  </si>
  <si>
    <t>040.BGR.CEMETERY RD @ FOUNTAIN</t>
  </si>
  <si>
    <t>1100 FT.OF 4" PE - CEMETERY RD. @ FOUNTAIN TRACE - B.G.</t>
  </si>
  <si>
    <t>040.12913</t>
  </si>
  <si>
    <t>AKY.TCSVS.MEAS.METERS</t>
  </si>
  <si>
    <t>PURCHASE OF SPECIAL LARGE ROTARY METERS</t>
  </si>
  <si>
    <t>040.12919</t>
  </si>
  <si>
    <t>040.STO Hwy 800 Xing Repl.</t>
  </si>
  <si>
    <t>Line No. 90-159-00 Nortonville/Fruithill 10" Replace Highway 800 Road Crossing</t>
  </si>
  <si>
    <t>040.12920</t>
  </si>
  <si>
    <t>040.STO Squire Rd Xing Repl.</t>
  </si>
  <si>
    <t>050.BGR.GLS.HWY 31W RELOC.</t>
  </si>
  <si>
    <t>1100 FT OF 2" PE - HYW 31W - MUNFORDVILLE</t>
  </si>
  <si>
    <t>050.21630</t>
  </si>
  <si>
    <t>050.BGR.BROADWAY &amp; KENTON</t>
  </si>
  <si>
    <t>1645 FT. OF 2" PE- BROADWAY &amp; KENTON REPLACEMENT</t>
  </si>
  <si>
    <t>050.21634</t>
  </si>
  <si>
    <t>050.2737.0918224-01</t>
  </si>
  <si>
    <t>050.21635</t>
  </si>
  <si>
    <t>050.2737.0918029-01</t>
  </si>
  <si>
    <t>050.21636</t>
  </si>
  <si>
    <t>050.2737.0918022-01</t>
  </si>
  <si>
    <t>050.21637</t>
  </si>
  <si>
    <t>050.2637.0918322-01</t>
  </si>
  <si>
    <t>050.21638</t>
  </si>
  <si>
    <t>050.2637.0918267-01</t>
  </si>
  <si>
    <t>050.21639</t>
  </si>
  <si>
    <t>050.2637.0918221-01</t>
  </si>
  <si>
    <t>050.21640</t>
  </si>
  <si>
    <t>050.2367.0918246-01</t>
  </si>
  <si>
    <t>050.21641</t>
  </si>
  <si>
    <t>050.2637.0918230-01</t>
  </si>
  <si>
    <t>050.21642</t>
  </si>
  <si>
    <t>050.2637.0917993-01</t>
  </si>
  <si>
    <t>050.21643</t>
  </si>
  <si>
    <t>050.2637.0918059-01</t>
  </si>
  <si>
    <t>050.21644</t>
  </si>
  <si>
    <t>050.2637.0917988-01</t>
  </si>
  <si>
    <t>050.21645</t>
  </si>
  <si>
    <t>050.2637.0918108-01</t>
  </si>
  <si>
    <t>050.21646</t>
  </si>
  <si>
    <t>050.2637.0918107-01</t>
  </si>
  <si>
    <t>050.21647</t>
  </si>
  <si>
    <t>050.2637.0918103-01</t>
  </si>
  <si>
    <t>050.21648</t>
  </si>
  <si>
    <t>050.2634.Hanson Odorizor</t>
  </si>
  <si>
    <t>Install Odorizor</t>
  </si>
  <si>
    <t>050.21651</t>
  </si>
  <si>
    <t>050.2637.0917535-01</t>
  </si>
  <si>
    <t>050.21652</t>
  </si>
  <si>
    <t>050.2637.0918058-01</t>
  </si>
  <si>
    <t>050.21653</t>
  </si>
  <si>
    <t>050.2637.0918011-01</t>
  </si>
  <si>
    <t>050.21654</t>
  </si>
  <si>
    <t>050.2637.0918053-01</t>
  </si>
  <si>
    <t>050.21655</t>
  </si>
  <si>
    <t>050.2367.0918054-01</t>
  </si>
  <si>
    <t>050.21656</t>
  </si>
  <si>
    <t>050.2652.0918270-01</t>
  </si>
  <si>
    <t>050.21658</t>
  </si>
  <si>
    <t>050.2637.0918013-01</t>
  </si>
  <si>
    <t>050.21659</t>
  </si>
  <si>
    <t>050.2637.0918105-01</t>
  </si>
  <si>
    <t>050.21660</t>
  </si>
  <si>
    <t>050.2637.0918119-01</t>
  </si>
  <si>
    <t>050.21661</t>
  </si>
  <si>
    <t>050.2637.0917996-01</t>
  </si>
  <si>
    <t>050.21667</t>
  </si>
  <si>
    <t>2739.SUMMERSFIELD SEC I</t>
  </si>
  <si>
    <t>INSTALL 2000' OF 2" PE FOR SUMMERSFIELD SEC I, INCLUDES 11 LONGSIDE SERVICES</t>
  </si>
  <si>
    <t>050.21671</t>
  </si>
  <si>
    <t>050.2637.0918422-01</t>
  </si>
  <si>
    <t>050.21672</t>
  </si>
  <si>
    <t>050.2637.0918389-01</t>
  </si>
  <si>
    <t>050.21673</t>
  </si>
  <si>
    <t>050.2637.0918714-01</t>
  </si>
  <si>
    <t>050.21674</t>
  </si>
  <si>
    <t>050.2637.0918760-01</t>
  </si>
  <si>
    <t>050.21675</t>
  </si>
  <si>
    <t>050.2637.0918787-01</t>
  </si>
  <si>
    <t>050.21676</t>
  </si>
  <si>
    <t>050.2637.0918812-01</t>
  </si>
  <si>
    <t>050.21677</t>
  </si>
  <si>
    <t>050.2637.0918368-01</t>
  </si>
  <si>
    <t>050.21678</t>
  </si>
  <si>
    <t>050.2637.0918387-01</t>
  </si>
  <si>
    <t>050.21679</t>
  </si>
  <si>
    <t>050.2637.0918390-01</t>
  </si>
  <si>
    <t>050.21680</t>
  </si>
  <si>
    <t>050.2637.0918439-01</t>
  </si>
  <si>
    <t>050.21681</t>
  </si>
  <si>
    <t>050.2637.0918455-01</t>
  </si>
  <si>
    <t>050.21684</t>
  </si>
  <si>
    <t>050.2637.0918545-01</t>
  </si>
  <si>
    <t>050.21685</t>
  </si>
  <si>
    <t>050.2637.0918561-01</t>
  </si>
  <si>
    <t>050.21686</t>
  </si>
  <si>
    <t>050.2637.0918573-01</t>
  </si>
  <si>
    <t>050.21687</t>
  </si>
  <si>
    <t>050.2637.09183670-1</t>
  </si>
  <si>
    <t>050.21700</t>
  </si>
  <si>
    <t>EFM.Mea.TchSvr.Centre College</t>
  </si>
  <si>
    <t>EFM for Centre College in Danville, KY</t>
  </si>
  <si>
    <t>050.21721</t>
  </si>
  <si>
    <t>050.2635.Northfield Dr.</t>
  </si>
  <si>
    <t>050.21722</t>
  </si>
  <si>
    <t>050.2637.Tyree Rd Rev Ext</t>
  </si>
  <si>
    <t>340' revenue extension for four</t>
  </si>
  <si>
    <t>050.21725</t>
  </si>
  <si>
    <t>TchSvrMeaEFM for Obo Med Ctr</t>
  </si>
  <si>
    <t>EFM for Owensboro Medical Center</t>
  </si>
  <si>
    <t>050.21748</t>
  </si>
  <si>
    <t>050.2637.New Holt Rd Rev Ext</t>
  </si>
  <si>
    <t>Install 675' - 2" PE for new Montgomery Gardens greenhouse</t>
  </si>
  <si>
    <t>050.21750</t>
  </si>
  <si>
    <t>050.2637.Brookhaven III</t>
  </si>
  <si>
    <t>525' - 2" PE revenue extension for three new lots in Brookhaven subd</t>
  </si>
  <si>
    <t>050.21752</t>
  </si>
  <si>
    <t>050.2636.Earl Russell Court  2</t>
  </si>
  <si>
    <t>Install 220' 2" PE</t>
  </si>
  <si>
    <t>050.21770</t>
  </si>
  <si>
    <t>050.2636.Warehouse Shelving</t>
  </si>
  <si>
    <t>Purchase Shelving for New Warehouse</t>
  </si>
  <si>
    <t>050.21777</t>
  </si>
  <si>
    <t>2738.HEATER REPLACE.LEB-CVILLE</t>
  </si>
  <si>
    <t>REPLACE HEATERS IN CVILLE AND LEBANON WAREHOUSES</t>
  </si>
  <si>
    <t>050.21778</t>
  </si>
  <si>
    <t>2737.BURGIN RECTIFIER REPLACE</t>
  </si>
  <si>
    <t>REPLACE BURGIN RECTIFIER DAMAGED IN CAR ACCIDENT</t>
  </si>
  <si>
    <t>050.21793</t>
  </si>
  <si>
    <t>050.2637.Heater Parts</t>
  </si>
  <si>
    <t>Heater parts for Bruest heaters</t>
  </si>
  <si>
    <t>050.21800</t>
  </si>
  <si>
    <t>050.2736.S. Clay St.</t>
  </si>
  <si>
    <t>Install 590' 2" PE IPto replace 2" LP Stl.</t>
  </si>
  <si>
    <t>050.21802</t>
  </si>
  <si>
    <t>TchSvr.Mea.Westlake Methane</t>
  </si>
  <si>
    <t>Rebuild Westlake Methane Meter Station in Calvert City</t>
  </si>
  <si>
    <t>050.21807</t>
  </si>
  <si>
    <t>TchSvr.Mea.EFM.Nally &amp; Hayden</t>
  </si>
  <si>
    <t>EFM for Nally &amp; Hayden upgrade to new wireless modem</t>
  </si>
  <si>
    <t>050.21811</t>
  </si>
  <si>
    <t>050.2637.Pole Repair</t>
  </si>
  <si>
    <t>Scneidman Rd Rectifier pole repair</t>
  </si>
  <si>
    <t>050.21824</t>
  </si>
  <si>
    <t>050.2637.Friendship Rd Pub Imp</t>
  </si>
  <si>
    <t>KY DOT road relocation McCracken County, KY</t>
  </si>
  <si>
    <t>050.21844</t>
  </si>
  <si>
    <t>050.2637.Emergency Equip</t>
  </si>
  <si>
    <t>Emergency equip purchased during ice storm</t>
  </si>
  <si>
    <t>050.21846</t>
  </si>
  <si>
    <t>050.2638.Emergency Equip</t>
  </si>
  <si>
    <t>050.21849</t>
  </si>
  <si>
    <t>050.2636.Habit 12"</t>
  </si>
  <si>
    <t>Rework Habit Station</t>
  </si>
  <si>
    <t>050.21856</t>
  </si>
  <si>
    <t>050.2636.Maple Ave.Replacement</t>
  </si>
  <si>
    <t>Replace 693' 4" LP Bare pipe with 2" PE IP</t>
  </si>
  <si>
    <t>050.21864</t>
  </si>
  <si>
    <t>050.BGR.HIGHLAND ST. REPLC.</t>
  </si>
  <si>
    <t>3200 FT. OF 4" REPLC. - HIGHLAND ST. - B.G.</t>
  </si>
  <si>
    <t>050.21865</t>
  </si>
  <si>
    <t>2737.WATER PUMPS</t>
  </si>
  <si>
    <t>PURCHASE 2 WATER PUMPS</t>
  </si>
  <si>
    <t>050.21866</t>
  </si>
  <si>
    <t>2739.HWY 60.4 ST REPLACEMENT</t>
  </si>
  <si>
    <t>REPLACE 360' OF 4" STEEL ON HWY 60 AND MIDLAND BLVD</t>
  </si>
  <si>
    <t>050.21868</t>
  </si>
  <si>
    <t>RELOCATE 120' OF 2" STEEL WITH 2" PE AT 151&amp;127</t>
  </si>
  <si>
    <t>Safety Shutdown Grandview Compressor</t>
  </si>
  <si>
    <t>050.20482</t>
  </si>
  <si>
    <t>050.2637.Sarakatsannis Ext</t>
  </si>
  <si>
    <t>Sarakatsannis subd rev ext/ 1,370' - 2" PE for 16 new residential lots</t>
  </si>
  <si>
    <t>050.20483</t>
  </si>
  <si>
    <t>050.2609.Bon Harbor Well # 5</t>
  </si>
  <si>
    <t>Workover Bon Harbor Well # 5</t>
  </si>
  <si>
    <t>050.20484</t>
  </si>
  <si>
    <t>050.2609.Bon Harbor Well # 9</t>
  </si>
  <si>
    <t>Workover Well # 9 Bon Harbor</t>
  </si>
  <si>
    <t>050.20485</t>
  </si>
  <si>
    <t>050.2609.St. Charles Muffler</t>
  </si>
  <si>
    <t>Install new Muffler St. Charles Compressor</t>
  </si>
  <si>
    <t>050.20488</t>
  </si>
  <si>
    <t>050.BGR.GLS.DART 9 METER SET</t>
  </si>
  <si>
    <t>DART #9 TURBINE METER, SET &amp; REGULATORS</t>
  </si>
  <si>
    <t>050.20489</t>
  </si>
  <si>
    <t>050.BGR.COLLEGEVIEW 2" REPLC.</t>
  </si>
  <si>
    <t>470 FT. - 2" BARE REPLACEMENT - COLLEGEVIEW - B.G.</t>
  </si>
  <si>
    <t>050.20490</t>
  </si>
  <si>
    <t>2738.DUMP TRUCK RETIREMENT</t>
  </si>
  <si>
    <t>RETIRE CHEVY 2-TON DUMP TRUCK</t>
  </si>
  <si>
    <t>050.20493</t>
  </si>
  <si>
    <t>050.BGR.GLS.HAPPY VALLEY REPLC</t>
  </si>
  <si>
    <t>6" BARE STEEL REPLC. - HAPPY VALLEY RD. - GLASGOW</t>
  </si>
  <si>
    <t>050.20496</t>
  </si>
  <si>
    <t>050.2634.Waterfall Court</t>
  </si>
  <si>
    <t>Install 515' 2" PE, 100' 2" Stl, 1-Farm Tap Sta.</t>
  </si>
  <si>
    <t>050.20497</t>
  </si>
  <si>
    <t>2737.BUILDING IMPROVEMENT</t>
  </si>
  <si>
    <t>INSTALL ROOF EDGE ON OFFICE AND WAREHOUSE</t>
  </si>
  <si>
    <t>050.20513</t>
  </si>
  <si>
    <t>TchSvr.Mea.EFM Logan Uniform</t>
  </si>
  <si>
    <t>EFM for Logan Uniform in Shelbyville</t>
  </si>
  <si>
    <t>050.20515</t>
  </si>
  <si>
    <t>050.2636.Electronic Recorders</t>
  </si>
  <si>
    <t>Install 21 Electronic Recorders</t>
  </si>
  <si>
    <t>050.20523</t>
  </si>
  <si>
    <t>050.2637.Grove II Subd</t>
  </si>
  <si>
    <t>Install 1,920' - 2" PE into Grove Subdivision phase II for 26 new residential lots</t>
  </si>
  <si>
    <t>050.20525</t>
  </si>
  <si>
    <t>050.2636.E.24th. &amp; McConnell</t>
  </si>
  <si>
    <t>Relocate 350' 2" Stl. with 2" PE.</t>
  </si>
  <si>
    <t>050.20533</t>
  </si>
  <si>
    <t>050.BGR,GLS.LONGHUNTERS sQ.</t>
  </si>
  <si>
    <t>3270 FT - 2' PE - LONGHUNTERS SQUARE - GLASGOW</t>
  </si>
  <si>
    <t>050.20535</t>
  </si>
  <si>
    <t>050.BGR.FRK.HWY1008&amp;BROWN EXT</t>
  </si>
  <si>
    <t>1525 FT. OF 2"PE - HWY 1008 &amp; BROWN RD. - FRANKLIN</t>
  </si>
  <si>
    <t>050.20554</t>
  </si>
  <si>
    <t>2739.LOCUST CREEK 5B-2</t>
  </si>
  <si>
    <t>INSTALL 800' OF 2" PE IN LOCUST CREEK 5B-2 ON PARK CREEK CIRCLE</t>
  </si>
  <si>
    <t>050.20555</t>
  </si>
  <si>
    <t>050.2634.Misc. Equip.Storage</t>
  </si>
  <si>
    <t>Purchase Misc. Equipment for Storage</t>
  </si>
  <si>
    <t>050.20559</t>
  </si>
  <si>
    <t>050.2736.918440</t>
  </si>
  <si>
    <t>050.20563</t>
  </si>
  <si>
    <t>050.2609.Bon Harbor Fence</t>
  </si>
  <si>
    <t>Install new security fence Bon Harbor</t>
  </si>
  <si>
    <t>050.20575</t>
  </si>
  <si>
    <t>050.2609.Grandview Fence</t>
  </si>
  <si>
    <t>Install security fence at Grandview</t>
  </si>
  <si>
    <t>050.20576</t>
  </si>
  <si>
    <t>2737.RETIRE DUMP TRUCK 5259</t>
  </si>
  <si>
    <t>RETIRE 5259 F600 DUMP TRUCK</t>
  </si>
  <si>
    <t>050.20577</t>
  </si>
  <si>
    <t>2737.OFFICE IMPROVEMENTS</t>
  </si>
  <si>
    <t>NEW LANDSCAPE AROUND OFFICE</t>
  </si>
  <si>
    <t>050.20579</t>
  </si>
  <si>
    <t>050.2635.Marker Ball Locator</t>
  </si>
  <si>
    <t>Purchase model 8890 or 8891 Rycom marker ball locator for use in the Princeton area</t>
  </si>
  <si>
    <t>050.20580</t>
  </si>
  <si>
    <t>2739.AIKEN RD ODORIZOR REBUILD</t>
  </si>
  <si>
    <t>REBUILD ODORIZOR NEW SCRUBBERS AND PUMPS</t>
  </si>
  <si>
    <t>050.20581</t>
  </si>
  <si>
    <t>050.2636.Brookstone</t>
  </si>
  <si>
    <t>Install 655' 2" PE</t>
  </si>
  <si>
    <t>050.20592</t>
  </si>
  <si>
    <t>Measurement Transmitters</t>
  </si>
  <si>
    <t>Misc. Pres. &amp; Temp. Transmitters</t>
  </si>
  <si>
    <t>050.20601</t>
  </si>
  <si>
    <t>050.2637.Ascot Downs II</t>
  </si>
  <si>
    <t>530' revenue extension for Rodney Vaughn for 18 customers</t>
  </si>
  <si>
    <t>050.20608</t>
  </si>
  <si>
    <t>2738.MAGNOLIA ST - CI REPLACE</t>
  </si>
  <si>
    <t>REPLACE 4" CAST IRON AND LP SERVICES</t>
  </si>
  <si>
    <t>050.20614</t>
  </si>
  <si>
    <t>050.2636.Settles Rd.</t>
  </si>
  <si>
    <t>Install 161' 2" PE</t>
  </si>
  <si>
    <t>050.20620</t>
  </si>
  <si>
    <t>050.2637.Terra Villa Rev Ext</t>
  </si>
  <si>
    <t>230' - 2" PE for one new res home (Waldridge) and two vacant lots</t>
  </si>
  <si>
    <t>050.20624</t>
  </si>
  <si>
    <t>2739.MIDLAND TRAIL-LEAK</t>
  </si>
  <si>
    <t>REPLACE 2" STEEL ACROSS HWY 60 WITH 2" PE BEHIND COMMWEALTH B&amp;T</t>
  </si>
  <si>
    <t>050.20625</t>
  </si>
  <si>
    <t>050.2636.Summer Valley Ln.</t>
  </si>
  <si>
    <t>Install 956' 2" PE</t>
  </si>
  <si>
    <t>050.20640</t>
  </si>
  <si>
    <t>050.2634.Midtown Commons 2</t>
  </si>
  <si>
    <t>Relocate 90' 4" Stl. &amp; Install 325' 2" PE</t>
  </si>
  <si>
    <t>050.20641</t>
  </si>
  <si>
    <t>2739.LAW.ANDERSON CO ELEM 6 ST</t>
  </si>
  <si>
    <t>RELOCATE 400' OF 6" STEEL AT ANDERSON CO ELEMANTARY SCHOOL</t>
  </si>
  <si>
    <t>050.20659</t>
  </si>
  <si>
    <t>050.2635.Marion TB Relocate</t>
  </si>
  <si>
    <t>Project to relocate our Marion, KY town border station upstream nearly a mile</t>
  </si>
  <si>
    <t>050.20660</t>
  </si>
  <si>
    <t>050.2635.Marion Bare Replace</t>
  </si>
  <si>
    <t>Replace app. 1,800' - 4" bare with 4" PE in Marion, KY</t>
  </si>
  <si>
    <t>050.20663</t>
  </si>
  <si>
    <t>050.2609.Hopkinsville 10"</t>
  </si>
  <si>
    <t>Replacing 2 miles of 10" Stl. with 12" Stl.</t>
  </si>
  <si>
    <t>050.20664</t>
  </si>
  <si>
    <t>050.2636.S.Griffith Rplmt.</t>
  </si>
  <si>
    <t>Replace 4" LP Stl. with 1600' 2" IP PE</t>
  </si>
  <si>
    <t>050.20665</t>
  </si>
  <si>
    <t>2737.STANFORD RD 4" ST RELOC</t>
  </si>
  <si>
    <t>RELOCATE 15' OF 4" STEEL ON STANFORD RD NEXT TO KSD APARTMENTS</t>
  </si>
  <si>
    <t>050.20668</t>
  </si>
  <si>
    <t>050.2637.Grill/Smoker</t>
  </si>
  <si>
    <t>Purchase a used Traeger model 190 pellet grill/smoker</t>
  </si>
  <si>
    <t>050.20686</t>
  </si>
  <si>
    <t>050.BGR.INDIANOLA REPLC.</t>
  </si>
  <si>
    <t>1340 FT. 2" BARE ST. REPLC - INDIANOLA - B.G.</t>
  </si>
  <si>
    <t>050.20691</t>
  </si>
  <si>
    <t>2737.4TH STREET STATION</t>
  </si>
  <si>
    <t>INSTALL NEW VALVES AND REGULATORS AT THE 4TH STREET STATION</t>
  </si>
  <si>
    <t>050.20692</t>
  </si>
  <si>
    <t>2738.C-VILLE WAREHOUSE TBS</t>
  </si>
  <si>
    <t>INSTALL NEW REGULATORS AND VALVES AT THE TBS AT THE WAREHOUSE</t>
  </si>
  <si>
    <t>050.20693</t>
  </si>
  <si>
    <t>2738.C-VILLE OFFICE IMPROVE</t>
  </si>
  <si>
    <t>INTERIOR REMODELING OF THE CAMPBELLSVILLE OFFICE</t>
  </si>
  <si>
    <t>050.20694</t>
  </si>
  <si>
    <t>050.2609.Retire Tractor</t>
  </si>
  <si>
    <t>Retire 1986 Tractor Unit # 5136</t>
  </si>
  <si>
    <t>050.20695</t>
  </si>
  <si>
    <t>050.BGR.HOP.MAIN ST.REPLC.</t>
  </si>
  <si>
    <t>MAIN ST. BARE STEEL REPLC. - HOPKINSVILLE</t>
  </si>
  <si>
    <t>050.20704</t>
  </si>
  <si>
    <t>050.2637.Barkley Field I</t>
  </si>
  <si>
    <t>730' rev ext for new National Guard armory</t>
  </si>
  <si>
    <t>050.20708</t>
  </si>
  <si>
    <t>050.2637.Barkley Field II</t>
  </si>
  <si>
    <t>670' extension for new Paxton Media Group hanger</t>
  </si>
  <si>
    <t>050.20711</t>
  </si>
  <si>
    <t>050.2637.Electronic Recorders</t>
  </si>
  <si>
    <t>Purchase 6 electronic pressure recorders for use in the Paducah area</t>
  </si>
  <si>
    <t>050.20713</t>
  </si>
  <si>
    <t>050.2637.Palma Bulding</t>
  </si>
  <si>
    <t>The puchase of a building to cover the ROC and electronics</t>
  </si>
  <si>
    <t>050.20714</t>
  </si>
  <si>
    <t>050.2634.Slaughters 2" RPLMT</t>
  </si>
  <si>
    <t>Replace exposed 2" Stl. with 2" PE</t>
  </si>
  <si>
    <t>050.20715</t>
  </si>
  <si>
    <t>050.2637.Locator - Bridges</t>
  </si>
  <si>
    <t>Purchase Rycom model #8879 - CP for use by Mike Bridges</t>
  </si>
  <si>
    <t>050.20723</t>
  </si>
  <si>
    <t>050.2636.Village Run Phase 3</t>
  </si>
  <si>
    <t>Install 995' 2" Pe</t>
  </si>
  <si>
    <t>050.20741</t>
  </si>
  <si>
    <t>050.2634.Anton TB Replacement</t>
  </si>
  <si>
    <t>Replace TB Station with MT Deason 3/4" Reg. Station</t>
  </si>
  <si>
    <t>050.20743</t>
  </si>
  <si>
    <t>050.BGR.E 8TH 3" BARE RET.</t>
  </si>
  <si>
    <t>RETIRE 335 FT. OF 3' BARE STEEL - E 8TH - B.G.</t>
  </si>
  <si>
    <t>050.20756</t>
  </si>
  <si>
    <t>050.2634.S.Kentucky Ave.Rplmt.</t>
  </si>
  <si>
    <t>Replace approximately 2,060' Bare LP pipe</t>
  </si>
  <si>
    <t>050.20764</t>
  </si>
  <si>
    <t>050.2636.Hwy 60 By Pass 1</t>
  </si>
  <si>
    <t>Hwy Relocation install 2,516' 4" PE, 246' 8" Stl., 187' 2" PE</t>
  </si>
  <si>
    <t>050.20767</t>
  </si>
  <si>
    <t>050.2636.Mosleyville Odor Tank</t>
  </si>
  <si>
    <t>Replace Mosleyville Odorant Tank</t>
  </si>
  <si>
    <t>050.20770</t>
  </si>
  <si>
    <t>2737.HAR.SKYLARS LANDING PH I</t>
  </si>
  <si>
    <t>INSTALL 1800' OF 2" PE FOR SKYLARS LANDINING</t>
  </si>
  <si>
    <t>050.20772</t>
  </si>
  <si>
    <t>050.BGR.FRK.CHERRY ST.REPLC.</t>
  </si>
  <si>
    <t>CHERRY ST. 4" BARE STEEL REPLACEMENT - FRANKLIN</t>
  </si>
  <si>
    <t>050.20773</t>
  </si>
  <si>
    <t>2739.TBS.HOSPITAL STATION</t>
  </si>
  <si>
    <t>REBUILD THE HOSPITAL TBS STATION</t>
  </si>
  <si>
    <t>050.20774</t>
  </si>
  <si>
    <t>050.BGR.OLDE STONE RELOC.</t>
  </si>
  <si>
    <t>810FT. 2" PE RELOC. - OLDE STONE - B.G.</t>
  </si>
  <si>
    <t>050.20777</t>
  </si>
  <si>
    <t>TechSvr.Mea.EFM.Modine</t>
  </si>
  <si>
    <t>EFM for Modine in Harrodsburg</t>
  </si>
  <si>
    <t>050.20785</t>
  </si>
  <si>
    <t>050.2637.Eich Rd Rev Ext</t>
  </si>
  <si>
    <t>2,300' - 2" PE for new Fed Ex building</t>
  </si>
  <si>
    <t>050.20795</t>
  </si>
  <si>
    <t>050.BGR.FIRESTON REG REPLC</t>
  </si>
  <si>
    <t>REGULATOR REPLACEMENT - FIRESTONE PURCHASE - BOWLING GREEN</t>
  </si>
  <si>
    <t>050.20809</t>
  </si>
  <si>
    <t>050.2637.Perkins Creek Imp</t>
  </si>
  <si>
    <t>70'-75' of 8" T'line exposed in creek, this project is for improvements we rerouted creek channel and covered 8" line with dirt and rip rap</t>
  </si>
  <si>
    <t>050.20810</t>
  </si>
  <si>
    <t>050.2637.Paducah Area Sta Imp</t>
  </si>
  <si>
    <t>Improvements at Trunkline Purchase Station and Schaeffer Rd T.B</t>
  </si>
  <si>
    <t>050.20821</t>
  </si>
  <si>
    <t>050.BGR 7TH &amp; CENTER RELOC</t>
  </si>
  <si>
    <t>1700 FT. OF 2" PE 7TH &amp; CENTER RELOC. - B.G.</t>
  </si>
  <si>
    <t>050.20823</t>
  </si>
  <si>
    <t>050.BGR.8"CENTER LINE HPD</t>
  </si>
  <si>
    <t>8" CENTER LINE HPD RELOC PHASE I  - B.G.</t>
  </si>
  <si>
    <t>050.20824</t>
  </si>
  <si>
    <t>050.BGR.OLIVERR ST. REPLC.</t>
  </si>
  <si>
    <t>2700' OF 2" PE - OLIVER ST. 4" BARE REPLC.. - B.G</t>
  </si>
  <si>
    <t>050.20826</t>
  </si>
  <si>
    <t>050.2637.Ky Dam Rd Rev Ext</t>
  </si>
  <si>
    <t>275' - 2" PE for two new homes</t>
  </si>
  <si>
    <t>050.20833</t>
  </si>
  <si>
    <t>050.2634.TB Valve Rplmt</t>
  </si>
  <si>
    <t>Replace valves on Slaughters TB</t>
  </si>
  <si>
    <t>050.20841</t>
  </si>
  <si>
    <t>050.2637.Heath Detector</t>
  </si>
  <si>
    <t>Leak detector model DP-IR</t>
  </si>
  <si>
    <t>050.20844</t>
  </si>
  <si>
    <t>050.2637.Calvert City Reg Imp</t>
  </si>
  <si>
    <t>Improvements to regulators at two sations in Calvert, one at Calvert City Purchase, one at Westlake Chem Sales sta</t>
  </si>
  <si>
    <t>050.20845</t>
  </si>
  <si>
    <t>050.2634.Sebree Reg. Sta. Rt.</t>
  </si>
  <si>
    <t>Retire Reg Station</t>
  </si>
  <si>
    <t>050.20846</t>
  </si>
  <si>
    <t>050.2637.T.B# 3 Reg Replace</t>
  </si>
  <si>
    <t>Replace jetstream wth Mooney</t>
  </si>
  <si>
    <t>050.20847</t>
  </si>
  <si>
    <t>050.2637.T.B #2 Improvements</t>
  </si>
  <si>
    <t>Paint station, new chain link fence around facility</t>
  </si>
  <si>
    <t>050.20848</t>
  </si>
  <si>
    <t>050.2636.Fairview Dr. Rt.</t>
  </si>
  <si>
    <t>Retire 629' 1-1/4" PE</t>
  </si>
  <si>
    <t>050.20849</t>
  </si>
  <si>
    <t>MEA.TCHSVR.TRANSMITTERS</t>
  </si>
  <si>
    <t>Pressure and Temperature Transmitters to replace damaged units</t>
  </si>
  <si>
    <t>050.20850</t>
  </si>
  <si>
    <t>050.BGR.BELLE HAVEN I</t>
  </si>
  <si>
    <t>3975 FT. OF 2" PE - BELLE HAVEN PHASE I - B.G.</t>
  </si>
  <si>
    <t>050.20851</t>
  </si>
  <si>
    <t>050.BGR.HOPK.MARIE DR. EXT.</t>
  </si>
  <si>
    <t>230 FT. OF 2" PE -MARIEI DR. - HOPKINSVILLE</t>
  </si>
  <si>
    <t>050.20859</t>
  </si>
  <si>
    <t>050.2634.S. Franklin St.Rplmt.</t>
  </si>
  <si>
    <t>Install 1,256' 2" PE to replace Bare LP Pipe</t>
  </si>
  <si>
    <t>050.20860</t>
  </si>
  <si>
    <t>050.BGR.RUSS.PUR 2 REG. REPLC.</t>
  </si>
  <si>
    <t>rUSSELLVILLE PURCHASE #2 REGULATOR REPLACEMENT</t>
  </si>
  <si>
    <t>050.20861</t>
  </si>
  <si>
    <t>050.2609.St.CharlesShedRestore</t>
  </si>
  <si>
    <t>Restore equipment shed at St Charles</t>
  </si>
  <si>
    <t>050.20862</t>
  </si>
  <si>
    <t>050.2609.St.CharlesOfficeRest</t>
  </si>
  <si>
    <t>Restore St. Charles Office &amp; Compressor Building</t>
  </si>
  <si>
    <t>050.20873</t>
  </si>
  <si>
    <t>050.2638.North St Bare Replace</t>
  </si>
  <si>
    <t>Replace app 2,750' of bare main in downtown Mayfield</t>
  </si>
  <si>
    <t>050.20874</t>
  </si>
  <si>
    <t>050.2634.Replace Phone System</t>
  </si>
  <si>
    <t>Replace outdated Phone System</t>
  </si>
  <si>
    <t>050.20877</t>
  </si>
  <si>
    <t>2738.WOODLAND HEIGHTS APPROACH</t>
  </si>
  <si>
    <t>INSTALL 925' OF 2" PE FROM FROEST HILLS TO WOODLAND HEIGHTS PARKWAY</t>
  </si>
  <si>
    <t>050.20880</t>
  </si>
  <si>
    <t>050.BGR.FENCE AT VALVE PIT</t>
  </si>
  <si>
    <t>8" &amp; 6" TIE-IN - FENCE AT PIT</t>
  </si>
  <si>
    <t>050.20884</t>
  </si>
  <si>
    <t>050.2634.S.Main&amp;Broadway Rplmt</t>
  </si>
  <si>
    <t>Install 803' 2" Pe IP Retire 6",4",3",2", Bare pipe</t>
  </si>
  <si>
    <t>050.20887</t>
  </si>
  <si>
    <t>2739.3rd PARTY.SVILLE  6" ST</t>
  </si>
  <si>
    <t>KAY &amp; KAY DAMAGE 6" STEEL AT HWY 55 AND HWY 60.SVILLE BYPASS - ALCAN LINE</t>
  </si>
  <si>
    <t>050.20888</t>
  </si>
  <si>
    <t>2738.LEB.INDST RD RELOCATION</t>
  </si>
  <si>
    <t>RELOCATE 4" PE AND 2" PE ON INDUSTRIAL DR LEBANON</t>
  </si>
  <si>
    <t>050.20889</t>
  </si>
  <si>
    <t>2738.LEB.CALVARY RD 4 ST</t>
  </si>
  <si>
    <t>RELOCATE 4" STEEL ON CALVARY RD FOR INDUSTRIAL DR ROAD EXTENSION</t>
  </si>
  <si>
    <t>050.20890</t>
  </si>
  <si>
    <t>050.2609.Retire Dehy  Plant</t>
  </si>
  <si>
    <t>Retire Grandview Dehy  Plant</t>
  </si>
  <si>
    <t>050.20892</t>
  </si>
  <si>
    <t>050.BGR.HOP.ELECTROFUSE EQUIP</t>
  </si>
  <si>
    <t>ELECTROFUSION EQUIPMENT - HOPKINSVILLE</t>
  </si>
  <si>
    <t>050.20894</t>
  </si>
  <si>
    <t>2739.CARDINAL OAKS PATIO PH II</t>
  </si>
  <si>
    <t>INSTALL 1200' OF 2" PE CARDINAL OAKS PH II</t>
  </si>
  <si>
    <t>050.20911</t>
  </si>
  <si>
    <t>050.MO.CARUTHERSRAILROAD303808</t>
  </si>
  <si>
    <t>Burlington Northern RR Permit 303808 Lilbourn</t>
  </si>
  <si>
    <t>050.20912</t>
  </si>
  <si>
    <t>050.MO.HANNIBALRAILROAD307018</t>
  </si>
  <si>
    <t>Burlington Norhtern Railroad Permit 307018</t>
  </si>
  <si>
    <t>050.20913</t>
  </si>
  <si>
    <t>050.IA.KEOKUKRAILROAD300212</t>
  </si>
  <si>
    <t>Burlington Northern Railroad Permit 300212</t>
  </si>
  <si>
    <t>050.20922</t>
  </si>
  <si>
    <t>050.2609.Bon Harbor Well #1</t>
  </si>
  <si>
    <t>Wireless Modems for ROCs</t>
  </si>
  <si>
    <t>Wireless Modems for replacement of telephone communications</t>
  </si>
  <si>
    <t>050.21869</t>
  </si>
  <si>
    <t>2737.PLASTIC PIPE LOCATOR</t>
  </si>
  <si>
    <t>250 FT.- 2" PE - FT. CAMPBELL BLVD. - RITE-AIDD</t>
  </si>
  <si>
    <t>050.18584</t>
  </si>
  <si>
    <t>050.2736.HOP.KEETON ST 4" EXT</t>
  </si>
  <si>
    <t>1250 FT. OF 4" PE - KEETON ST. - HOPK</t>
  </si>
  <si>
    <t>050.18585</t>
  </si>
  <si>
    <t>050.BGR.HWY 31W CONTRACC LAB</t>
  </si>
  <si>
    <t>CONTRACT LABOR - HWY 31W RELOC. - B.G.</t>
  </si>
  <si>
    <t>050.18586</t>
  </si>
  <si>
    <t>050.OBO.The Trails Heartland</t>
  </si>
  <si>
    <t>Install 1,804' 2" PE</t>
  </si>
  <si>
    <t>050.18591</t>
  </si>
  <si>
    <t>050.OBO.Harbor Hills Trace</t>
  </si>
  <si>
    <t>Install 1,243' 2" PE</t>
  </si>
  <si>
    <t>050.18599</t>
  </si>
  <si>
    <t>050.2739.HI PONIT PH II</t>
  </si>
  <si>
    <t>INSTALL 800' OF 4" PE FOR HI POINT INDUST PH II</t>
  </si>
  <si>
    <t>050.18604</t>
  </si>
  <si>
    <t>050.OBO.Highland Pointe Dr.</t>
  </si>
  <si>
    <t>Retire 308' 2" PE</t>
  </si>
  <si>
    <t>050.18605</t>
  </si>
  <si>
    <t>050.PAD.Meadow Ridge Ext</t>
  </si>
  <si>
    <t>1,850' - 2" PE into Meadow Ridge Subd</t>
  </si>
  <si>
    <t>050.18606</t>
  </si>
  <si>
    <t>050.PAD.Olivet Ch Rd Relocate</t>
  </si>
  <si>
    <t>Relocate 580' - 2" PE</t>
  </si>
  <si>
    <t>050.18623</t>
  </si>
  <si>
    <t>050.PTON.Pheonix dr Rev Ext</t>
  </si>
  <si>
    <t>Install 80' - 2" PE for one new commercial customer</t>
  </si>
  <si>
    <t>050.18626</t>
  </si>
  <si>
    <t>EFM for B.G. Med Center</t>
  </si>
  <si>
    <t>EFM for Bowling Green Medical Center</t>
  </si>
  <si>
    <t>050.18627</t>
  </si>
  <si>
    <t>EFM for B.G. Med Cen Laundry</t>
  </si>
  <si>
    <t>EFM fro Bowling Green Medical Center Laundry</t>
  </si>
  <si>
    <t>050.18630</t>
  </si>
  <si>
    <t>050.MAD. Wendall Ford</t>
  </si>
  <si>
    <t>Install 1,300' 2" PE</t>
  </si>
  <si>
    <t>050.18640</t>
  </si>
  <si>
    <t>050.2734.HWY 31W CONTRACT LAB</t>
  </si>
  <si>
    <t>CONTRACT LABOR ONLY - HWY 31W RELOCATION - BOWLING GREEN</t>
  </si>
  <si>
    <t>050.18642</t>
  </si>
  <si>
    <t>050.OBO.Whispering Meadows 3</t>
  </si>
  <si>
    <t>Install 1,172' 2" PE</t>
  </si>
  <si>
    <t>050.18645</t>
  </si>
  <si>
    <t>050.2739.NOTTING HILLS SEC II</t>
  </si>
  <si>
    <t>INSTALL 3600' OF 2" PE AND 1500' OF 4" PE</t>
  </si>
  <si>
    <t>050.18648</t>
  </si>
  <si>
    <t>050.PAD.Olivet Village Ext</t>
  </si>
  <si>
    <t>Install 3,315' - 2" PE for 72 new residential lots</t>
  </si>
  <si>
    <t>050.18652</t>
  </si>
  <si>
    <t>050.PTON.Cadiz Sys Imp</t>
  </si>
  <si>
    <t>Install 330' - 4" PE as well as 330' - 8" steel casing pipe</t>
  </si>
  <si>
    <t>050.18653</t>
  </si>
  <si>
    <t>050.2612.METER REBUILD</t>
  </si>
  <si>
    <t>REBUILD METERS FOR METER DEPARTMENT</t>
  </si>
  <si>
    <t>050.18672</t>
  </si>
  <si>
    <t>050.KYMS.PC REPLACEMENTS 2007</t>
  </si>
  <si>
    <t>FY2007 PC REPLACEMENTS FOR KY &amp; MID-STATES</t>
  </si>
  <si>
    <t>050.18673</t>
  </si>
  <si>
    <t>050.KYMS.MDT HARDWARE 2007</t>
  </si>
  <si>
    <t>FY 2007 MDT HARDWARE</t>
  </si>
  <si>
    <t>050.18689</t>
  </si>
  <si>
    <t>050.BGR.CUMBERLAND RIDGE III</t>
  </si>
  <si>
    <t>2755 FT. OF 2" PE - CUMBERLAND RIDGE III - B.G.</t>
  </si>
  <si>
    <t>050.18692</t>
  </si>
  <si>
    <t>050.PAD.Orchard Ln Ext</t>
  </si>
  <si>
    <t>260' - 2" PE main extension for one new residential customer (Noonan)</t>
  </si>
  <si>
    <t>050.18693</t>
  </si>
  <si>
    <t>050.2738.LEB BYPASS RELOCAT</t>
  </si>
  <si>
    <t>RELOCATE 1400' OF 4" PE FOR THE LEBANON BYPASS - STATE PROJECT</t>
  </si>
  <si>
    <t>050.18697</t>
  </si>
  <si>
    <t>050.2738.JACKSON RETIREMENT</t>
  </si>
  <si>
    <t>FINISH RETIRING ITEMS AND PAYUMENTS FOR BARE STEEL REPLACEMENT</t>
  </si>
  <si>
    <t>050.18700</t>
  </si>
  <si>
    <t>t.050.PTON.Sturgis Rd Replace</t>
  </si>
  <si>
    <t>Replace app 400' of 4" bare steel with 4" PE due to leakage</t>
  </si>
  <si>
    <t>050.18703</t>
  </si>
  <si>
    <t>Shelbyville Odor Upgrade</t>
  </si>
  <si>
    <t>Upgrade for Shelbyville YZ Odorzer</t>
  </si>
  <si>
    <t>050.18705</t>
  </si>
  <si>
    <t>KY.MEA.EFM.INGERSOLL RAND</t>
  </si>
  <si>
    <t>EFM FOR INGERSOLL RAND IN CAMPBELLSVILL</t>
  </si>
  <si>
    <t>050.18708</t>
  </si>
  <si>
    <t>KY.MEA.EFM.LAND O FROST</t>
  </si>
  <si>
    <t>EFM FOR LAND O FROST IN MADISONVILLE</t>
  </si>
  <si>
    <t>050.18709</t>
  </si>
  <si>
    <t>050.2739.MIDLAND RETIRE</t>
  </si>
  <si>
    <t>RETIRE 850' ON MIDLAND INDUSTRIAL DRIVE FOR HWY BYPASS</t>
  </si>
  <si>
    <t>050.18710</t>
  </si>
  <si>
    <t>050.MAY.Chariot Cr Rev Ext</t>
  </si>
  <si>
    <t>Install 370' - 2" PE for four new vacant residential lots plus one new home nearly completed</t>
  </si>
  <si>
    <t>050.18714</t>
  </si>
  <si>
    <t>050.BGR.HOP.DAIRY QUEEN</t>
  </si>
  <si>
    <t>500 FYT. OF 2" PE - DAIRY QUEEN - HOPK.</t>
  </si>
  <si>
    <t>050.18720</t>
  </si>
  <si>
    <t>050.BGR.TRANSPARK  PHASE II</t>
  </si>
  <si>
    <t>400 FT. OF 4 ST. - TRANSPARK PHASE II - B.G.</t>
  </si>
  <si>
    <t>050.18721</t>
  </si>
  <si>
    <t>050.2609.CroftonHCA12"</t>
  </si>
  <si>
    <t>material needed to finish the HCA transmission line replacement in Crofton KY</t>
  </si>
  <si>
    <t>050.18722</t>
  </si>
  <si>
    <t>050.BGR.RUSS.LOGAN PUR. REG</t>
  </si>
  <si>
    <t>LOGAN PURCHASE REGULATOR STATION - L</t>
  </si>
  <si>
    <t>050.18723</t>
  </si>
  <si>
    <t>050.2636.917264</t>
  </si>
  <si>
    <t>050.18734</t>
  </si>
  <si>
    <t>050.MAD.Segway</t>
  </si>
  <si>
    <t>Purchase Segway</t>
  </si>
  <si>
    <t>050.18736</t>
  </si>
  <si>
    <t>050.Princ.Segway</t>
  </si>
  <si>
    <t>050.18740</t>
  </si>
  <si>
    <t>050.OBO.Lot Improvement</t>
  </si>
  <si>
    <t>Grade &amp; Gravel lot, New Fence SRV. CNTR.</t>
  </si>
  <si>
    <t>050.18747</t>
  </si>
  <si>
    <t>050.HOPK.OLD MADISONVILLE EXT.</t>
  </si>
  <si>
    <t>1550 FT. OF 2" PE &amp; SERVICES - OLD MADISONVILLE - HOPK.</t>
  </si>
  <si>
    <t>050.18755</t>
  </si>
  <si>
    <t>Regs. for Scotty's Woodburn</t>
  </si>
  <si>
    <t>Regulator and Relief Valve for Scotty's Asphalt in Woodburn</t>
  </si>
  <si>
    <t>050.18786</t>
  </si>
  <si>
    <t>050.MAD.2" Squeeze Off Tool</t>
  </si>
  <si>
    <t>Purchase 2" Squeeze off Tool</t>
  </si>
  <si>
    <t>050.18788</t>
  </si>
  <si>
    <t>050.2737.BLUEGRASS STOCKYARD</t>
  </si>
  <si>
    <t>INSTALL 1500' OF 2" PE FOR BLUEGRASS STOCKYARD - STANFORD</t>
  </si>
  <si>
    <t>050.18789</t>
  </si>
  <si>
    <t>050.2739.LAW.EAGLE LAKE LOT 10</t>
  </si>
  <si>
    <t>INSTALL REG STATION AND 800' OF 2" PE FOR EAGLE LAKE LOT 10</t>
  </si>
  <si>
    <t>050.18790</t>
  </si>
  <si>
    <t>050.2739.EQUIPMENT.DANVILLE</t>
  </si>
  <si>
    <t>PURCHASE SENSIT GOLD,DETEX,LOCATOR,ELECFUS,AIR HAMMER FOR DANVILLE</t>
  </si>
  <si>
    <t>050.18804</t>
  </si>
  <si>
    <t>050.OBO.MISC. Equipment</t>
  </si>
  <si>
    <t>Purchase1- 2" Stl. Squeeze off, 1 Sensit Gold, 1 Detex Odorometer</t>
  </si>
  <si>
    <t>050.18823</t>
  </si>
  <si>
    <t>050.2636.917158</t>
  </si>
  <si>
    <t>050.18825</t>
  </si>
  <si>
    <t>050.2734.MISC. EQUIPMENT</t>
  </si>
  <si>
    <t>SEGWAY, SENSIT GOLD CGI'S AND STEEL SQUEEZE OFF TOLLS - B.G.</t>
  </si>
  <si>
    <t>050.18835</t>
  </si>
  <si>
    <t>050.BGR.HOP.GREAT OAKS 15-2</t>
  </si>
  <si>
    <t>1455 FT. OF 2" PE - GREAT OAKS 15-2 - HOPKINSVILLE</t>
  </si>
  <si>
    <t>050.18841</t>
  </si>
  <si>
    <t>050.BGR.31W IP RELOC. - B.G.</t>
  </si>
  <si>
    <t>HWY 31W IP RELOC - CO. LAB &amp; MAT.  - B.G.</t>
  </si>
  <si>
    <t>050.18842</t>
  </si>
  <si>
    <t>050.BGR.31W CONT.LAB.- B.G.</t>
  </si>
  <si>
    <t>HWY 31W IP RELOC - CONTRACT LABOR - B.G.</t>
  </si>
  <si>
    <t>050.18848</t>
  </si>
  <si>
    <t>2739.TWIN SPRINGS.JOINT TRENCH</t>
  </si>
  <si>
    <t>INSTALL 2100' OF 2",900' OF 4"-JOINT TRENCH</t>
  </si>
  <si>
    <t>050.18862</t>
  </si>
  <si>
    <t>050.MAD.Boring Machine &amp; Trl.</t>
  </si>
  <si>
    <t>Purchase Boring Machine &amp; trailer</t>
  </si>
  <si>
    <t>050.18867</t>
  </si>
  <si>
    <t>TCHSVR.MEA.EFM.JEWISH HOSP</t>
  </si>
  <si>
    <t>EFM FOR JEWISH HOSPITAL IN SHELBYVILLE</t>
  </si>
  <si>
    <t>050.18869</t>
  </si>
  <si>
    <t>050.Sto. Overhead Door</t>
  </si>
  <si>
    <t>Replace overhead door at the Storage Whse</t>
  </si>
  <si>
    <t>050.18870</t>
  </si>
  <si>
    <t>050.PAD.Lone Oak Rd Relocate</t>
  </si>
  <si>
    <t>Relocate 280' - 6" S.K pipe Lone Oak Rd between Bleich Rd and Glenn St</t>
  </si>
  <si>
    <t>050.18872</t>
  </si>
  <si>
    <t>2739.LAW.HWY 127 4 ST RELOCATE</t>
  </si>
  <si>
    <t>RELOCATE 600' OF 4" STEEL ON HWY 127 SOUTH OF HWY 44</t>
  </si>
  <si>
    <t>050.18873</t>
  </si>
  <si>
    <t>050.OBO. Chart Recorders</t>
  </si>
  <si>
    <t>Purchase Chart Recorders</t>
  </si>
  <si>
    <t>050.18882</t>
  </si>
  <si>
    <t>TCHSVR.MEA.EFM.YKK SNAP FASTEN</t>
  </si>
  <si>
    <t>EFM FOR YKK SNAP FASTENERS-LAWENCEBURG, KY</t>
  </si>
  <si>
    <t>050.18885</t>
  </si>
  <si>
    <t>2739.CARDINAL OAKS 2a</t>
  </si>
  <si>
    <t>INSTALL 600' FOR 8 PATIO HOMES CARDINAL OAKS</t>
  </si>
  <si>
    <t>050.18886</t>
  </si>
  <si>
    <t>2737.HUB BUILDING</t>
  </si>
  <si>
    <t>INSTALL 250' OF 2" PE FOR THE HUB BUILDING</t>
  </si>
  <si>
    <t>050.18895</t>
  </si>
  <si>
    <t>050.BGR.HOP.CHAMBERS CT. EXT.</t>
  </si>
  <si>
    <t>700 FT OF 2" PE - CHAMBERS CT. - HOPKINSVILLE</t>
  </si>
  <si>
    <t>050.18902</t>
  </si>
  <si>
    <t>050.OBO.Lake Forrest 2</t>
  </si>
  <si>
    <t>Install 292' 2" PE</t>
  </si>
  <si>
    <t>050.18904</t>
  </si>
  <si>
    <t>050.BGR.SCNDLE WOOD SUITES</t>
  </si>
  <si>
    <t>690 FT. OF 2' PE - CANDLEWOOD SUITES - WALL ST. - B.G.</t>
  </si>
  <si>
    <t>050.18905</t>
  </si>
  <si>
    <t>050.BGR.SO.IND 4" PE EXT.</t>
  </si>
  <si>
    <t>2600 FT. OF 4" PE - SOUTH INDUSTRIAL - B.G.</t>
  </si>
  <si>
    <t>050.18907</t>
  </si>
  <si>
    <t>050.PAD.Coleman Crossing Ext</t>
  </si>
  <si>
    <t>1,150' - 2" PE extension for 7 new commercial lots located just off Coleman Road</t>
  </si>
  <si>
    <t>050.18921</t>
  </si>
  <si>
    <t>050.OBO. Vincent Station Rd. 4</t>
  </si>
  <si>
    <t>Install 100' 2" PE</t>
  </si>
  <si>
    <t>050.18922</t>
  </si>
  <si>
    <t>050.OBO.Highland Pointe 1</t>
  </si>
  <si>
    <t>Install 1,369' 2" PE</t>
  </si>
  <si>
    <t>050.18927</t>
  </si>
  <si>
    <t>050.OBO. Digital Voltmeters</t>
  </si>
  <si>
    <t>Purchase 4 Tinker &amp; Rasor Digital Voltmeters &amp; accessories</t>
  </si>
  <si>
    <t>050.18929</t>
  </si>
  <si>
    <t>050.PAD.Reg Replace Jim Smith</t>
  </si>
  <si>
    <t>replace 2" jetstream w/2" Mooney at Jim Smith Contractors</t>
  </si>
  <si>
    <t>050.18930</t>
  </si>
  <si>
    <t>050.PAD.Retire Bldg - Palma</t>
  </si>
  <si>
    <t>Demolish building at Palma Purchase</t>
  </si>
  <si>
    <t>050.18931</t>
  </si>
  <si>
    <t>050.PAD.Retire bldg - T.B 2</t>
  </si>
  <si>
    <t>Demolish building at town border 2 (Lourdes Hospital)</t>
  </si>
  <si>
    <t>050.18933</t>
  </si>
  <si>
    <t>050.2618.SAFETY07SCBA</t>
  </si>
  <si>
    <t>Purchase 4 SCBA units and 3 shoring boxes for distribution throughout KY &amp; MidStates</t>
  </si>
  <si>
    <t>050.18947</t>
  </si>
  <si>
    <t>050.PAD.Elec Svc - Demolish</t>
  </si>
  <si>
    <t>We are demolishing three station bldgs. we need to run some elect service.</t>
  </si>
  <si>
    <t>050.18954</t>
  </si>
  <si>
    <t>050.PAD.C.P Equipment</t>
  </si>
  <si>
    <t>3 pieces of C.P equipment to be used in the "Swain" sub-region</t>
  </si>
  <si>
    <t>050.18959</t>
  </si>
  <si>
    <t>050.PAD.Little Lake Village</t>
  </si>
  <si>
    <t>2,420' - 2" PE revenue extension for 32 new residential lots</t>
  </si>
  <si>
    <t>050.18961</t>
  </si>
  <si>
    <t>TECHSVR.MEA.EFM.W. BAPT HOSP</t>
  </si>
  <si>
    <t>EFM FOR WESTERN BAPTIST HOSPITAL IN PADUCAH</t>
  </si>
  <si>
    <t>050.18969</t>
  </si>
  <si>
    <t>050.BGR.GLS.W.UNION REPLC</t>
  </si>
  <si>
    <t>WEST UNION 1 1/4' BARE REPLC. - MUNFORDVILLE</t>
  </si>
  <si>
    <t>050.18970</t>
  </si>
  <si>
    <t>050.2609.BON HARBOR BUILDING</t>
  </si>
  <si>
    <t>INSTALL NEW BUILDING AT BON HARBOR</t>
  </si>
  <si>
    <t>050.18979</t>
  </si>
  <si>
    <t>TCHSVR.MEA.EFM.KYCOOPERAGE</t>
  </si>
  <si>
    <t>EFM FOR KENTUCKY COOPERAGE</t>
  </si>
  <si>
    <t>050.18985</t>
  </si>
  <si>
    <t>Storage Mueller Equipment</t>
  </si>
  <si>
    <t>Purchase Mueller Bottom Out Stoppers</t>
  </si>
  <si>
    <t>050.18988</t>
  </si>
  <si>
    <t>Bowling Green 09 Non Growth</t>
  </si>
  <si>
    <t>050.21066</t>
  </si>
  <si>
    <t>Glasgow 09 Growth</t>
  </si>
  <si>
    <t>050.21067</t>
  </si>
  <si>
    <t>Glasgow 09 Non Growth</t>
  </si>
  <si>
    <t>050.21068</t>
  </si>
  <si>
    <t>Hopkinsville 09 Growth</t>
  </si>
  <si>
    <t>050.21069</t>
  </si>
  <si>
    <t>Hopkinsville 09 Non Growth</t>
  </si>
  <si>
    <t>050.21072</t>
  </si>
  <si>
    <t>Campbellsville 09 Growth</t>
  </si>
  <si>
    <t>050.21073</t>
  </si>
  <si>
    <t>Campbellsville 09 Non Growth</t>
  </si>
  <si>
    <t>050.21074</t>
  </si>
  <si>
    <t>Shelbyville 09 Growth</t>
  </si>
  <si>
    <t>050.21075</t>
  </si>
  <si>
    <t>Shelbyville 09 Non Growth</t>
  </si>
  <si>
    <t>050.21076</t>
  </si>
  <si>
    <t>Madisonville 09 Growth</t>
  </si>
  <si>
    <t>050.21077</t>
  </si>
  <si>
    <t>Madisonville 09 Non Growth</t>
  </si>
  <si>
    <t>050.21078</t>
  </si>
  <si>
    <t>Princeton 09 Growth</t>
  </si>
  <si>
    <t>050.21079</t>
  </si>
  <si>
    <t>Princeton 09 Non Growth</t>
  </si>
  <si>
    <t>050.21080</t>
  </si>
  <si>
    <t>Owensboro 09 Growth</t>
  </si>
  <si>
    <t>050.21082</t>
  </si>
  <si>
    <t>Paducah 09 Growth</t>
  </si>
  <si>
    <t>050.21083</t>
  </si>
  <si>
    <t>Paducah 09 Non Growth</t>
  </si>
  <si>
    <t>050.21084</t>
  </si>
  <si>
    <t>Mayfield 09 Growth</t>
  </si>
  <si>
    <t>050.21085</t>
  </si>
  <si>
    <t>Mayfield 09 Non Growth</t>
  </si>
  <si>
    <t>050.21086</t>
  </si>
  <si>
    <t>050.BGR.11OO BLK. VINE REPLC.</t>
  </si>
  <si>
    <t>1100 BLK. VINE ST. 2" BARE STEEL REPLACEMENT - B.G.</t>
  </si>
  <si>
    <t>050.21528</t>
  </si>
  <si>
    <t>TchSvr.Mea.Outsourced Meters</t>
  </si>
  <si>
    <t>Oursourced meter retirments and new meter purchases</t>
  </si>
  <si>
    <t>050.21530</t>
  </si>
  <si>
    <t>TchSvr.Mea.Meters-Large Volume</t>
  </si>
  <si>
    <t>Large Volume Meters for Replacement of Damage Meters</t>
  </si>
  <si>
    <t>050.21536</t>
  </si>
  <si>
    <t>2738.MARK GRAY APTS II</t>
  </si>
  <si>
    <t>INSTALL 270' OF 2" PE FOR 4 DUPLEXES</t>
  </si>
  <si>
    <t>050.21537</t>
  </si>
  <si>
    <t>2738.HALLS CEMETARY RD STATION</t>
  </si>
  <si>
    <t>INSTALL NEW FARM TAP AND MAIN TO BRING INTO COMPLIANCE</t>
  </si>
  <si>
    <t>050.21538</t>
  </si>
  <si>
    <t>2739.WARRIORS WAY FIRE STATION</t>
  </si>
  <si>
    <t>INSTALL 230' OF 2" PE TO SERVE NEW FIRE STATION ON WARRIORS WAY</t>
  </si>
  <si>
    <t>050.21542</t>
  </si>
  <si>
    <t>050.2636.Trails Way</t>
  </si>
  <si>
    <t>Install 913' 2" PE</t>
  </si>
  <si>
    <t>050.21546</t>
  </si>
  <si>
    <t>050.2736.918778</t>
  </si>
  <si>
    <t>050.21547</t>
  </si>
  <si>
    <t>050.2736.918650</t>
  </si>
  <si>
    <t>050.21548</t>
  </si>
  <si>
    <t>2738.WALMART OUTPARCELS</t>
  </si>
  <si>
    <t>INSTALL 400' OF 2" PE FOR WALMART OUTPARCELS</t>
  </si>
  <si>
    <t>050.21549</t>
  </si>
  <si>
    <t>050.2737.918081-01</t>
  </si>
  <si>
    <t>050.21550</t>
  </si>
  <si>
    <t>050.2737.918075-01</t>
  </si>
  <si>
    <t>050.21551</t>
  </si>
  <si>
    <t>050.2737.917111-01</t>
  </si>
  <si>
    <t>050.21553</t>
  </si>
  <si>
    <t>040.12760</t>
  </si>
  <si>
    <t>040.PAD.Cedar Ridge Rev Ext</t>
  </si>
  <si>
    <t>900' - 2" PE for 13 lots</t>
  </si>
  <si>
    <t>040.12762</t>
  </si>
  <si>
    <t>Bowling Green 06 Growth</t>
  </si>
  <si>
    <t>Bowling Green 06 Growth Func</t>
  </si>
  <si>
    <t>040.12763</t>
  </si>
  <si>
    <t>Bowling Green 06 Non Growth</t>
  </si>
  <si>
    <t>040.12764</t>
  </si>
  <si>
    <t>Glasgow 06 Growth</t>
  </si>
  <si>
    <t>040.12765</t>
  </si>
  <si>
    <t>Glasgow 06 Non Growth</t>
  </si>
  <si>
    <t>040.12766</t>
  </si>
  <si>
    <t>Hopkinsville 06 Growth</t>
  </si>
  <si>
    <t>040.12767</t>
  </si>
  <si>
    <t>Hopkinsville 06 Non Growth</t>
  </si>
  <si>
    <t>040.12768</t>
  </si>
  <si>
    <t>Danville 06 Growth</t>
  </si>
  <si>
    <t>040.12769</t>
  </si>
  <si>
    <t>Danville 06 Non Growth</t>
  </si>
  <si>
    <t>040.12770</t>
  </si>
  <si>
    <t>Campbellsville 06 Growth</t>
  </si>
  <si>
    <t>040.12771</t>
  </si>
  <si>
    <t>Campbellsville 06 Non Growth</t>
  </si>
  <si>
    <t>040.12772</t>
  </si>
  <si>
    <t>Shelbyville 06 Growth</t>
  </si>
  <si>
    <t>040.12773</t>
  </si>
  <si>
    <t>Shelbyville 06 Non Growth</t>
  </si>
  <si>
    <t>040.12774</t>
  </si>
  <si>
    <t>Madisonville 06 Growth</t>
  </si>
  <si>
    <t>040.12775</t>
  </si>
  <si>
    <t>Madisonville 06 Non Growth</t>
  </si>
  <si>
    <t>040.12776</t>
  </si>
  <si>
    <t>Princeton 06 Growth</t>
  </si>
  <si>
    <t>040.12777</t>
  </si>
  <si>
    <t>Princeton 06 Non Growth</t>
  </si>
  <si>
    <t>040.12778</t>
  </si>
  <si>
    <t>Owensboro 06 Growth</t>
  </si>
  <si>
    <t>040.12779</t>
  </si>
  <si>
    <t>Owensboro 06 Non Growth</t>
  </si>
  <si>
    <t>040.12780</t>
  </si>
  <si>
    <t>Paducah 06 Growth</t>
  </si>
  <si>
    <t>040.12781</t>
  </si>
  <si>
    <t>Paducah 06 Non Growth</t>
  </si>
  <si>
    <t>040.12782</t>
  </si>
  <si>
    <t>Mayfield 06 Growth</t>
  </si>
  <si>
    <t>040.12783</t>
  </si>
  <si>
    <t>Mayfield 06 Non Growth</t>
  </si>
  <si>
    <t>040.12785</t>
  </si>
  <si>
    <t>040.DAN.3B 4 STEEL-IND PARK</t>
  </si>
  <si>
    <t>INSTALL 800' OF 4" STEEL ON INDUSTRIAL DR IN THE HUNT INDUSTRIAL PARK FOR 3B COR</t>
  </si>
  <si>
    <t>040.12788</t>
  </si>
  <si>
    <t>040.MAY.N St Paul St Rev Ext</t>
  </si>
  <si>
    <t>100' 2"P extension for one customer ( Roy Bunch)</t>
  </si>
  <si>
    <t>040.12790</t>
  </si>
  <si>
    <t>040.PAD.Highland Rd Ext III</t>
  </si>
  <si>
    <t>Install 900' - 2" PE for four existing and one new residential customer</t>
  </si>
  <si>
    <t>040.12793</t>
  </si>
  <si>
    <t>040.2739.HWY 60 RELOCATE</t>
  </si>
  <si>
    <t>INSTALL 540' OF 6" STEEL ON HWY 60-STATE RELOCATE</t>
  </si>
  <si>
    <t>040.12799</t>
  </si>
  <si>
    <t>040.MAY.N Sutton Ln Ext</t>
  </si>
  <si>
    <t>Install 325' - 2" PE for one existing home &amp; one exist mobile home</t>
  </si>
  <si>
    <t>040.12804</t>
  </si>
  <si>
    <t>040.PAD.Burldeen Dr Main Ext</t>
  </si>
  <si>
    <t>Install 100' - 2" PE for one existing customer wanting to convert heat from elec</t>
  </si>
  <si>
    <t>Line No. 90-159-00 Nortonville/Fruithill 10" Road Crossing Replacement</t>
  </si>
  <si>
    <t>040.12921</t>
  </si>
  <si>
    <t>040.PAD.Odorant Contoller</t>
  </si>
  <si>
    <t>Odorant Injector Controller</t>
  </si>
  <si>
    <t>040.12922</t>
  </si>
  <si>
    <t>St. Charles Engine Overhaul</t>
  </si>
  <si>
    <t>Overhaul St. Charles Compressor Engine</t>
  </si>
  <si>
    <t>040.12928</t>
  </si>
  <si>
    <t>040.STO Line 9015900 Swamp</t>
  </si>
  <si>
    <t>Line 90-159-00 Replacement in Swamp Due to Leakage</t>
  </si>
  <si>
    <t>040.12929</t>
  </si>
  <si>
    <t>040.MAD.2" MUELLER EQ.</t>
  </si>
  <si>
    <t>PURCHASE 2" MUELLER EQUIPMENT</t>
  </si>
  <si>
    <t>MEC Forfeiture</t>
  </si>
  <si>
    <t>Move Finley Reg. Sta. due to HWY Project</t>
  </si>
  <si>
    <t>040.13043</t>
  </si>
  <si>
    <t>040.2737.EPHRAIM.FIGG-MLK</t>
  </si>
  <si>
    <t>INSTALL 2" PE ON FIGG ALLEY AND RETIRE LINE ON MLK BLVD</t>
  </si>
  <si>
    <t>040.13044</t>
  </si>
  <si>
    <t>040.BGR.14TH ST. RELOCATION</t>
  </si>
  <si>
    <t>14TH ST. RELOCATION FROM COLLEGE TO KENTUCKY - B.G.</t>
  </si>
  <si>
    <t>040.13045</t>
  </si>
  <si>
    <t>040.PTON.Washington St Replace</t>
  </si>
  <si>
    <t>In alley behind Washington Street install 310' - 2" PE; retire 315' - 2"</t>
  </si>
  <si>
    <t>040.13046</t>
  </si>
  <si>
    <t>AKY.TCSVC.MEAS.EFM.FP INT.</t>
  </si>
  <si>
    <t>INSTALLATION OF EFM @ FP INTERNATIONAL</t>
  </si>
  <si>
    <t>040.13048</t>
  </si>
  <si>
    <t>040.2739.DOGWOOD VILLAS</t>
  </si>
  <si>
    <t>INSTALL 1100' OF 2" PE FOR 34 CONDOS DOGWOOD VILLAS</t>
  </si>
  <si>
    <t>040.13049</t>
  </si>
  <si>
    <t>040.2739.KNOBVIEW</t>
  </si>
  <si>
    <t>INSTALL 1500' OF 2" PE AND 3 LS SERVICES ON KNOB STREET AND BYERS CT</t>
  </si>
  <si>
    <t>040.SHV.LAW.WALKER LN-4" ST HP</t>
  </si>
  <si>
    <t>040.DAN.CORNISHVILLE BRDG RELO</t>
  </si>
  <si>
    <t>040.13087</t>
  </si>
  <si>
    <t>040.MAD.PRITCHETT AVE.</t>
  </si>
  <si>
    <t>RETIRE 1 1/4" PE 455'</t>
  </si>
  <si>
    <t>040.13089</t>
  </si>
  <si>
    <t>040.BGR.NORTHRIDGE IV-A</t>
  </si>
  <si>
    <t>2503 FT. OF 2" PE - NORTHRIDGE IV-A  -- B.G.</t>
  </si>
  <si>
    <t>040.13090</t>
  </si>
  <si>
    <t>040.BGR.NORTHRIDGEIV-B</t>
  </si>
  <si>
    <t>4095 FT.OF 2" PE - NORTHRIDGEIV-B  --  B.G.</t>
  </si>
  <si>
    <t>040.13092</t>
  </si>
  <si>
    <t>040.BGR.800 BLK. WAKEFIELD</t>
  </si>
  <si>
    <t>310 FT. OF 4"PE -800 BLK WAKEFIELD REPLC - B.G.</t>
  </si>
  <si>
    <t>040.13093</t>
  </si>
  <si>
    <t>040.2715.TBS REGULATOR REPLACE</t>
  </si>
  <si>
    <t>REPLACE REGULATORS AND RESTRICTORS AT TBS</t>
  </si>
  <si>
    <t>040.13094</t>
  </si>
  <si>
    <t>040.2609 STO HCA Replacement</t>
  </si>
  <si>
    <t>Replace 10" with 12" in HCA at Gordon Park</t>
  </si>
  <si>
    <t>040.13096</t>
  </si>
  <si>
    <t>040.MAY.Northside Subd Ext</t>
  </si>
  <si>
    <t>Install 1,965' - 2" PE for 18 commercial lots. Developer is Nathan Sholar</t>
  </si>
  <si>
    <t>040.13098</t>
  </si>
  <si>
    <t>040.2739.LAW.LAWRENCEBURG XING</t>
  </si>
  <si>
    <t>INSTALL 1500' OF 2" PE AND RETIRE 1300' OF 2" STEEL</t>
  </si>
  <si>
    <t>040.13099</t>
  </si>
  <si>
    <t>040.2739.SUMMERFIELD PH-I</t>
  </si>
  <si>
    <t>INSTALL 3500' OF 2" PE FOR SUMMERFIELD PH I</t>
  </si>
  <si>
    <t>040.13102</t>
  </si>
  <si>
    <t>040.BGR.EAGLESTONE VILLAS</t>
  </si>
  <si>
    <t>2180 FT.OF 2" PE - EAGLESTONE VILLAS - B.G.</t>
  </si>
  <si>
    <t>040.13103</t>
  </si>
  <si>
    <t>040.OBO.Fiddlesticks Phase 1</t>
  </si>
  <si>
    <t>OH.040.10000</t>
  </si>
  <si>
    <t>050.2737.PREMIER VILLAGE</t>
  </si>
  <si>
    <t>INSTALL 3000' OF 2" PE IN PREMIER VILLAGE</t>
  </si>
  <si>
    <t>050.18989</t>
  </si>
  <si>
    <t>050.BGR.TRADITIONS SUB</t>
  </si>
  <si>
    <t>6579' -2' PE &amp; 925 -6" PE - TRADITIONS SUB - BOWLING GREEN</t>
  </si>
  <si>
    <t>050.18990</t>
  </si>
  <si>
    <t>050.2738.LEB.METTS DR TIE-IN</t>
  </si>
  <si>
    <t>INSTALL 1500' OF 4" PE ALONG HP LINE OFF METTS DRIVE</t>
  </si>
  <si>
    <t>050.19002</t>
  </si>
  <si>
    <t>050.MAD.Liberty Church Reloc.</t>
  </si>
  <si>
    <t>Relocate 400' 2" PE Due to road widening</t>
  </si>
  <si>
    <t>050.19008</t>
  </si>
  <si>
    <t>050.BGR.B.G.CHAMBER RELOC</t>
  </si>
  <si>
    <t>790 FT. OF 2" PE - B.G. CHAMBER RELOC.</t>
  </si>
  <si>
    <t>050.19015</t>
  </si>
  <si>
    <t>050.OBO.Fulton Dr.</t>
  </si>
  <si>
    <t>050.19030</t>
  </si>
  <si>
    <t>050.BGR.CHARLESTON II</t>
  </si>
  <si>
    <t>2394 FT. OF 2" PE - CHARLESTON II - B.G.</t>
  </si>
  <si>
    <t>050.19031</t>
  </si>
  <si>
    <t>050.PAD.Starlite Subd Rev Ext</t>
  </si>
  <si>
    <t>Install 1,480' - 2" PE for nine new commercial lots</t>
  </si>
  <si>
    <t>050.19033</t>
  </si>
  <si>
    <t>050.MAY.Fountainhead Subd</t>
  </si>
  <si>
    <t>Rev Ext - 5,480' - 2" PE</t>
  </si>
  <si>
    <t>050.19034</t>
  </si>
  <si>
    <t>050.2605.OFFICE.EXPANSION</t>
  </si>
  <si>
    <t>Renovating office space at the Owensboro Corp. office</t>
  </si>
  <si>
    <t>050.19035</t>
  </si>
  <si>
    <t>050.2605.OFFICE.FURNITURE</t>
  </si>
  <si>
    <t>Purchase of office furniture needed for additional offices constructed at the Owensboro Corp. office</t>
  </si>
  <si>
    <t>050.19039</t>
  </si>
  <si>
    <t>050.2635.Purchase Lot Dawson</t>
  </si>
  <si>
    <t>purchase 30 x 60 lot that houses Dawson Springs TB</t>
  </si>
  <si>
    <t>050.19041</t>
  </si>
  <si>
    <t>050.BGR.MT.VIC.OLDE.TWN</t>
  </si>
  <si>
    <t>3073'of 6" and 2600' of 2" -Mt. VICTOR OLDE TOWN -B.G.</t>
  </si>
  <si>
    <t>050.19056</t>
  </si>
  <si>
    <t>050.2637.Retire 14th &amp; Ky</t>
  </si>
  <si>
    <t>Retire building at 14th &amp; Ky Ave.</t>
  </si>
  <si>
    <t>050.19059</t>
  </si>
  <si>
    <t>TCHSVR.MEA.EFM.KERR FORREST</t>
  </si>
  <si>
    <t>EFM FOR KERR FOREST PRODUCTS IN BOWLING GREEN</t>
  </si>
  <si>
    <t>050.19062</t>
  </si>
  <si>
    <t>transpark cosmo 4"HPD</t>
  </si>
  <si>
    <t>1300' OF 4" HPD TRANSPARK COSMO BG</t>
  </si>
  <si>
    <t>050.19065</t>
  </si>
  <si>
    <t>050.2634.Princeton Rd. Ret.</t>
  </si>
  <si>
    <t>Retire 4" &amp; 2" main</t>
  </si>
  <si>
    <t>050.19066</t>
  </si>
  <si>
    <t>Large Volume Meters</t>
  </si>
  <si>
    <t>Large Volume Meters Blanket Project</t>
  </si>
  <si>
    <t>050.19068</t>
  </si>
  <si>
    <t>050.2738.SPRF.BALLARD RELOCATE</t>
  </si>
  <si>
    <t>RELOCATE 250' OF 4" STEEL ON BALLARD ST SPRINGFIELD</t>
  </si>
  <si>
    <t>050.19074</t>
  </si>
  <si>
    <t>050.2738.CVILLE INDUST PARK</t>
  </si>
  <si>
    <t>INSTALL 6800' OF 4" PE FOR THE INDUSTRIAL APRK ON HWY 55 SOUTH</t>
  </si>
  <si>
    <t>050.19079</t>
  </si>
  <si>
    <t>050.2634.Pipeline locator</t>
  </si>
  <si>
    <t>Purchase Rycom Pipeline Locator</t>
  </si>
  <si>
    <t>050.19083</t>
  </si>
  <si>
    <t>050.2737.LANCASTER PUR UPGRADE</t>
  </si>
  <si>
    <t>REPLACE THE PURCHASE STATION ON HWY 27 FOR LANCASTER AND STANFORD</t>
  </si>
  <si>
    <t>050.19086</t>
  </si>
  <si>
    <t>050.2636.Heath Flamepack</t>
  </si>
  <si>
    <t>Purchase Heath Flamepack</t>
  </si>
  <si>
    <t>050.19088</t>
  </si>
  <si>
    <t>050.2636.Crooked Creek Rd.</t>
  </si>
  <si>
    <t>Repair undermined ground around 2" PE</t>
  </si>
  <si>
    <t>050.19092</t>
  </si>
  <si>
    <t>PIPE LOCATOR</t>
  </si>
  <si>
    <t>RYCOM PIPE LOCATOR # 8869 AND 8877</t>
  </si>
  <si>
    <t>050.19093</t>
  </si>
  <si>
    <t>050.2637.Reg Sta - Sys Int</t>
  </si>
  <si>
    <t>Regulator station repairs and improvements</t>
  </si>
  <si>
    <t>050.19094</t>
  </si>
  <si>
    <t>050.2737.917031</t>
  </si>
  <si>
    <t>MEC Foreirture</t>
  </si>
  <si>
    <t>050.19095</t>
  </si>
  <si>
    <t>050.2737.917029</t>
  </si>
  <si>
    <t>050.19098</t>
  </si>
  <si>
    <t>050.2634.Hawkins St. Retire</t>
  </si>
  <si>
    <t>Retire 633' 2" Stl.</t>
  </si>
  <si>
    <t>050.19153</t>
  </si>
  <si>
    <t>PARK CITY IND. PK 2" PE EXT</t>
  </si>
  <si>
    <t>450' OF 2" PE - PARK CITY INDUSTRIAL PARK</t>
  </si>
  <si>
    <t>050.19162</t>
  </si>
  <si>
    <t>050.2609.STO Tilt Trailer</t>
  </si>
  <si>
    <t>Purchase Tilt Trailer for St. Charles</t>
  </si>
  <si>
    <t>050.19171</t>
  </si>
  <si>
    <t>050.2634.Reg. Sta. Retirement</t>
  </si>
  <si>
    <t>Retire 2 Low Pressure Reg. Stations</t>
  </si>
  <si>
    <t>050.19172</t>
  </si>
  <si>
    <t>050.2737.607 E MAIN.LINE BREAK</t>
  </si>
  <si>
    <t>REPAIR OF LINE BREAK AT CENTRE COLLEGE</t>
  </si>
  <si>
    <t>050.19175</t>
  </si>
  <si>
    <t>050.2737.91698501</t>
  </si>
  <si>
    <t>050.19176</t>
  </si>
  <si>
    <t>050.2737.916984</t>
  </si>
  <si>
    <t>050.19177</t>
  </si>
  <si>
    <t>050.2737.91719001</t>
  </si>
  <si>
    <t>050.19179</t>
  </si>
  <si>
    <t>050.2734.0915413</t>
  </si>
  <si>
    <t>050.19180</t>
  </si>
  <si>
    <t>050.2734.917141</t>
  </si>
  <si>
    <t>050.19182</t>
  </si>
  <si>
    <t>050.2734.916334</t>
  </si>
  <si>
    <t>050.19184</t>
  </si>
  <si>
    <t>050.2734.917211</t>
  </si>
  <si>
    <t>050.19192</t>
  </si>
  <si>
    <t>050.2636.Earl Russell Court 1</t>
  </si>
  <si>
    <t>Install 202' 2" PE</t>
  </si>
  <si>
    <t>050.19207</t>
  </si>
  <si>
    <t>050.BGR.RUSS.LOGAN PUR 6"</t>
  </si>
  <si>
    <t>60 FT. OF 6" STL. - LOGAN PURCHASE STATION</t>
  </si>
  <si>
    <t>050.19208</t>
  </si>
  <si>
    <t>050.BGR.LOVERS LN. PHASE I</t>
  </si>
  <si>
    <t>3000 FT - 6' PE, 150 FT. - 6' STL. &amp; 100' - 2"PE - LOVERS LN. PHASE I</t>
  </si>
  <si>
    <t>050.19216</t>
  </si>
  <si>
    <t>2738.GRN. 4"PE  HIGHWAY PROJ</t>
  </si>
  <si>
    <t>REPLACE AND RETIRE 4" PE DUE TO HIGHWAY REDISIGN</t>
  </si>
  <si>
    <t>050.19218</t>
  </si>
  <si>
    <t>050.2638.Jimtown Road Relocate</t>
  </si>
  <si>
    <t>Install 4,000' - 2" PE/ 76% Reimburseable</t>
  </si>
  <si>
    <t>050.19222</t>
  </si>
  <si>
    <t>050.2609.STO Reed Minerals 4"</t>
  </si>
  <si>
    <t>Replace Section of Reed Minerals 4"</t>
  </si>
  <si>
    <t>050.19227</t>
  </si>
  <si>
    <t>050.2636.2" Williamson Eq.</t>
  </si>
  <si>
    <t>Purchase 2" Williamson Equipment</t>
  </si>
  <si>
    <t>050.19241</t>
  </si>
  <si>
    <t>Replace the 4 existing regulators w/ 4 new 2" Fisher EZR's</t>
  </si>
  <si>
    <t>050.19387</t>
  </si>
  <si>
    <t>050.2737.917147</t>
  </si>
  <si>
    <t>050.19388</t>
  </si>
  <si>
    <t>050.2737.916958</t>
  </si>
  <si>
    <t>050.19389</t>
  </si>
  <si>
    <t>050.2737.917345</t>
  </si>
  <si>
    <t>050.19390</t>
  </si>
  <si>
    <t>050.2737.917053</t>
  </si>
  <si>
    <t>050.19391</t>
  </si>
  <si>
    <t>050.2737.916956</t>
  </si>
  <si>
    <t>050.19392</t>
  </si>
  <si>
    <t>050.2737.917696</t>
  </si>
  <si>
    <t>050.19393</t>
  </si>
  <si>
    <t>050.2737.917208</t>
  </si>
  <si>
    <t>050.19394</t>
  </si>
  <si>
    <t>050.2737.917699</t>
  </si>
  <si>
    <t>050.19395</t>
  </si>
  <si>
    <t>050.2737.917551</t>
  </si>
  <si>
    <t>050.19396</t>
  </si>
  <si>
    <t>050.2737.917004</t>
  </si>
  <si>
    <t>050.19397</t>
  </si>
  <si>
    <t>050.2737.917513</t>
  </si>
  <si>
    <t>050.19398</t>
  </si>
  <si>
    <t>050.2736.917008</t>
  </si>
  <si>
    <t>050.19399</t>
  </si>
  <si>
    <t>050.3345.Front St Relocation</t>
  </si>
  <si>
    <t>Replace 400' - 2" PE. City of Metropolis improving Front Strret, small amount of 2" PE is affected.</t>
  </si>
  <si>
    <t>050.19404</t>
  </si>
  <si>
    <t>050.2635.Fence Replace TB 1</t>
  </si>
  <si>
    <t>Replace "old" fence</t>
  </si>
  <si>
    <t>050.19407</t>
  </si>
  <si>
    <t>2738.LEB.PART LAND SALE</t>
  </si>
  <si>
    <t>SALE OF PART OF THE LAND TOWN OPERATORS OFFICE.PROPANE PLANT</t>
  </si>
  <si>
    <t>050.19417</t>
  </si>
  <si>
    <t>050.2636 Fountain View Ct.</t>
  </si>
  <si>
    <t>Install 524' 2" PE</t>
  </si>
  <si>
    <t>050.19418</t>
  </si>
  <si>
    <t>050.2602RETIRE4PC07</t>
  </si>
  <si>
    <t>Retire 4 drafting PCs</t>
  </si>
  <si>
    <t>050.19429</t>
  </si>
  <si>
    <t>2739.TAYLORSVILLE ROAD 3RD</t>
  </si>
  <si>
    <t>PROJECT FOR REPAIR OF DAMAGED HP LINE</t>
  </si>
  <si>
    <t>050.19430</t>
  </si>
  <si>
    <t>2738.TAYLOR CO HOSPT COMM DEV</t>
  </si>
  <si>
    <t>INSTALL 1800' OF 2" PE FOR TAYLOR COUNTY HOSPITAL COMMERICAL DEVELOPMENT</t>
  </si>
  <si>
    <t>050.19432</t>
  </si>
  <si>
    <t>2738.COX INTERIOR RETIREMENT</t>
  </si>
  <si>
    <t>RETIRE 500' OF 4" PE AND 1 2" PE SERVICE</t>
  </si>
  <si>
    <t>050.19433</t>
  </si>
  <si>
    <t>EFM.IL Transportation Cust.</t>
  </si>
  <si>
    <t>EFM for IL. Honeywell, Lafarge, &amp; Thermic</t>
  </si>
  <si>
    <t>050.19445</t>
  </si>
  <si>
    <t>050.2634.917890</t>
  </si>
  <si>
    <t>050.19446</t>
  </si>
  <si>
    <t>050.2634.917518</t>
  </si>
  <si>
    <t>050.19447</t>
  </si>
  <si>
    <t>050.2634.917751</t>
  </si>
  <si>
    <t>050.19448</t>
  </si>
  <si>
    <t>050.2634.917409</t>
  </si>
  <si>
    <t>050.19449</t>
  </si>
  <si>
    <t>050.2634.917614</t>
  </si>
  <si>
    <t>050.19450</t>
  </si>
  <si>
    <t>050.2634.917783</t>
  </si>
  <si>
    <t>050.19451</t>
  </si>
  <si>
    <t>050.2636.916932</t>
  </si>
  <si>
    <t>050.19452</t>
  </si>
  <si>
    <t>050.2636.917063</t>
  </si>
  <si>
    <t>050.19453</t>
  </si>
  <si>
    <t>050.2636.917139</t>
  </si>
  <si>
    <t>050.19454</t>
  </si>
  <si>
    <t>050.2636.917720</t>
  </si>
  <si>
    <t>050.19455</t>
  </si>
  <si>
    <t>050.2636.917737</t>
  </si>
  <si>
    <t>050.19456</t>
  </si>
  <si>
    <t>050.2636.917596</t>
  </si>
  <si>
    <t>050.19457</t>
  </si>
  <si>
    <t>050.2636.917597</t>
  </si>
  <si>
    <t>050.19458</t>
  </si>
  <si>
    <t>050.2636.917598</t>
  </si>
  <si>
    <t>050.19459</t>
  </si>
  <si>
    <t>050.2636.917715</t>
  </si>
  <si>
    <t>050.19460</t>
  </si>
  <si>
    <t>050.2636.917736</t>
  </si>
  <si>
    <t>050.19461</t>
  </si>
  <si>
    <t>050.2636.917844</t>
  </si>
  <si>
    <t>050.19462</t>
  </si>
  <si>
    <t>050.2637.917248</t>
  </si>
  <si>
    <t>050.19463</t>
  </si>
  <si>
    <t>050.2637.917336</t>
  </si>
  <si>
    <t>050.19464</t>
  </si>
  <si>
    <t>050.2637.917338</t>
  </si>
  <si>
    <t>050.19465</t>
  </si>
  <si>
    <t>050.2637.917339</t>
  </si>
  <si>
    <t>050.19466</t>
  </si>
  <si>
    <t>050.2637.917341</t>
  </si>
  <si>
    <t>050.19467</t>
  </si>
  <si>
    <t>050.2637.917703</t>
  </si>
  <si>
    <t>050.19468</t>
  </si>
  <si>
    <t>050.2637.917713</t>
  </si>
  <si>
    <t>050.19469</t>
  </si>
  <si>
    <t>050.2637.917727</t>
  </si>
  <si>
    <t>050.19470</t>
  </si>
  <si>
    <t>050.2637.917797</t>
  </si>
  <si>
    <t>050.19471</t>
  </si>
  <si>
    <t>050.2637.916429</t>
  </si>
  <si>
    <t>050.19472</t>
  </si>
  <si>
    <t>050.2637.916926</t>
  </si>
  <si>
    <t>050.19473</t>
  </si>
  <si>
    <t>050.2637.916943</t>
  </si>
  <si>
    <t>050.19474</t>
  </si>
  <si>
    <t>050.2637.916965</t>
  </si>
  <si>
    <t>050.19475</t>
  </si>
  <si>
    <t>050.2637.917000</t>
  </si>
  <si>
    <t>050.19476</t>
  </si>
  <si>
    <t>050.2637.917078</t>
  </si>
  <si>
    <t>050.19477</t>
  </si>
  <si>
    <t>050.2637.917626</t>
  </si>
  <si>
    <t>050.19478</t>
  </si>
  <si>
    <t>050.2637.917628</t>
  </si>
  <si>
    <t>050.19479</t>
  </si>
  <si>
    <t>050.2637.917687</t>
  </si>
  <si>
    <t>050.19480</t>
  </si>
  <si>
    <t>050.2637.917695</t>
  </si>
  <si>
    <t>050.19481</t>
  </si>
  <si>
    <t>050.2637.917697</t>
  </si>
  <si>
    <t>050.19482</t>
  </si>
  <si>
    <t>050.2637.917710</t>
  </si>
  <si>
    <t>050.19483</t>
  </si>
  <si>
    <t>050.2637.917877</t>
  </si>
  <si>
    <t>050.19484</t>
  </si>
  <si>
    <t>050.2637.916791</t>
  </si>
  <si>
    <t>050.19485</t>
  </si>
  <si>
    <t>050.2637.917342</t>
  </si>
  <si>
    <t>050.19486</t>
  </si>
  <si>
    <t>050.2637.917362</t>
  </si>
  <si>
    <t>050.19487</t>
  </si>
  <si>
    <t>050.2637.917608</t>
  </si>
  <si>
    <t>050.19488</t>
  </si>
  <si>
    <t>050.2637.917609</t>
  </si>
  <si>
    <t>050.19489</t>
  </si>
  <si>
    <t>050.2637.917610</t>
  </si>
  <si>
    <t>050.19490</t>
  </si>
  <si>
    <t>050.2638.916992</t>
  </si>
  <si>
    <t>050.19491</t>
  </si>
  <si>
    <t>050.2638.917363</t>
  </si>
  <si>
    <t>050.19492</t>
  </si>
  <si>
    <t>050.2734.917146</t>
  </si>
  <si>
    <t>050.19493</t>
  </si>
  <si>
    <t>050.2734.917007</t>
  </si>
  <si>
    <t>050.19494</t>
  </si>
  <si>
    <t>050.2734.917584</t>
  </si>
  <si>
    <t>050.19495</t>
  </si>
  <si>
    <t>050.2736.917215</t>
  </si>
  <si>
    <t>050.19496</t>
  </si>
  <si>
    <t>050.BGR.ELKTON ODORANT TANK</t>
  </si>
  <si>
    <t>REPLACE ODORANT TANK - ELKTON PURCHASE</t>
  </si>
  <si>
    <t>050.19508</t>
  </si>
  <si>
    <t>05.BGR.HOP.8" LINE CUT</t>
  </si>
  <si>
    <t>8" HP LINE CUT - HOPKINSVILLE</t>
  </si>
  <si>
    <t>050.19530</t>
  </si>
  <si>
    <t>050.BGR.SPRINGFIELD BLVD 4"</t>
  </si>
  <si>
    <t>1150 FT. OF 4" PE EXT. - SPRINGFIELD BLVD - B.G.</t>
  </si>
  <si>
    <t>050.19535</t>
  </si>
  <si>
    <t>050.3345. Pipe Locators (2)</t>
  </si>
  <si>
    <t>2 Rycom pipe locators for use in Metropolis, IL</t>
  </si>
  <si>
    <t>050.19603</t>
  </si>
  <si>
    <t>Princeton 08 Non Growth</t>
  </si>
  <si>
    <t>050.19604</t>
  </si>
  <si>
    <t>Owensboro 08 Growth</t>
  </si>
  <si>
    <t>050.19605</t>
  </si>
  <si>
    <t>Owensboro 08 Non Growth</t>
  </si>
  <si>
    <t>050.19613</t>
  </si>
  <si>
    <t>050.2637.916999</t>
  </si>
  <si>
    <t>050.19614</t>
  </si>
  <si>
    <t>050.2636.917795</t>
  </si>
  <si>
    <t>050.19615</t>
  </si>
  <si>
    <t>050.2636.917794</t>
  </si>
  <si>
    <t>050.19616</t>
  </si>
  <si>
    <t>050.2636.917752</t>
  </si>
  <si>
    <t>050.19617</t>
  </si>
  <si>
    <t>050.2734.917620</t>
  </si>
  <si>
    <t>050.19618</t>
  </si>
  <si>
    <t>050.2734.917629</t>
  </si>
  <si>
    <t>050.19619</t>
  </si>
  <si>
    <t>050.2734.917068</t>
  </si>
  <si>
    <t>050.19620</t>
  </si>
  <si>
    <t>050.2734.917275</t>
  </si>
  <si>
    <t>050.19621</t>
  </si>
  <si>
    <t>050.2734.917359</t>
  </si>
  <si>
    <t>050.19622</t>
  </si>
  <si>
    <t>050.2734.917775</t>
  </si>
  <si>
    <t>050.19623</t>
  </si>
  <si>
    <t>050.2734.917827</t>
  </si>
  <si>
    <t>John Deere Gator for use in Paducah area</t>
  </si>
  <si>
    <t>050.19700</t>
  </si>
  <si>
    <t>050.2637.Mtrs/Regs/Retire</t>
  </si>
  <si>
    <t>purchase meters, regs, &amp; retirements</t>
  </si>
  <si>
    <t>050.19701</t>
  </si>
  <si>
    <t>050.2638.Mtrs/Regs/Retire</t>
  </si>
  <si>
    <t>purchase of meters, regs, &amp; retirements for fy '08</t>
  </si>
  <si>
    <t>050.19702</t>
  </si>
  <si>
    <t>050.2635.Mtrs/Regs/Retire</t>
  </si>
  <si>
    <t>050.19706</t>
  </si>
  <si>
    <t>Purchase leak detector &amp; pipeline locator</t>
  </si>
  <si>
    <t>050.22012</t>
  </si>
  <si>
    <t>050.2634.Misc Equipment</t>
  </si>
  <si>
    <t>Purchase 2 Sensit Golds</t>
  </si>
  <si>
    <t>050.22013</t>
  </si>
  <si>
    <t>050.2634. Chart Recorders</t>
  </si>
  <si>
    <t>Purchase 2 Electronic Chart Recorders</t>
  </si>
  <si>
    <t>050.22014</t>
  </si>
  <si>
    <t>2737.STAN.HWY 27.RITE AIDE</t>
  </si>
  <si>
    <t>INSTALL 200ft OF 2in PE ON HWY 27 FROM SONIC NORTH ON THE WEST SIDE OF HWY 27</t>
  </si>
  <si>
    <t>050.22023</t>
  </si>
  <si>
    <t>050.2737.BARRACADE INSTALL</t>
  </si>
  <si>
    <t>INSTALL BARRACADES AT THREE STATIONS.  PERRYVILLE PURCHASE STATION, PERRYVILLE TBS AND STANFORD ROAD STATION</t>
  </si>
  <si>
    <t>050.22028</t>
  </si>
  <si>
    <t>Annual Actual Cost 2009</t>
  </si>
  <si>
    <t>Annual Actual Cost 2008</t>
  </si>
  <si>
    <t>Annual Actual Cost 2007</t>
  </si>
  <si>
    <t>050.19624</t>
  </si>
  <si>
    <t>050.2637.Pipe locators</t>
  </si>
  <si>
    <t>Purchase 2 pipe locators for use in Paducah</t>
  </si>
  <si>
    <t>050.19625</t>
  </si>
  <si>
    <t>050.2736.917847</t>
  </si>
  <si>
    <t>050.19626</t>
  </si>
  <si>
    <t>050.2734.917142</t>
  </si>
  <si>
    <t>050.19650</t>
  </si>
  <si>
    <t>050.BGR. EQUIP. - B.G.</t>
  </si>
  <si>
    <t>EQUIPMENT - BOWLING GREEN AREA</t>
  </si>
  <si>
    <t>050.19659</t>
  </si>
  <si>
    <t>050.2634.Misc. Equipment</t>
  </si>
  <si>
    <t>Purchase Pipeline Welder &amp; Goldak locator</t>
  </si>
  <si>
    <t>050.19660</t>
  </si>
  <si>
    <t>050.2609.STO Equipment</t>
  </si>
  <si>
    <t>Purchase of New Equipment</t>
  </si>
  <si>
    <t>050.19662</t>
  </si>
  <si>
    <t>2739.SHELBYVILLE.EQUIPMENT</t>
  </si>
  <si>
    <t>2 - DITCH WITCH LOCATORS, 1 - FLAME PAK</t>
  </si>
  <si>
    <t>050.19663</t>
  </si>
  <si>
    <t>2737.DANVILLE EQUIPMENT</t>
  </si>
  <si>
    <t>2 DITCH WITCH LOCATORS, 1 CONCRETE SAW</t>
  </si>
  <si>
    <t>050.19664</t>
  </si>
  <si>
    <t>050.BGR.GLS. PIPE LOCATORS</t>
  </si>
  <si>
    <t>4 - PIPE LOCATORS - GLASGOW</t>
  </si>
  <si>
    <t>050.19670</t>
  </si>
  <si>
    <t>050.3351.F I Unit</t>
  </si>
  <si>
    <t>Purchase F I unit DP-4 Heath</t>
  </si>
  <si>
    <t>050.19674</t>
  </si>
  <si>
    <t>050.3338.Squeeze-Off</t>
  </si>
  <si>
    <t>purchase 1/2" - 2" squeeze-off tool for use in Union City</t>
  </si>
  <si>
    <t>050.19675</t>
  </si>
  <si>
    <t>050.3376.C.G.I's</t>
  </si>
  <si>
    <t>2 CGI's for use in Malden area</t>
  </si>
  <si>
    <t>050.19677</t>
  </si>
  <si>
    <t>050.3374.Odorator</t>
  </si>
  <si>
    <t>Purchase DTEX Odorator for use in Sikeston area</t>
  </si>
  <si>
    <t>050.19679</t>
  </si>
  <si>
    <t>050.3374.Pipe Locator</t>
  </si>
  <si>
    <t>Purchase Ditch Witch pipe locator for use in the Sikeston area</t>
  </si>
  <si>
    <t>050.19691</t>
  </si>
  <si>
    <t>050.2734.917210</t>
  </si>
  <si>
    <t>050.19692</t>
  </si>
  <si>
    <t>050.2734.917227</t>
  </si>
  <si>
    <t>OH.050.17884</t>
  </si>
  <si>
    <t>WKG State A&amp;G Overhead</t>
  </si>
  <si>
    <t>WKG State A&amp;G Overhead Project</t>
  </si>
  <si>
    <t>040.10219</t>
  </si>
  <si>
    <t>wkg.dan.cam.ret.woody</t>
  </si>
  <si>
    <t>Retire vehicle #5255-woody</t>
  </si>
  <si>
    <t>040.10452</t>
  </si>
  <si>
    <t>WKG.PAD.Hwy 121 relocate BU040</t>
  </si>
  <si>
    <t>040.12117</t>
  </si>
  <si>
    <t>040.MAD.RETIRE D/W TRAILER</t>
  </si>
  <si>
    <t>RETIRE DITCH WITCH TRAILER # 5862</t>
  </si>
  <si>
    <t>050.18998</t>
  </si>
  <si>
    <t>2739.RETIRE 6596.BACKHOE</t>
  </si>
  <si>
    <t>RETIRE ASSET 16979895 UNIT 6596</t>
  </si>
  <si>
    <t>050.18999</t>
  </si>
  <si>
    <t>2738.RETIRE TRAILER BACKHOE</t>
  </si>
  <si>
    <t>RETIRE BACKHOE TRAILER 16979971</t>
  </si>
  <si>
    <t>050.19190</t>
  </si>
  <si>
    <t>EFM for West KY Corrections</t>
  </si>
  <si>
    <t>EFM for West KY Correctional Complex</t>
  </si>
  <si>
    <t>050.19209</t>
  </si>
  <si>
    <t>050.BGR.LOVERS LN. PHASE II</t>
  </si>
  <si>
    <t>1800 FT. OF 4" PE - CEMETERY RD. SYSTEM IMPROVEMENT</t>
  </si>
  <si>
    <t>050.20280</t>
  </si>
  <si>
    <t>050.KMD PC REPLACEMENTS 2008</t>
  </si>
  <si>
    <t>050.20287</t>
  </si>
  <si>
    <t>050.BGR.GLS.HART CO. IND.</t>
  </si>
  <si>
    <t>HART CO. INDUSTRIAL PUR. STA. &amp; 4" STL. EXT.</t>
  </si>
  <si>
    <t>050.20317</t>
  </si>
  <si>
    <t>050.2732.918025-1</t>
  </si>
  <si>
    <t>050.20318</t>
  </si>
  <si>
    <t>2738.HIDDEN MEADOWS.SEC H</t>
  </si>
  <si>
    <t>INSTALL 1500' OF 2" PE FOR 22 LOTS</t>
  </si>
  <si>
    <t>050.20323</t>
  </si>
  <si>
    <t>Retire D/W Trailer</t>
  </si>
  <si>
    <t>Retire DitchWitch Trailer # 5862</t>
  </si>
  <si>
    <t>050.20324</t>
  </si>
  <si>
    <t>2739.MEADOW GLEN SEC II</t>
  </si>
  <si>
    <t>INSTALL 900' OF 2" PE AND 3 SERVICES</t>
  </si>
  <si>
    <t>050.20328</t>
  </si>
  <si>
    <t>050.2634.Hampton Inn</t>
  </si>
  <si>
    <t>Install 424' 2" PE</t>
  </si>
  <si>
    <t>050.20331</t>
  </si>
  <si>
    <t>050.2636.Segway</t>
  </si>
  <si>
    <t>Purchase &amp; Repair Segway</t>
  </si>
  <si>
    <t>050.20332</t>
  </si>
  <si>
    <t>050.2636.Timber Ridge Phase 1</t>
  </si>
  <si>
    <t>Install 578' 2" PE</t>
  </si>
  <si>
    <t>050.20334</t>
  </si>
  <si>
    <t>050.BGR.THAMES VALLEY - RELOC</t>
  </si>
  <si>
    <t>THAMES VALLEY / VETERANS MEMORIAL 2" HPD, 2" IP &amp; REG STA. RELOC.</t>
  </si>
  <si>
    <t>050.20348</t>
  </si>
  <si>
    <t>Crystal Calibrator</t>
  </si>
  <si>
    <t>Crystal Calibrator for Lester Finley</t>
  </si>
  <si>
    <t>050.20349</t>
  </si>
  <si>
    <t>050.2618.SAFETY08</t>
  </si>
  <si>
    <t>Purchase various safety equipment budgeted for fiscal 2008</t>
  </si>
  <si>
    <t>050.20354</t>
  </si>
  <si>
    <t>050.2634.Welborn Dr.</t>
  </si>
  <si>
    <t>Install 525' 2" PE,Retire 2" Stl.</t>
  </si>
  <si>
    <t>050.20356</t>
  </si>
  <si>
    <t>050.KMD PHONE REPLACE 2008</t>
  </si>
  <si>
    <t>KMD PHONE REPLACEMENTS 2008</t>
  </si>
  <si>
    <t>050.20364</t>
  </si>
  <si>
    <t>050.BGR.CHESTNUT ST REPLC</t>
  </si>
  <si>
    <t>1000,1100 &amp; 1200 BLKS. - CHESTNUT ST REPLC. - B.G.</t>
  </si>
  <si>
    <t>050.20371</t>
  </si>
  <si>
    <t>050.2736.918062</t>
  </si>
  <si>
    <t>050.20372</t>
  </si>
  <si>
    <t>050.2736.918063</t>
  </si>
  <si>
    <t>050.20378</t>
  </si>
  <si>
    <t>2739.CLOVERBROOK SEC 4</t>
  </si>
  <si>
    <t>INSTALL 900' OF 2" PE</t>
  </si>
  <si>
    <t>050.20380</t>
  </si>
  <si>
    <t>050.2636.Timber Ridge Phase 2</t>
  </si>
  <si>
    <t>Install , 2058' 2" PE</t>
  </si>
  <si>
    <t>050.20382</t>
  </si>
  <si>
    <t>050.BGR.HOP.METER-REG.</t>
  </si>
  <si>
    <t>METERS &amp; REGULATORS - HOPKINSVILLE</t>
  </si>
  <si>
    <t>050.20383</t>
  </si>
  <si>
    <t>TechSvs.Mea.EFM.Caldwell Hosp.</t>
  </si>
  <si>
    <t>EFM for Caldwell County Hospital in Princeton</t>
  </si>
  <si>
    <t>040.11953</t>
  </si>
  <si>
    <t>040.12278</t>
  </si>
  <si>
    <t>040.12356</t>
  </si>
  <si>
    <t>040.12357</t>
  </si>
  <si>
    <t>040.12358</t>
  </si>
  <si>
    <t>040.12359</t>
  </si>
  <si>
    <t>040.12361</t>
  </si>
  <si>
    <t>040.12362</t>
  </si>
  <si>
    <t>040.12363</t>
  </si>
  <si>
    <t>040.12364</t>
  </si>
  <si>
    <t>040.12365</t>
  </si>
  <si>
    <t>040.12366</t>
  </si>
  <si>
    <t>040.12367</t>
  </si>
  <si>
    <t>040.12368</t>
  </si>
  <si>
    <t>040.12369</t>
  </si>
  <si>
    <t>040.12371</t>
  </si>
  <si>
    <t>040.12372</t>
  </si>
  <si>
    <t>040.12373</t>
  </si>
  <si>
    <t>040.12374</t>
  </si>
  <si>
    <t>040.12375</t>
  </si>
  <si>
    <t>040.12377</t>
  </si>
  <si>
    <t>040.12401</t>
  </si>
  <si>
    <t>040.12422</t>
  </si>
  <si>
    <t>040.12426</t>
  </si>
  <si>
    <t>040.12433</t>
  </si>
  <si>
    <t>040.12534</t>
  </si>
  <si>
    <t>040.12559</t>
  </si>
  <si>
    <t>040.12590</t>
  </si>
  <si>
    <t>040.12594</t>
  </si>
  <si>
    <t>040.12599</t>
  </si>
  <si>
    <t>040.12607</t>
  </si>
  <si>
    <t>040.12614</t>
  </si>
  <si>
    <t>040.12622</t>
  </si>
  <si>
    <t>040.12631</t>
  </si>
  <si>
    <t>040.12655</t>
  </si>
  <si>
    <t>040.12668</t>
  </si>
  <si>
    <t>aky.tcsvc.meas.Teledyne</t>
  </si>
  <si>
    <t>Retirement of Teledyne Forklift</t>
  </si>
  <si>
    <t>040.12678</t>
  </si>
  <si>
    <t>040.DAN.OFFICE FURNITURE</t>
  </si>
  <si>
    <t>FURNITURE FOR OPERATION SUPERVISOR</t>
  </si>
  <si>
    <t>Workover Well # 1 Bon Harbor</t>
  </si>
  <si>
    <t>050.20923</t>
  </si>
  <si>
    <t>050.2609.Bon Harbor Well #7</t>
  </si>
  <si>
    <t>Workover Bon Harbor Well #7</t>
  </si>
  <si>
    <t>050.20924</t>
  </si>
  <si>
    <t>050.2609.Bon Harbor Well #8</t>
  </si>
  <si>
    <t>Workover Bon Harbor Well #8</t>
  </si>
  <si>
    <t>050.20925</t>
  </si>
  <si>
    <t>050.2609.Bon Harbor Well #6</t>
  </si>
  <si>
    <t>Workover Bon Harbor Well #6</t>
  </si>
  <si>
    <t>050.20926</t>
  </si>
  <si>
    <t>050.2609.Bon Harbor Well #2</t>
  </si>
  <si>
    <t>Workover Bon Harbor Well #2</t>
  </si>
  <si>
    <t>050.20927</t>
  </si>
  <si>
    <t>050.2609.Bon Harbor Well #4</t>
  </si>
  <si>
    <t>Workover Bonharbor Well #4</t>
  </si>
  <si>
    <t>050.20929</t>
  </si>
  <si>
    <t>050.2637.Hansen Rd Rev Ext</t>
  </si>
  <si>
    <t>315' extension for one existing residential customer (JW Wallace)</t>
  </si>
  <si>
    <t>050.20933</t>
  </si>
  <si>
    <t>050.BGR.GLS.ELECTRO FUSE EQUIP</t>
  </si>
  <si>
    <t>4" ELECTROFUSION EQUIPMENT - GLASGOW</t>
  </si>
  <si>
    <t>050.20936</t>
  </si>
  <si>
    <t>2738.COLUMBIA AVE.REPLACEMENT</t>
  </si>
  <si>
    <t>REPLACE 4" STEEL IP ON COLUMBIA AVE WITH 2" PE IP</t>
  </si>
  <si>
    <t>050.20937</t>
  </si>
  <si>
    <t>050.BGR.PIPE JEEP</t>
  </si>
  <si>
    <t>PIPE JEEP - BOWLING GREEN</t>
  </si>
  <si>
    <t>050.20941</t>
  </si>
  <si>
    <t>2738.SPR.BONNIE FARMS</t>
  </si>
  <si>
    <t>INSTALL FARM TAP AND MAIN FOR BONNIE FARMS GREEN HOUSES ON HWY 55</t>
  </si>
  <si>
    <t>050.20945</t>
  </si>
  <si>
    <t>2737.DP-4 HEATH CONSUL FI.CGI</t>
  </si>
  <si>
    <t>PURCHASE DP-4 FI.CGI FOR SD SURVEY</t>
  </si>
  <si>
    <t>050.20963</t>
  </si>
  <si>
    <t>Utility Trailer</t>
  </si>
  <si>
    <t>Measurement Dept. Utility Trailer</t>
  </si>
  <si>
    <t>050.20967</t>
  </si>
  <si>
    <t>050.2638.M'field Reinforcement</t>
  </si>
  <si>
    <t>Purchase 12,000 feet of 4" High Density PE pipe to run from Pryorsburg system to the Mayfield system</t>
  </si>
  <si>
    <t>050.20971</t>
  </si>
  <si>
    <t>WKG.PAD.HWY 121 relocate BU050</t>
  </si>
  <si>
    <t>Highway 121 relocation</t>
  </si>
  <si>
    <t>050.20977</t>
  </si>
  <si>
    <t>050.2637.Pad Office Repairs</t>
  </si>
  <si>
    <t>Repairs to Paducah office incurred on Sunday, September 14th from winds of tropical depression "Ike"</t>
  </si>
  <si>
    <t>050.20999</t>
  </si>
  <si>
    <t>050.2634.Meadowlark</t>
  </si>
  <si>
    <t>Reimbursement for 2005 Job</t>
  </si>
  <si>
    <t>050.21070</t>
  </si>
  <si>
    <t>Danville 09 Growth</t>
  </si>
  <si>
    <t>050.21071</t>
  </si>
  <si>
    <t>Danville 09 Non Growth</t>
  </si>
  <si>
    <t>050.21081</t>
  </si>
  <si>
    <t>Owensboro 09 Non Growth</t>
  </si>
  <si>
    <t>050.21089</t>
  </si>
  <si>
    <t>050.2734.0918176-01</t>
  </si>
  <si>
    <t>050.21090</t>
  </si>
  <si>
    <t>050.2638.0916799-01</t>
  </si>
  <si>
    <t>050.21091</t>
  </si>
  <si>
    <t>050.2637.0918285-02</t>
  </si>
  <si>
    <t>050.21092</t>
  </si>
  <si>
    <t>050.2734.0918357-01</t>
  </si>
  <si>
    <t>050.21093</t>
  </si>
  <si>
    <t>050.2734.0918482-01</t>
  </si>
  <si>
    <t>050.21094</t>
  </si>
  <si>
    <t>050.2734.0917149-01</t>
  </si>
  <si>
    <t>050.21095</t>
  </si>
  <si>
    <t>050.2636.917944</t>
  </si>
  <si>
    <t>050.21096</t>
  </si>
  <si>
    <t>050.2734.0918436-02</t>
  </si>
  <si>
    <t>050.21097</t>
  </si>
  <si>
    <t>050.2637.0918185-01</t>
  </si>
  <si>
    <t>050.21098</t>
  </si>
  <si>
    <t>Purchase 2 Bushhogs</t>
  </si>
  <si>
    <t>Regulators for engineered applications</t>
  </si>
  <si>
    <t>WKG.BRG.MAINT.FUNCT</t>
  </si>
  <si>
    <t>WKG.DAN.MAINT.FUNCT</t>
  </si>
  <si>
    <t>WKG.OBORO.MAINT.FUNCT</t>
  </si>
  <si>
    <t>WKG.MAD.MAINT.FUNCT</t>
  </si>
  <si>
    <t>WKG.PAD.MAINT.FUNCT</t>
  </si>
  <si>
    <t>Construction Projects 2007</t>
  </si>
  <si>
    <t>Construction Projects 2008</t>
  </si>
  <si>
    <t>Construction Projects 2009</t>
  </si>
  <si>
    <t>REPLACE 1300' OF 2" PE W/ 1700' OF 4" PE AND 100' 2" PE RETIRE 2" STEEL AND PE</t>
  </si>
  <si>
    <t>REPLACE 2000' OF 4" STEEL WITH 4" PE ON CENTRAL AVE FROM WALNUT TO LINCOLN</t>
  </si>
  <si>
    <t>Bowling Green.04.Non Growth Functional</t>
  </si>
  <si>
    <t>Glasgow.04.Non Growth Functional</t>
  </si>
  <si>
    <t>Hopkinsville.04.Non Growth Functional</t>
  </si>
  <si>
    <t>Danville.04.Non Growth Functional</t>
  </si>
  <si>
    <t>Campbellsville.04.Non Growth Functional</t>
  </si>
  <si>
    <t>Transportation Cabinet Relocation/ 94% Reimbursement/ Olivet Ch Rd</t>
  </si>
  <si>
    <t>(Kentucky Division)</t>
  </si>
  <si>
    <t>Owensboro 05 Growth</t>
  </si>
  <si>
    <t>040.tcsvc.Meas.Rotary Meters</t>
  </si>
  <si>
    <t>040.PAD.Perkins Creek Rev Ext</t>
  </si>
  <si>
    <t>040.BGR.CUMBERLAND TRC.</t>
  </si>
  <si>
    <t>040.Mike Smith Toyota Rev Ext</t>
  </si>
  <si>
    <t>Install 855' - 2" PE for three new commercial lots located just off Coleman Rd</t>
  </si>
  <si>
    <t>050.18336</t>
  </si>
  <si>
    <t>Bowling Green 07 Growth</t>
  </si>
  <si>
    <t>Bowling Green 07 Growth Functional</t>
  </si>
  <si>
    <t>050.18337</t>
  </si>
  <si>
    <t>Bowling Green 07 Non Growth</t>
  </si>
  <si>
    <t>Bowling Green 07 Non Growth Functional</t>
  </si>
  <si>
    <t>050.18338</t>
  </si>
  <si>
    <t>Glasgow 07 Growth</t>
  </si>
  <si>
    <t>Glasgow 07 Growth Functional</t>
  </si>
  <si>
    <t>050.18339</t>
  </si>
  <si>
    <t>Glasgow 07 Non Growth</t>
  </si>
  <si>
    <t>Glasgow 07 Non Growth Functional</t>
  </si>
  <si>
    <t>050.18340</t>
  </si>
  <si>
    <t>Hopkinsville 07 Growth</t>
  </si>
  <si>
    <t>Hopkinsville 07 Growth Functional</t>
  </si>
  <si>
    <t>050.18341</t>
  </si>
  <si>
    <t>Hopkinsville 07 Non Growth</t>
  </si>
  <si>
    <t>Hopkinsville 07 Non Growth Functional</t>
  </si>
  <si>
    <t>050.18342</t>
  </si>
  <si>
    <t>Danville 07 Growth</t>
  </si>
  <si>
    <t>Danville 07 Growth Functional</t>
  </si>
  <si>
    <t>050.18343</t>
  </si>
  <si>
    <t>Danville 07 Non Growth</t>
  </si>
  <si>
    <t>Danville 07 Non Growth Functional</t>
  </si>
  <si>
    <t>050.18344</t>
  </si>
  <si>
    <t>Campbellsville 07 Growth</t>
  </si>
  <si>
    <t>Campbellsville 07 Growth Functional</t>
  </si>
  <si>
    <t>050.18345</t>
  </si>
  <si>
    <t>Campbellsville 07 Non Growth</t>
  </si>
  <si>
    <t>Campbellsville 07 Non Growth Functional</t>
  </si>
  <si>
    <t>050.18346</t>
  </si>
  <si>
    <t>Shelbyville 07 Growth</t>
  </si>
  <si>
    <t>Shelbyville 07 Growth Functional</t>
  </si>
  <si>
    <t>050.18347</t>
  </si>
  <si>
    <t>Shelbyville 07 Non Growth</t>
  </si>
  <si>
    <t>Shelbyville 07 Non Growth Functional</t>
  </si>
  <si>
    <t>050.18348</t>
  </si>
  <si>
    <t>Madisonville 07 Growth</t>
  </si>
  <si>
    <t>Madisonville 07 Growth Functional</t>
  </si>
  <si>
    <t>050.18349</t>
  </si>
  <si>
    <t>Madisonville 07 Non Growth</t>
  </si>
  <si>
    <t>Madisonville 07 Non Growth Functional</t>
  </si>
  <si>
    <t>050.18350</t>
  </si>
  <si>
    <t>Princeton 07 Growth</t>
  </si>
  <si>
    <t>Princeton 07 Growth Functional</t>
  </si>
  <si>
    <t>050.18351</t>
  </si>
  <si>
    <t>Princeton 07 Non Growth</t>
  </si>
  <si>
    <t>Princeton 07 Non Growth Functional</t>
  </si>
  <si>
    <t>050.18352</t>
  </si>
  <si>
    <t>Owensboro 07 Growth</t>
  </si>
  <si>
    <t>Owensboro 07 Growth Functional</t>
  </si>
  <si>
    <t>050.18353</t>
  </si>
  <si>
    <t>Owensboro 07 Non Growth</t>
  </si>
  <si>
    <t>Owensboro 07 Non Growth Functional</t>
  </si>
  <si>
    <t>050.18354</t>
  </si>
  <si>
    <t>Paducah 07 Growth</t>
  </si>
  <si>
    <t>Paducah 07 Growth Functional</t>
  </si>
  <si>
    <t>050.18355</t>
  </si>
  <si>
    <t>Paducah 07 Non Growth</t>
  </si>
  <si>
    <t>Paducah 07 Non Growth Functional</t>
  </si>
  <si>
    <t>050.18356</t>
  </si>
  <si>
    <t>Mayfield 07 Growth</t>
  </si>
  <si>
    <t>Mayfield 07 Growth Functional</t>
  </si>
  <si>
    <t>050.18357</t>
  </si>
  <si>
    <t>Mayfield 07 Non Growth</t>
  </si>
  <si>
    <t>Mayfield 07 Non Growth Functional</t>
  </si>
  <si>
    <t>050.18529</t>
  </si>
  <si>
    <t>050.2734.916865</t>
  </si>
  <si>
    <t>050.18530</t>
  </si>
  <si>
    <t>050.2734.916829</t>
  </si>
  <si>
    <t>050.18562</t>
  </si>
  <si>
    <t>050.OBO.Paddock Pointe Cove</t>
  </si>
  <si>
    <t>Install 368' 2" PE</t>
  </si>
  <si>
    <t>050.18569</t>
  </si>
  <si>
    <t>050.2636.915143</t>
  </si>
  <si>
    <t>050.18570</t>
  </si>
  <si>
    <t>050.2636.916867</t>
  </si>
  <si>
    <t>050.18571</t>
  </si>
  <si>
    <t>050.2636.916873</t>
  </si>
  <si>
    <t>050.18572</t>
  </si>
  <si>
    <t>050.2636.916931</t>
  </si>
  <si>
    <t>050.18573</t>
  </si>
  <si>
    <t>050.2636.916929</t>
  </si>
  <si>
    <t>MEC FORFEITUE</t>
  </si>
  <si>
    <t>050.18574</t>
  </si>
  <si>
    <t>050.2636.916930</t>
  </si>
  <si>
    <t>050.18575</t>
  </si>
  <si>
    <t>050.2636.916988</t>
  </si>
  <si>
    <t>050.18576</t>
  </si>
  <si>
    <t>050.2734.916537</t>
  </si>
  <si>
    <t>050.18577</t>
  </si>
  <si>
    <t>050.2734.916322</t>
  </si>
  <si>
    <t>050.18578</t>
  </si>
  <si>
    <t>050.2734.916627</t>
  </si>
  <si>
    <t>050.18579</t>
  </si>
  <si>
    <t>050.OBO.Village Run</t>
  </si>
  <si>
    <t>Install 318' 2"PE</t>
  </si>
  <si>
    <t>050.18582</t>
  </si>
  <si>
    <t>050.2736.HOP.FT.CAMP.EXT.</t>
  </si>
  <si>
    <t>WKG BU A&amp;G Overhead</t>
  </si>
  <si>
    <t>Over</t>
  </si>
  <si>
    <t>WKG[9580] Conv Maint Funct</t>
  </si>
  <si>
    <t>WKG[9560] Conv Maint Funct</t>
  </si>
  <si>
    <t>WKG[9500] Conv Maint Funct</t>
  </si>
  <si>
    <t>WKG[9515] Conv Maint Funct</t>
  </si>
  <si>
    <t>WKG.TECH SVC.MAINT.FUNCT</t>
  </si>
  <si>
    <t>WKG[009]Maint.Funct</t>
  </si>
  <si>
    <t>Patrica Higdon MEC Forfeiture</t>
  </si>
  <si>
    <t>Norma Taylor MEC Forfeiture</t>
  </si>
  <si>
    <t>Brice Leech MEC Forfeiture</t>
  </si>
  <si>
    <t>Super America MEC Forfeiture</t>
  </si>
  <si>
    <t>Daviess BD of EDU MEC Forf</t>
  </si>
  <si>
    <t>Hunters Pointe Dev MEC Forfeit</t>
  </si>
  <si>
    <t>John Samsil MEC Forfeiture</t>
  </si>
  <si>
    <t>Jerome Paul Haynes MEC Forf</t>
  </si>
  <si>
    <t>Mike Duvall MEC Forfeiture</t>
  </si>
  <si>
    <t>Eddie Obanion MEC Forfeiture</t>
  </si>
  <si>
    <t>AD Gaddis MEC Forfeiture</t>
  </si>
  <si>
    <t>Wallace Sapp MEC Forfeiture</t>
  </si>
  <si>
    <t>Janice Stinnett MEC Forfeiture</t>
  </si>
  <si>
    <t>Tim Montgomery MEC Forfeiture</t>
  </si>
  <si>
    <t>Hopkins.04.Non Gr Funct</t>
  </si>
  <si>
    <t>Cam.04.Non Grow Funct</t>
  </si>
  <si>
    <t>Mad.04.Non Grow Func</t>
  </si>
  <si>
    <t>Pad.04.Non Grow Func</t>
  </si>
  <si>
    <t>Mayf.04.Non Grow Func</t>
  </si>
  <si>
    <t>040.CAM.LEB.VA CEM RELOC</t>
  </si>
  <si>
    <t>wkg.dan.spri.rectifier repl.</t>
  </si>
  <si>
    <t>040.OBO.2005 REG INSPECTIONS</t>
  </si>
  <si>
    <t>aky.tcssvc.meas.regulators</t>
  </si>
  <si>
    <t>040.OBO.MISC. EQUIPMENT</t>
  </si>
  <si>
    <t>040.BGR.MISC. EQUIP - B.G</t>
  </si>
  <si>
    <t>(Phase I) 8" T'Line</t>
  </si>
  <si>
    <t>BOWLING GREEN NON-GROWTH FUNCTIONAL</t>
  </si>
  <si>
    <t>GLASGOW NON-GROWTH FUNCTIONAL</t>
  </si>
  <si>
    <t>HOPKINSVILLE NON-GROWTH FUNCTIONAL</t>
  </si>
  <si>
    <t>DANVILLE NON-GROWTH FUNCTIONAL</t>
  </si>
  <si>
    <t>CAMPBELLSVILLE NON-GROWTH FUNCTIONAL</t>
  </si>
  <si>
    <t>SHELBYVILLE NON-GROWTH FUNCTIONAL</t>
  </si>
  <si>
    <t>MADISONVILLE NON-GROWTH FUNCTIONAL</t>
  </si>
  <si>
    <t>PRINCETON NON-GROWTH FUNCTIONAL</t>
  </si>
  <si>
    <t>PADUCAH NON-GROWTH FUNCTIONAL</t>
  </si>
  <si>
    <t>MAYFIELD NON-FUNCTIONAL</t>
  </si>
  <si>
    <t>WKG Owensboro Blanket Group - 9500 Maintenance Functional Conversion</t>
  </si>
  <si>
    <t>WKG Madisonville Blanket Group - 9515 Maintenance Functional Conversion</t>
  </si>
  <si>
    <t>WKG Bowling Green Blanket Group - 9560 Maintenance Functional Conversion</t>
  </si>
  <si>
    <t>WKG Danville Blanket Group - 9580 Maintenance Functional Conversion</t>
  </si>
  <si>
    <t>WKG[009] Rate Div Maintenance Functional</t>
  </si>
  <si>
    <t>replace 47 year old rectifier.</t>
  </si>
  <si>
    <t>REPLACE 300' OF BARE 4" WITH 2" PE</t>
  </si>
  <si>
    <t>050.2636.Owensboro meters</t>
  </si>
  <si>
    <t>Purchase Meters &amp; Regs. for Owensboro</t>
  </si>
  <si>
    <t>050.19708</t>
  </si>
  <si>
    <t>050.2634.METER &amp; REG PURCHASE</t>
  </si>
  <si>
    <t>Purchase &amp; retire meters &amp;regulators</t>
  </si>
  <si>
    <t>050.19716</t>
  </si>
  <si>
    <t>050.2636.Highland Pointe 2</t>
  </si>
  <si>
    <t>Install 850' 2" PE</t>
  </si>
  <si>
    <t>050.19717</t>
  </si>
  <si>
    <t>050.2636.Chambers Dr.</t>
  </si>
  <si>
    <t>Install 650' 2" PE</t>
  </si>
  <si>
    <t>050.20213</t>
  </si>
  <si>
    <t>050.2636. Aqua Ln.</t>
  </si>
  <si>
    <t>Install 1,015' 4" PE</t>
  </si>
  <si>
    <t>050.20214</t>
  </si>
  <si>
    <t>050.2634.Welder Retirement</t>
  </si>
  <si>
    <t>Retire Bobcat Welder</t>
  </si>
  <si>
    <t>050.20216</t>
  </si>
  <si>
    <t>050.2634.Stage Coach Rd.</t>
  </si>
  <si>
    <t>Install 3,313' 4" PE</t>
  </si>
  <si>
    <t>050.20229</t>
  </si>
  <si>
    <t>050.2638.Progress Rail</t>
  </si>
  <si>
    <t>Relocation. Retire 4" steel, install 6" Pls</t>
  </si>
  <si>
    <t>050.20230</t>
  </si>
  <si>
    <t>050.HOP.KOUNTRY ACRES</t>
  </si>
  <si>
    <t>530 FT. OF 2" PE - KOUNTRY ACRES - HOPK.</t>
  </si>
  <si>
    <t>050.20231</t>
  </si>
  <si>
    <t>050.HOP.NEW TOWN STATION</t>
  </si>
  <si>
    <t>1260 FT. OF 4" PE - NEW TOWN STATION - HOPK.</t>
  </si>
  <si>
    <t>050.20233</t>
  </si>
  <si>
    <t>Meters - Outsourced</t>
  </si>
  <si>
    <t>Blanket Project for Outsourced Meters</t>
  </si>
  <si>
    <t>050.20236</t>
  </si>
  <si>
    <t>2737.HAR.HARRODSBURG SHOPS</t>
  </si>
  <si>
    <t>INSTALL 1400' OF 2" PE TO SERVE THE SHOPS NEXT TO NEW WALMART</t>
  </si>
  <si>
    <t>050.20237</t>
  </si>
  <si>
    <t>050.2638.E Tucker Rd Ext</t>
  </si>
  <si>
    <t>655' 2" PE rev ext for Robbie Castleman</t>
  </si>
  <si>
    <t>050.20238</t>
  </si>
  <si>
    <t>050.2636.Spring Ridgee Pkwy.</t>
  </si>
  <si>
    <t>Install 938' 2" PE</t>
  </si>
  <si>
    <t>050.20239</t>
  </si>
  <si>
    <t>050.2636.Mallard Creek Drive</t>
  </si>
  <si>
    <t>Install 695' 2" PE</t>
  </si>
  <si>
    <t>050.20240</t>
  </si>
  <si>
    <t>050.2637.Brenna Dr Main Ext</t>
  </si>
  <si>
    <t>Install 13' - 2" PE for one new residential customer, Steve Mills is bldr</t>
  </si>
  <si>
    <t>050.20241</t>
  </si>
  <si>
    <t>050.2637.Regina Drive Rev Ext</t>
  </si>
  <si>
    <t>Install 575' - 2" PE for one new residential customer</t>
  </si>
  <si>
    <t>050.20243</t>
  </si>
  <si>
    <t>050.2637.Westwood Rev Ext</t>
  </si>
  <si>
    <t>Install 3,160' - 2" PE into Westwood Hills Subdivision for 65 new residential lots</t>
  </si>
  <si>
    <t>050.20247</t>
  </si>
  <si>
    <t>050.HOPK.2ND &amp; KY REG. STA</t>
  </si>
  <si>
    <t>REPLACE LP REG. STA. - 2ND &amp; KY - HOPKINSVILLE</t>
  </si>
  <si>
    <t>050.20249</t>
  </si>
  <si>
    <t>2737.DANVILLE OFFICE REMODEL</t>
  </si>
  <si>
    <t>REMODEL DANVILLE OFFICE - SERVICE AND CONSTRUCTION</t>
  </si>
  <si>
    <t>050.20250</t>
  </si>
  <si>
    <t>2737.DANVILLE FURNITURE</t>
  </si>
  <si>
    <t>PURCHASE NEW OFFICE FURNITURE</t>
  </si>
  <si>
    <t>050.20252</t>
  </si>
  <si>
    <t>050.BGR.BRITE WAY 2" PE</t>
  </si>
  <si>
    <t>140 FT. OF 2" PE - BRITW WAY - BOWLING GREEN</t>
  </si>
  <si>
    <t>050.20253</t>
  </si>
  <si>
    <t>050.BGR.FRK.FEDERAL ST.</t>
  </si>
  <si>
    <t>360 FT. OF 2" PE - FEDERAL ST. - FRANKLIN</t>
  </si>
  <si>
    <t>050.20270</t>
  </si>
  <si>
    <t>050.2609.STO R-O-W Repair</t>
  </si>
  <si>
    <t>Repair 12" R-O-W Erosion</t>
  </si>
  <si>
    <t>050.20277</t>
  </si>
  <si>
    <t>050.2636.Graystone Phase 3</t>
  </si>
  <si>
    <t>Install 720' 2" PE</t>
  </si>
  <si>
    <t>050.20278</t>
  </si>
  <si>
    <t>050.BGR.CEMETERY RD. SYS. IMP.</t>
  </si>
  <si>
    <t>Highway relocation</t>
  </si>
  <si>
    <t>800' - 2" PE pipe for four existing customers and one new construction</t>
  </si>
  <si>
    <t>INSTALL ODORIZER</t>
  </si>
  <si>
    <t>Office furniture and accessories for the new Mayfield, KY office</t>
  </si>
  <si>
    <t>INSTALL 364' 4" PE</t>
  </si>
  <si>
    <t>David Lashbrook MEC Forfeiture</t>
  </si>
  <si>
    <t>Not Budgeted</t>
  </si>
  <si>
    <t>Project No.</t>
  </si>
  <si>
    <t>Project Title / Description</t>
  </si>
  <si>
    <t>Variance In       Dollars</t>
  </si>
  <si>
    <t>Variance As     Percent</t>
  </si>
  <si>
    <t>Percent Of      Budget</t>
  </si>
  <si>
    <t>Total Actual Project Cost</t>
  </si>
  <si>
    <t>Variance in      Dollars</t>
  </si>
  <si>
    <t>Original Budget Start</t>
  </si>
  <si>
    <t>Date Original Budget End</t>
  </si>
  <si>
    <t>Actual Start Year</t>
  </si>
  <si>
    <t>Actual Start Month</t>
  </si>
  <si>
    <t>Estimated Completion Year</t>
  </si>
  <si>
    <t>Estimated Completion Month</t>
  </si>
  <si>
    <t>Data:______ Base Period _____ Forecasted Period</t>
  </si>
  <si>
    <t>Annual Original P&amp;N Estimate</t>
  </si>
  <si>
    <t>Total P&amp;N Cost Estimate</t>
  </si>
  <si>
    <t>RELOCATE 120' OF 4" STEEL WITH 4" PE AT VA CEMETERY - LEBANON</t>
  </si>
  <si>
    <t>WKG Business Unit A&amp;G Overhead Project</t>
  </si>
  <si>
    <t>WKG.02.BG.Maintenance.Function</t>
  </si>
  <si>
    <t>WKG.02.Danv.Maint.Functional</t>
  </si>
  <si>
    <t>WKG.02.Oboro.Maint.Functional</t>
  </si>
  <si>
    <t>WKG.02.Paducah.Maint.Function</t>
  </si>
  <si>
    <t>RELOCATE 300' OF 4" HIGH PRESURE STEEL ON WALKER LANE</t>
  </si>
  <si>
    <t>RELOCATE 610' OF 2" PE ON CORNISHVILLE ROAD AT THE BRIDGE</t>
  </si>
  <si>
    <t>2005 REG.INSPECTIONS</t>
  </si>
  <si>
    <t>Bowling Green Maintenance Functional</t>
  </si>
  <si>
    <t>Danville Maintenance Functional 2002</t>
  </si>
  <si>
    <t>Owensboro Maint Functional 2002</t>
  </si>
  <si>
    <t>Paducah Maint Functional 2002</t>
  </si>
  <si>
    <t>Glasgow 2002 Maintance Functional</t>
  </si>
  <si>
    <t>Campsville 2002 Maintance Functional</t>
  </si>
  <si>
    <t>Shelbyville 2002 Maintance Functional</t>
  </si>
  <si>
    <t>Princeton 2002 Maintance Functional</t>
  </si>
  <si>
    <t>PE&amp;STL. SQUEEZE OFF TOOLS,LINE LOCATORS</t>
  </si>
  <si>
    <t>Pls and steel squeeze-off tools</t>
  </si>
  <si>
    <t>SQUEEZE OFF TOOLS &amp; LINE LOCATORS - B.G.</t>
  </si>
  <si>
    <t>INSTALL6,360' 4" STL.</t>
  </si>
  <si>
    <t>18TH &amp; CAMPBELL BRIDGE REPLC. - ST. HWY - HOPK.</t>
  </si>
  <si>
    <t>Bowling Green 05 Growth Func</t>
  </si>
  <si>
    <t>Bowling Green 05 Non Growth</t>
  </si>
  <si>
    <t>Glasgow 05 Growth</t>
  </si>
  <si>
    <t>Glasgow 05 Non Growth</t>
  </si>
  <si>
    <t>Hopkinsville 05 Non Growth</t>
  </si>
  <si>
    <t>Danville 05 Growth</t>
  </si>
  <si>
    <t>Danville 05 Non Growth</t>
  </si>
  <si>
    <t>Campbellsville 05 Growth</t>
  </si>
  <si>
    <t>Campbellsville 05 Non Growth</t>
  </si>
  <si>
    <t>Shelbyville 05 Growth</t>
  </si>
  <si>
    <t>Shelbyville 05 Non Growth</t>
  </si>
  <si>
    <t>Madisonville 05 Growth</t>
  </si>
  <si>
    <t>Madisonville 05 Non Growth</t>
  </si>
  <si>
    <t>Princeton 05 Non Growth</t>
  </si>
  <si>
    <t>Ownesboro 05 Growth</t>
  </si>
  <si>
    <t>Owensboro 05 Non Growth</t>
  </si>
  <si>
    <t>Paducah 05 Growth</t>
  </si>
  <si>
    <t>Paducah 05 Non Growth</t>
  </si>
  <si>
    <t>Mayfield 05 Non Growth</t>
  </si>
  <si>
    <t>WKG.DAN.CAM.COLLEGE ST REP.</t>
  </si>
  <si>
    <t>wkg.dan.leb. Calvary G.B.</t>
  </si>
  <si>
    <t>wkg.dan.leb.Mackville Rd. GB</t>
  </si>
  <si>
    <t>Atmos Energy Corporation</t>
  </si>
  <si>
    <t>WKG.02.Glasgow.Maint.Func</t>
  </si>
  <si>
    <t>WKG.02.Shelbyville.Maint.Func</t>
  </si>
  <si>
    <t>WKG.02.Princeton.Maint.Func</t>
  </si>
  <si>
    <t>WKG.02.Camp'ville.Maint.Func</t>
  </si>
  <si>
    <t>WKG.DAN.SHV.WELD TRUCK</t>
  </si>
  <si>
    <t>FUNCTIONAL MAINTENANCE</t>
  </si>
  <si>
    <t>FUNCTION MAINTENANCE</t>
  </si>
  <si>
    <t>040.Mea.Tecsvc.Regulators</t>
  </si>
  <si>
    <t>040.Sto Bushhog Purchase</t>
  </si>
  <si>
    <t>040.BGR.HOP.18TH &amp; CAMPBELL</t>
  </si>
  <si>
    <t>WKG.BG.03.NON-GROWTH FUNCTIONA</t>
  </si>
  <si>
    <t>WKG.GLA.03.NON-GROWTH FUNCTION</t>
  </si>
  <si>
    <t>WKG.CVILLE.O3.NON-GROWTH FUNCT</t>
  </si>
  <si>
    <t>WKG.SVILLE.03.NON-GROWTH FUNCT</t>
  </si>
  <si>
    <t>Glsgow.04.Non Grow Func</t>
  </si>
  <si>
    <t>040.DAN.SHV.151-127 2" ST RELO</t>
  </si>
  <si>
    <t>040.CAM.CENTRAL AVE - REPLACE</t>
  </si>
  <si>
    <t>Danv.04.Non Gr Funct</t>
  </si>
  <si>
    <t>WKG.HOP.O3.NON-GROWTH FUNCTION</t>
  </si>
  <si>
    <t>WKG.DAN.03.NON-GROWTH FUNCTION</t>
  </si>
  <si>
    <t>WKG.MAD.03.NON-GROWTH FUNCTION</t>
  </si>
  <si>
    <t>WKG.PTON.O3.NON-GROWTH FUNCTIO</t>
  </si>
  <si>
    <t>WKG.PAD.O3.NON-GROWTH FUNCTION</t>
  </si>
  <si>
    <t>WKG.MAY.O3.NON-FUNCTIONAL</t>
  </si>
  <si>
    <t>Schedule 13a</t>
  </si>
  <si>
    <t>Seven new commercial lots being developed by Mike Falconite adjacent being devel</t>
  </si>
  <si>
    <t>CUMBERLABD TRACE 6" PE TIE-IN - B.G.</t>
  </si>
  <si>
    <t>Madisonville.04.Non Growth Functional</t>
  </si>
  <si>
    <t>Owensboro.04.Non Growth Functional</t>
  </si>
  <si>
    <t>Paducah.04.Non Growth Functional</t>
  </si>
  <si>
    <t>Mayfield.04.Non Growth Functional</t>
  </si>
  <si>
    <t>Dresser Rotary Meters</t>
  </si>
  <si>
    <t>Workpaper Reference No(s).:    DR-1 Item 13a</t>
  </si>
  <si>
    <t>040.PAD.Lydon Rd Rev Ext</t>
  </si>
  <si>
    <t>040.OBO.BOETLER RD. ODORIZER</t>
  </si>
  <si>
    <t>040.MAY.New Office Accessories</t>
  </si>
  <si>
    <t>040.PAD.Misc Work Equip</t>
  </si>
  <si>
    <t>040.MAD.LAND O FROST</t>
  </si>
  <si>
    <t>040.OBO.Whispering Meadows</t>
  </si>
  <si>
    <t>Bowling Green.040.NonG F</t>
  </si>
  <si>
    <t>040.PAD.Olivet Ch Rd Relocate</t>
  </si>
  <si>
    <t>040.CAM.GREENSBURG CONNECTOR</t>
  </si>
  <si>
    <t>Owen.04.Non Grow Func</t>
  </si>
  <si>
    <t>WKG.PAD.Olivet Ch Rd Relocate</t>
  </si>
  <si>
    <t>-</t>
  </si>
  <si>
    <t>Type of Filing:___X__ Original _____ Updated _____ Revised</t>
  </si>
  <si>
    <t>Replace ground bed on rectifier</t>
  </si>
  <si>
    <t>Replace ground to rectifier</t>
  </si>
  <si>
    <t>050.23340</t>
  </si>
  <si>
    <t>050.2612.Crystal Cal XP</t>
  </si>
  <si>
    <t>Crystal Cal XP Gauge Tester</t>
  </si>
  <si>
    <t>05</t>
  </si>
  <si>
    <t>09</t>
  </si>
  <si>
    <t>07</t>
  </si>
  <si>
    <t>10</t>
  </si>
  <si>
    <t>050.23065</t>
  </si>
  <si>
    <t>050.2637.Calvert Reg Replace</t>
  </si>
  <si>
    <t>We would like to retire the existing Axial flo regulator and install a 2" X 1" Mooney regulator.</t>
  </si>
  <si>
    <t>12</t>
  </si>
  <si>
    <t>01</t>
  </si>
  <si>
    <t>050.23479</t>
  </si>
  <si>
    <t>050.2638.Wtr Valley Imp</t>
  </si>
  <si>
    <t>Improvements include the installation of a Balon check valve</t>
  </si>
  <si>
    <t>08</t>
  </si>
  <si>
    <t>050.23217</t>
  </si>
  <si>
    <t>050.2637.New Hope Rd Ext</t>
  </si>
  <si>
    <t>414 feet of 2 inch poly pipe for three exisrting residential customers</t>
  </si>
  <si>
    <t>03</t>
  </si>
  <si>
    <t>04</t>
  </si>
  <si>
    <t>050.23094</t>
  </si>
  <si>
    <t>040.009.2751Retirements</t>
  </si>
  <si>
    <t>Old 040 retirement projects being transferred to 050</t>
  </si>
  <si>
    <t>050.23135</t>
  </si>
  <si>
    <t>050.2634.ERX Recorders</t>
  </si>
  <si>
    <t>Purchase 2 Dual pressure ERX Recorders</t>
  </si>
  <si>
    <t>040.11699</t>
  </si>
  <si>
    <t>040.DAN.CAM.VEH RETIRE #6793</t>
  </si>
  <si>
    <t>RETIRE VEHICLE #6793</t>
  </si>
  <si>
    <t>050.23138</t>
  </si>
  <si>
    <t>050.2612 I/P Modems</t>
  </si>
  <si>
    <t>I/P modems</t>
  </si>
  <si>
    <t>050.23324</t>
  </si>
  <si>
    <t>050.2735 Glasgow Outer Loop</t>
  </si>
  <si>
    <t>4" PE Replacement - Glasgow Outer Loop</t>
  </si>
  <si>
    <t>050.23724</t>
  </si>
  <si>
    <t>050.KY.OboroIntegMains</t>
  </si>
  <si>
    <t>Owensboro Non Growth Mains Functional.  Pipe, fittings, etc. 2" and larger in pipe diameter.  These items shall be directed to the mains functional.</t>
  </si>
  <si>
    <t>050.24127</t>
  </si>
  <si>
    <t>050.2636.Veterans Blvd. Relo</t>
  </si>
  <si>
    <t>Relocate 900 Ft 6 Inch stl. with 6 Inch PE due to River Front project</t>
  </si>
  <si>
    <t>050.23796</t>
  </si>
  <si>
    <t>KY.Danville Integ RESI MEAS</t>
  </si>
  <si>
    <t>Danville Non Growth RESI MEAS Functional.  Meters, regulators, and meterset items typically used for residential applications.</t>
  </si>
  <si>
    <t>050.23799</t>
  </si>
  <si>
    <t>KYMadisonville Integ RESI MEAS</t>
  </si>
  <si>
    <t>Madisonville KY Non Growth RESI MEAS Functional.  Meters, regulators, and meterset items typically used for residential applications.</t>
  </si>
  <si>
    <t>050.23444</t>
  </si>
  <si>
    <t>050.2636.Graystone Phase 5</t>
  </si>
  <si>
    <t>Install 1015 Ft 2 Inch PE</t>
  </si>
  <si>
    <t>050.23003</t>
  </si>
  <si>
    <t>050.2637.21st &amp; Monroe</t>
  </si>
  <si>
    <t>Main replacement project due to leakage</t>
  </si>
  <si>
    <t>11</t>
  </si>
  <si>
    <t>050.23312</t>
  </si>
  <si>
    <t>050.2637.Irvin Cobb Relocate</t>
  </si>
  <si>
    <t>Relocate 65 feet of gas main due to new sign being installed</t>
  </si>
  <si>
    <t>050.23526</t>
  </si>
  <si>
    <t>2738.BARE STEEL REPLACE 2010</t>
  </si>
  <si>
    <t>REPLACE 2500ft OF BARE STEEL ROSE, CENTER AND REDMAN</t>
  </si>
  <si>
    <t>050.23913</t>
  </si>
  <si>
    <t>DanvilleLeakMains</t>
  </si>
  <si>
    <t>Danville Leak Functional Mains</t>
  </si>
  <si>
    <t>050.24187</t>
  </si>
  <si>
    <t>Railroad Consolidation - KY</t>
  </si>
  <si>
    <t>Payment of Railroad Crossings for 20 - 25 years - 7 Crossings</t>
  </si>
  <si>
    <t>050.23558</t>
  </si>
  <si>
    <t>050.2634.Las Vegas Ave.Ret.</t>
  </si>
  <si>
    <t>Retire 251 ft. 2 Inch Stl.</t>
  </si>
  <si>
    <t>050.23958</t>
  </si>
  <si>
    <t>PaducahLeakServices</t>
  </si>
  <si>
    <t>Paducah Leak Functional Services</t>
  </si>
  <si>
    <t>050.23117</t>
  </si>
  <si>
    <t>050.2635.Poplar St.</t>
  </si>
  <si>
    <t>Replace 2 Inch Bare Main with 712 feet of 2 Inc PE</t>
  </si>
  <si>
    <t>050.23495</t>
  </si>
  <si>
    <t>2937.TYRONE.MAGO CONSTRUCTION</t>
  </si>
  <si>
    <t>INSTALL4200ft OF 6in PE FOR MAGO CONSTRUCTION ASPHALT PLANT ON TYRONE ROAD</t>
  </si>
  <si>
    <t>02</t>
  </si>
  <si>
    <t>040.10299</t>
  </si>
  <si>
    <t>050.23173</t>
  </si>
  <si>
    <t>050.2637.Drawbridge Trace Ext</t>
  </si>
  <si>
    <t>Install 215' PE for one existing residential customer requesting natural gas</t>
  </si>
  <si>
    <t>050.23106</t>
  </si>
  <si>
    <t>050.2612.New EFM Equipment</t>
  </si>
  <si>
    <t>New EFM Equipment For Mahle Franklin,KY, TRAD Hopkinsville,KY,Springview Medical Lebanon,KY</t>
  </si>
  <si>
    <t>050.23126</t>
  </si>
  <si>
    <t>2739.LAW.PARKWOOD GARDEN 10</t>
  </si>
  <si>
    <t>INSTALL 200ft OF 2in PE FOR LOT 1 AND 14 IN SCENIC GARDEN - LAWRENCEBURG</t>
  </si>
  <si>
    <t>040.11172</t>
  </si>
  <si>
    <t>wkg.dan.ret case trencher - DW</t>
  </si>
  <si>
    <t>retire case trencher - DITCH WITCH 2310W 156958</t>
  </si>
  <si>
    <t>050.23144</t>
  </si>
  <si>
    <t>050.2612.107 Flow Boss</t>
  </si>
  <si>
    <t>107 Flow Boss For Bench Testing</t>
  </si>
  <si>
    <t>040.11704</t>
  </si>
  <si>
    <t>040.DAN.SHV.VEH RETIRE #6920</t>
  </si>
  <si>
    <t>RETIRE VEHICLE #6920</t>
  </si>
  <si>
    <t>040.11918</t>
  </si>
  <si>
    <t>050.23157</t>
  </si>
  <si>
    <t>050.2737.TDWILLIAMSON EQUIP</t>
  </si>
  <si>
    <t>PURCHASE TD WILLIAMSON 2" AND 4" PLUGGING MACHINES - EXISTING UNITS ARE NOT SAFE AND WE NEED TO UPDATE TO THE NEW EQUIPMENT FOR EMPLOYEE SAFTY.</t>
  </si>
  <si>
    <t>050.23189</t>
  </si>
  <si>
    <t>2737.STAN.HILLTOPPER 10</t>
  </si>
  <si>
    <t>INSTALL 200ft OF 2in PE ON HILLTOPPER ACROSS HUBLE</t>
  </si>
  <si>
    <t>050.23186</t>
  </si>
  <si>
    <t>050.2635.Fusion Equipment</t>
  </si>
  <si>
    <t>Purchase Fusion Equipment</t>
  </si>
  <si>
    <t>050.23150</t>
  </si>
  <si>
    <t>050.2739.WALKER LANE FENCE</t>
  </si>
  <si>
    <t>INSTALL FENCE AROUND THE REGULATOR STATION ON WALKER LANE IN LAWRENCEBURG, KENTUCKY</t>
  </si>
  <si>
    <t>050.23291</t>
  </si>
  <si>
    <t>2739.HUDSON BLVD.HI POINT IN</t>
  </si>
  <si>
    <t>INSTALL 297ft OF 4in PE AROUND CUL-DE-SAK ON HUDSON BLVD FOR HUMANE SOCIETY</t>
  </si>
  <si>
    <t>050.23249</t>
  </si>
  <si>
    <t xml:space="preserve">050.2634.Locators and Mole </t>
  </si>
  <si>
    <t>Purchase 2 locators and Mole</t>
  </si>
  <si>
    <t>050.22508</t>
  </si>
  <si>
    <t>2738.CVILLE WAREHOUSE ROOF</t>
  </si>
  <si>
    <t>INSTALL NEW ROOF ON WAREHOUSE IN CAMPBELLSVILLE - STORM DAMAGE</t>
  </si>
  <si>
    <t>050.23032</t>
  </si>
  <si>
    <t>050.2636.Western Ave.</t>
  </si>
  <si>
    <t>Relocate approximately 319 feet 2 Inch Stl.</t>
  </si>
  <si>
    <t>050.23327</t>
  </si>
  <si>
    <t>050.2636.Bruce School Rd.</t>
  </si>
  <si>
    <t>Install 100 ft 2 Inch PE</t>
  </si>
  <si>
    <t>050.23876</t>
  </si>
  <si>
    <t>KY.Shelbyville Integ CP/ ANODE</t>
  </si>
  <si>
    <t>Shelbyville KY  Non-Growth Anode/Cathodic Protection Functional.  Anodes and other items related to cathodic protection of the system.</t>
  </si>
  <si>
    <t>050.24173</t>
  </si>
  <si>
    <t>050.2636.Electro Fuse Eq.</t>
  </si>
  <si>
    <t>Purchase Electro Fuse Equipment</t>
  </si>
  <si>
    <t>050.23760</t>
  </si>
  <si>
    <t>MadisonIntegServices</t>
  </si>
  <si>
    <t>Madisonville Non Growth Services Functional</t>
  </si>
  <si>
    <t>050.23762</t>
  </si>
  <si>
    <t>OboroIntegServices</t>
  </si>
  <si>
    <t>Owensboro Non Growth Services Functional</t>
  </si>
  <si>
    <t>050.23838</t>
  </si>
  <si>
    <t>MadisonvilleIntegRegs</t>
  </si>
  <si>
    <t>Madisonville Non Growth Regs</t>
  </si>
  <si>
    <t>050.22991</t>
  </si>
  <si>
    <t>050.2734.Louisville Rd. Ext.</t>
  </si>
  <si>
    <t>Louisville Rd. 4 Inch Extension</t>
  </si>
  <si>
    <t>06</t>
  </si>
  <si>
    <t>050.23055</t>
  </si>
  <si>
    <t>050.2636.Vincent Station Dr.</t>
  </si>
  <si>
    <t>Install 360 Feet 2 Inch PE</t>
  </si>
  <si>
    <t>050.23313</t>
  </si>
  <si>
    <t>2737.BURGIN.LEAK.HWY 152-33</t>
  </si>
  <si>
    <t>REPLACE 500ft OF 2in STEEL WITH 2in PE FOR REPAIRING 3 LEAKS AND EASEMENT ENCROACHMENT</t>
  </si>
  <si>
    <t>050.23560</t>
  </si>
  <si>
    <t>050.2636.Insulators &amp; Anodes</t>
  </si>
  <si>
    <t>Retire ground bed &amp; rectifier at Legion Park. Install insulators at Legion Blvd.&amp; Warwick Dr. with Anodes</t>
  </si>
  <si>
    <t>050.23266</t>
  </si>
  <si>
    <t>050.2634.Hwy 62 Replacement</t>
  </si>
  <si>
    <t>Replace exposed 2 Inch Steel with 2 Inch PE</t>
  </si>
  <si>
    <t>050.23957</t>
  </si>
  <si>
    <t>OwensboroLeakServices</t>
  </si>
  <si>
    <t>Owensboro Leak Services Functional</t>
  </si>
  <si>
    <t>050.23239</t>
  </si>
  <si>
    <t>050.2602.MDTs 2 2010</t>
  </si>
  <si>
    <t>Purchase MTDs</t>
  </si>
  <si>
    <t>050.23443</t>
  </si>
  <si>
    <t>050.2636.Verden St. Retire</t>
  </si>
  <si>
    <t>Retire 1.25 leaking Stl. main not in use</t>
  </si>
  <si>
    <t>050.23535</t>
  </si>
  <si>
    <t>050.2609.Storage Misc.</t>
  </si>
  <si>
    <t>Replace Safety Shut Offs and Install Methanol Injectors</t>
  </si>
  <si>
    <t>050.23142</t>
  </si>
  <si>
    <t>050.2612.Replacement EFM</t>
  </si>
  <si>
    <t>Replacement EFM Equipment</t>
  </si>
  <si>
    <t>050.23394</t>
  </si>
  <si>
    <t>050.2637.Cumberland Rd Ext</t>
  </si>
  <si>
    <t>Install 140 feet of 2 inch pe pipe</t>
  </si>
  <si>
    <t>050.23225</t>
  </si>
  <si>
    <t>050.2637.Gas Tracker</t>
  </si>
  <si>
    <t>We would like to purchase this Gas Tracker non-Metallic pipe locator for use in the greater Paducah area.</t>
  </si>
  <si>
    <t>050.23111</t>
  </si>
  <si>
    <t>050.2637.Light Pkg Pandolfi</t>
  </si>
  <si>
    <t>This project is to capture the costs of a new light package for David Pandolfi new 2010 Ford vehicle. Package includes a remote control spotlight to be purchased from Emergency Equipment Specialist in Paducah, KY.</t>
  </si>
  <si>
    <t>050.23449</t>
  </si>
  <si>
    <t>050.2637.Princess Jennifer</t>
  </si>
  <si>
    <t>Install 200 feet of 2 inch poly pipe for two new residential customers requesting gas service</t>
  </si>
  <si>
    <t>040.10597</t>
  </si>
  <si>
    <t>RETIRE CASE BACKHOE # 5117</t>
  </si>
  <si>
    <t>1981 CASE 480 BACKHOE</t>
  </si>
  <si>
    <t>050.23268</t>
  </si>
  <si>
    <t>050.2636.Install Mooney Pilots</t>
  </si>
  <si>
    <t>Install Mooney Pilots Commonwealth Purchase Wescore Purchase Dart Polymer TB 4 and Mosleyville Purchase</t>
  </si>
  <si>
    <t>050.23333</t>
  </si>
  <si>
    <t>050.2637.Benton Rd Replacemen</t>
  </si>
  <si>
    <t>Replace 2" steel damaged by third party</t>
  </si>
  <si>
    <t>050.23091</t>
  </si>
  <si>
    <t>040.009.2737Retirements</t>
  </si>
  <si>
    <t>Old 040 projects transferred to 050</t>
  </si>
  <si>
    <t>040.11850</t>
  </si>
  <si>
    <t>050.23160</t>
  </si>
  <si>
    <t>050.2612.Portable ERX</t>
  </si>
  <si>
    <t>Portable ERX dual Pressure</t>
  </si>
  <si>
    <t>050.23265</t>
  </si>
  <si>
    <t>050.2638.Pipehorn Locator</t>
  </si>
  <si>
    <t>We would like to purchase a new Pipehorn pipe locator model MD840 for use in the Mayfield area.</t>
  </si>
  <si>
    <t>050.23343</t>
  </si>
  <si>
    <t>050.2637.Safety Stopper</t>
  </si>
  <si>
    <t>We would like to purchase Safety Stopper equipment. This equipment would allow us to safely work with "home made" service tees.</t>
  </si>
  <si>
    <t>050.23176</t>
  </si>
  <si>
    <t>050.2635.ERX Recorders</t>
  </si>
  <si>
    <t>Purchase 4 ERX800 Electronic recorders</t>
  </si>
  <si>
    <t>050.23430</t>
  </si>
  <si>
    <t>050.2734 Traditions Ext</t>
  </si>
  <si>
    <t>2 inch PE Extension - Traditions Alley 6</t>
  </si>
  <si>
    <t>050.23349</t>
  </si>
  <si>
    <t>050.2637.Refrigerator</t>
  </si>
  <si>
    <t>Purchase of a new refrigerator for use in our warehouse.</t>
  </si>
  <si>
    <t>050.23878</t>
  </si>
  <si>
    <t>Princeton Integ CP/ ANODE</t>
  </si>
  <si>
    <t>Princeton Non-Growth Anode/Cathodic Protection Functional.  Anodes and other items related to cathodic protection of the system.</t>
  </si>
  <si>
    <t>050.24121</t>
  </si>
  <si>
    <t>050.2637.E.F Equip II</t>
  </si>
  <si>
    <t>Electro fuse equipment for use in the Paducah area.</t>
  </si>
  <si>
    <t>050.23797</t>
  </si>
  <si>
    <t>Campbellsville Integ RESI MEAS</t>
  </si>
  <si>
    <t>Campbellsville KY Non Growth RESI MEAS Functional.  Meters, regulators, and meterset items typically used for residential applications.</t>
  </si>
  <si>
    <t>050.23675</t>
  </si>
  <si>
    <t>050.KY.GlasgowGrowthServices</t>
  </si>
  <si>
    <t>Glasgow Growth Services Functional</t>
  </si>
  <si>
    <t>050.23380</t>
  </si>
  <si>
    <t>050.2637.Shed Insulation</t>
  </si>
  <si>
    <t>Insulation to be used for our recently remodeled shed on th lot at 3034 Parker St.</t>
  </si>
  <si>
    <t>050.23311</t>
  </si>
  <si>
    <t>050.2637.Kerth Rd Mian Ext</t>
  </si>
  <si>
    <t>Install 95 feet of 2 inch poly for one existing residential customer requesting gas.</t>
  </si>
  <si>
    <t>050.23918</t>
  </si>
  <si>
    <t>OwensboroLeakMains</t>
  </si>
  <si>
    <t>Owensboro Leak Functional Mains</t>
  </si>
  <si>
    <t>050.23561</t>
  </si>
  <si>
    <t>050.2636.Short Sta. Rd. Relo.</t>
  </si>
  <si>
    <t>Relocate 655ft 2 Inch PE for roadway work</t>
  </si>
  <si>
    <t>050.23136</t>
  </si>
  <si>
    <t>050.2634.Countryview Boiler</t>
  </si>
  <si>
    <t>Install Boiler at Countryview</t>
  </si>
  <si>
    <t>050.23393</t>
  </si>
  <si>
    <t>050.2636.Station Buildings</t>
  </si>
  <si>
    <t>Purchase Buildings for Mosleyville station Beaver Dam Purchase and Hickory Storage Field.</t>
  </si>
  <si>
    <t>050.23436</t>
  </si>
  <si>
    <t>050.2736.Marietta Dr. Rplmnt.</t>
  </si>
  <si>
    <t>Replace 4 Inch Stl. Due to Bridge Replacement</t>
  </si>
  <si>
    <t>050.23446</t>
  </si>
  <si>
    <t>050.2637.Bleich Rd Relocation</t>
  </si>
  <si>
    <t>Lone Oak High School constructing a new access road</t>
  </si>
  <si>
    <t>050.23480</t>
  </si>
  <si>
    <t>050.2637.R.D Locator</t>
  </si>
  <si>
    <t>Radiodetection model RD8000 universal precision cable and pipe locator for use in the Paducah area. Will be assigned to Richard (Bates) Anderson.</t>
  </si>
  <si>
    <t>040.11698</t>
  </si>
  <si>
    <t>040.DAN.CAM.VEH RETIRE #6904</t>
  </si>
  <si>
    <t>RETIRE VEHICLE #6904</t>
  </si>
  <si>
    <t>040.10193</t>
  </si>
  <si>
    <t>WKG.DAN.LEB.COURTSQUARE</t>
  </si>
  <si>
    <t>RELOCATE 240' 2" PE PIPE</t>
  </si>
  <si>
    <t>040.10972</t>
  </si>
  <si>
    <t>050.23120</t>
  </si>
  <si>
    <t>050.2737.EMERGENCY GENERATOR</t>
  </si>
  <si>
    <t>EMERGENCY GENERATOR FOR TRAILER</t>
  </si>
  <si>
    <t>050.23275</t>
  </si>
  <si>
    <t>050.2637.Hwy 282 Replacement</t>
  </si>
  <si>
    <t>Replace 500 feet of 4 inch steel with 500 feet of 4 inch plastic</t>
  </si>
  <si>
    <t>050.23489</t>
  </si>
  <si>
    <t>050.2636.London Pike Spur</t>
  </si>
  <si>
    <t>Install 100 Ft 2 Inch PE</t>
  </si>
  <si>
    <t>050.23490</t>
  </si>
  <si>
    <t>050.2636.Pro Park Dr. Reloc.</t>
  </si>
  <si>
    <t>Relocate 2 Inch PE for new Street</t>
  </si>
  <si>
    <t>050.22971</t>
  </si>
  <si>
    <t>050.2636.High Pass Pointe</t>
  </si>
  <si>
    <t>Install 2" PE in Heartland Sub.</t>
  </si>
  <si>
    <t>050.23000</t>
  </si>
  <si>
    <t>050.2602.Desktop/Lap tops 2010</t>
  </si>
  <si>
    <t>Replace dated Desktops and lap tops</t>
  </si>
  <si>
    <t>040.11980</t>
  </si>
  <si>
    <t>040.12156</t>
  </si>
  <si>
    <t>050.23357</t>
  </si>
  <si>
    <t>050.2736.Burley Ave.</t>
  </si>
  <si>
    <t>Install 580 feet 2 Inch PE</t>
  </si>
  <si>
    <t>050.23122</t>
  </si>
  <si>
    <t>2 inch PE Ext. - Northridge V</t>
  </si>
  <si>
    <t>2 inch PE Extension  - Northrigde V - Bowling Green</t>
  </si>
  <si>
    <t>050.23358</t>
  </si>
  <si>
    <t>050.2618.Misc.Equipment</t>
  </si>
  <si>
    <t>Purchase misc. equipment Respirator, Respirator test kit, Shoring Box End Panels.</t>
  </si>
  <si>
    <t>050.23563</t>
  </si>
  <si>
    <t>050.2637.Locator - Young</t>
  </si>
  <si>
    <t>This project is for new model 840 Pipehorn pipe locator to be assigned to Mike Young for use in the Paducah area.</t>
  </si>
  <si>
    <t>050.23413</t>
  </si>
  <si>
    <t>050.2734.Misc Equip</t>
  </si>
  <si>
    <t>050.22507</t>
  </si>
  <si>
    <t>2738.LEB.HENDRICKSON DR</t>
  </si>
  <si>
    <t>INSTALL 4in PE ON HENDRICKSON DR FOR NEW WAREHOUSE</t>
  </si>
  <si>
    <t>050.23206</t>
  </si>
  <si>
    <t>050.2636.Holland Dr. Outage</t>
  </si>
  <si>
    <t>Replace 12  feet 2 Inch PE and capture cost from outage.</t>
  </si>
  <si>
    <t>050.23642</t>
  </si>
  <si>
    <t>CampbellsvilleGrowth COMM MEAS</t>
  </si>
  <si>
    <t>Campbellsville Growth COMM MEAS Functional.  Meters, regulators, and meterset items typically used for commercial/light industrial applications (ie rotary meters).</t>
  </si>
  <si>
    <t>050.22990</t>
  </si>
  <si>
    <t>050.2734.10th Replacement</t>
  </si>
  <si>
    <t>Replace 4 inch bare - E 10th. between Josephine and Bypass</t>
  </si>
  <si>
    <t>050.23045</t>
  </si>
  <si>
    <t>050.2734.Beltline 8</t>
  </si>
  <si>
    <t>Bowling Green 8 inch System Improvement</t>
  </si>
  <si>
    <t>050.23040</t>
  </si>
  <si>
    <t>Grinstead 4 inch Replc.</t>
  </si>
  <si>
    <t>4 inch Bare Steel Replacement, Grinstead Mill Rd. Cave City</t>
  </si>
  <si>
    <t>050.23485</t>
  </si>
  <si>
    <t>050.2637.E.F Equip</t>
  </si>
  <si>
    <t>M.T Deason electro-fuse processor with data printermodel EF-T for use in the Paducah area.</t>
  </si>
  <si>
    <t>050.24135</t>
  </si>
  <si>
    <t>050.2734.ELECTROFUSE UNITS</t>
  </si>
  <si>
    <t>050.22434</t>
  </si>
  <si>
    <t>050.KY.ShelbyvLeakFunct2010</t>
  </si>
  <si>
    <t>050.23562</t>
  </si>
  <si>
    <t>050.2635.East Dale Ave.</t>
  </si>
  <si>
    <t>Install 100 ft 2 Inch PE to serve 1 residential customer and extra 134 ft to provide two way feed.</t>
  </si>
  <si>
    <t>050.23680</t>
  </si>
  <si>
    <t>050.KY.MadisonGrowthServices</t>
  </si>
  <si>
    <t>Madisonville KY Growth Services Functional</t>
  </si>
  <si>
    <t>050.23681</t>
  </si>
  <si>
    <t>050.KY.PrincetonGrowthServices</t>
  </si>
  <si>
    <t>Princeton Growth Services Functional</t>
  </si>
  <si>
    <t>050.23684</t>
  </si>
  <si>
    <t>050.KY.MayfieldGrowthServices</t>
  </si>
  <si>
    <t>Mayfield Growth Services Functional</t>
  </si>
  <si>
    <t>050.23276</t>
  </si>
  <si>
    <t>050.2636.Replace Heaters,Regs.</t>
  </si>
  <si>
    <t>Replace Bruest Heaters Big Rivers, Replace regulators Southwire &amp; 5th St Station</t>
  </si>
  <si>
    <t>050.23066</t>
  </si>
  <si>
    <t>2738.ROLAND ST</t>
  </si>
  <si>
    <t>INSTALL 250ft OF 2in PE FOR RELOCATION OF EXISTING METERS ON PRIVATE PROPERTY</t>
  </si>
  <si>
    <t>050.23105</t>
  </si>
  <si>
    <t>2737.BREATHITT AVE</t>
  </si>
  <si>
    <t>INSTALL 800ft OF 2in PE FROM ILA AVE TO BREATHITT AVE</t>
  </si>
  <si>
    <t>050.23148</t>
  </si>
  <si>
    <t>050.2737.CP TRAILER</t>
  </si>
  <si>
    <t>PURCHASE TRAILER FOR CP TECHNICIAN.  THIS WILL BE FOR EQUIPMENT NEEDED TO INSTALL ANODES.</t>
  </si>
  <si>
    <t>050.23348</t>
  </si>
  <si>
    <t>050.2637.Monroe St II Replace</t>
  </si>
  <si>
    <t>City widening road, if we do not relocate we will be under the ashphalt. Install 750 feet 4 inch pls, retire 750 feet 4 inch steel. 15 services affected.</t>
  </si>
  <si>
    <t>050.23140</t>
  </si>
  <si>
    <t>050.2612 I/p Modems a</t>
  </si>
  <si>
    <t>I/P Modems</t>
  </si>
  <si>
    <t>050.23434</t>
  </si>
  <si>
    <t>Hopkinsville 10-inch Replacem</t>
  </si>
  <si>
    <t>Replace 4 Mi of 10 L-90-159 w/ 12" from MP 1.25 to MP 5</t>
  </si>
  <si>
    <t>040.11692</t>
  </si>
  <si>
    <t>040.CAM.VEHICLE RETIRE #5260</t>
  </si>
  <si>
    <t>RETIRE VEHICLE UNIT #5260</t>
  </si>
  <si>
    <t>050.23370</t>
  </si>
  <si>
    <t>2738.CALVARY PURCHASE REBUILD</t>
  </si>
  <si>
    <t>REBUILD THE CALVARY PURCHASE STATION</t>
  </si>
  <si>
    <t>050.23177</t>
  </si>
  <si>
    <t>050.2637.Vulcan Relocation</t>
  </si>
  <si>
    <t>Move regulator station upstream, relocate 2,200 feet of dist pressure 4" pe pipe that would have been intermediate presure if we hadn't moved station</t>
  </si>
  <si>
    <t>050.23139</t>
  </si>
  <si>
    <t>050.2612.I/P  modems</t>
  </si>
  <si>
    <t>040.11290</t>
  </si>
  <si>
    <t>WKG.DAN.CAM.VEHIC 5918 RETIRE</t>
  </si>
  <si>
    <t>RETIRE J. RICHARDSON VEHICLE</t>
  </si>
  <si>
    <t>040.11660</t>
  </si>
  <si>
    <t>WKG.DAN.SHV.VEHICL RETIRE 6903</t>
  </si>
  <si>
    <t>RETIRE D. THOMAS TRUCK #6903</t>
  </si>
  <si>
    <t>040.11700</t>
  </si>
  <si>
    <t>040.DAN.CAM.VEH RETIRE #6902</t>
  </si>
  <si>
    <t>RETIRE VEHICLE #6902</t>
  </si>
  <si>
    <t>040.11756</t>
  </si>
  <si>
    <t>040.DAN.VEHICLE RETIRE #6561</t>
  </si>
  <si>
    <t>RETIRE VEHICLE 6561 VIN 2G1WL52M6S9318219</t>
  </si>
  <si>
    <t>050.23235</t>
  </si>
  <si>
    <t>050.2637.Calvert T.B 2</t>
  </si>
  <si>
    <t>Introduce a second feed into Calvert city distribution system from the south, exising feed is from north side of city.</t>
  </si>
  <si>
    <t>050.23400</t>
  </si>
  <si>
    <t>050.2636. Summer Walk 2</t>
  </si>
  <si>
    <t>Install 1062 ft 2 Inch PE</t>
  </si>
  <si>
    <t>050.23282</t>
  </si>
  <si>
    <t>050.2634.Heath Mobile Kit</t>
  </si>
  <si>
    <t>Purchase mobile kit &amp; trailer for gator</t>
  </si>
  <si>
    <t>050.23686</t>
  </si>
  <si>
    <t>2738.SPRNG.LEBANON HILL RD</t>
  </si>
  <si>
    <t>INSTALL 200ft OF 2in PE FOR CUSTOMER</t>
  </si>
  <si>
    <t>050.23513</t>
  </si>
  <si>
    <t>2739.MEADOW GLEN SEC III</t>
  </si>
  <si>
    <t>INSTALL IN JOINT TRENCH 2in PE</t>
  </si>
  <si>
    <t>050.24073</t>
  </si>
  <si>
    <t>MadisonLeakCP/LeakClamps</t>
  </si>
  <si>
    <t>Madisonville Leak Functional - CP/Leak Clamps</t>
  </si>
  <si>
    <t>050.24074</t>
  </si>
  <si>
    <t>PrincetonLeakCP/LeakClamps</t>
  </si>
  <si>
    <t>Princeton Leak Functional - CP/Leak Clamps</t>
  </si>
  <si>
    <t>050.24075</t>
  </si>
  <si>
    <t>OboroLeakCP/LeakClamps</t>
  </si>
  <si>
    <t>Owensboro Leak Functional - CP/Leak Clamps</t>
  </si>
  <si>
    <t>050.23801</t>
  </si>
  <si>
    <t>KY.Owensboro Integ RESI MEAS</t>
  </si>
  <si>
    <t>Owensboro Non Growth RESI MEAS Functional.  Meters, regulators, and meterset items typically used for residential applications.</t>
  </si>
  <si>
    <t>050.23285</t>
  </si>
  <si>
    <t>050.2734.Old Morgantown Replc</t>
  </si>
  <si>
    <t>3" Bare Steel Replacement - Old Morgantown Rd.- B.G.</t>
  </si>
  <si>
    <t>050.23036</t>
  </si>
  <si>
    <t>050.2734.6 Tapping Equip</t>
  </si>
  <si>
    <t>6 Inch TD Williamson Equipment - Bowling Green Area. This is a approved FY2010 Budget Item</t>
  </si>
  <si>
    <t>050.23185</t>
  </si>
  <si>
    <t>050.3634.Sensit Gold Purchase</t>
  </si>
  <si>
    <t>Purchase 4 new Sensit Golds, 4 old ones to be traded in.</t>
  </si>
  <si>
    <t>050.22992</t>
  </si>
  <si>
    <t>050.2735.Redbird  Ext - Adair</t>
  </si>
  <si>
    <t>450 ft. - 2 inch PE - Redbird- Adairville</t>
  </si>
  <si>
    <t>050.22502</t>
  </si>
  <si>
    <t>050.2612.REFURB METERS FY10</t>
  </si>
  <si>
    <t>CC2612 FY10 Outsourced Meter Retirements &amp; New Meter Purchases</t>
  </si>
  <si>
    <t>050.23064</t>
  </si>
  <si>
    <t>050.2637.Mississippi St Ext</t>
  </si>
  <si>
    <t>Install 255 ft of 2 in poly for one new customer Grand Rivers Fire Dept</t>
  </si>
  <si>
    <t>050.23193</t>
  </si>
  <si>
    <t>2739.WADDY.BRADSTOWN TRL</t>
  </si>
  <si>
    <t>INSTALL 600ft OF 2in PE FOR LOVES TRUCK STOP ON BRADSTOWN TRAIL</t>
  </si>
  <si>
    <t>050.24107</t>
  </si>
  <si>
    <t>2737.DANVILLE.ELECFUS 2010</t>
  </si>
  <si>
    <t>PURCHASE ELECTORFUSION EQUIPMENT FOR DANVILLE TO COMPLY WITH UOC DIRECTIVES</t>
  </si>
  <si>
    <t>050.23537</t>
  </si>
  <si>
    <t>050.2636.Sunrise Dr. Reloc</t>
  </si>
  <si>
    <t>Relocate 430ft 2 Inch Stl.with 2 Inch PE</t>
  </si>
  <si>
    <t>040.10459</t>
  </si>
  <si>
    <t>WKG.DAN.LAN.CAMPBELL ST. RET.</t>
  </si>
  <si>
    <t>RETIRE 580' 2" STEEL PIPE</t>
  </si>
  <si>
    <t>050.22970</t>
  </si>
  <si>
    <t>050.2636.Forest Edge Cove</t>
  </si>
  <si>
    <t>Install 2 Inch PE</t>
  </si>
  <si>
    <t>050.23994</t>
  </si>
  <si>
    <t>KY.Shelbyville Integ COMM MEAS</t>
  </si>
  <si>
    <t>Shelbyville KY  Non-Growth COMM MEAS Functional.  Meters, regulators, and meterset items typically used for commercial/light industrial applications.</t>
  </si>
  <si>
    <t>050.24192</t>
  </si>
  <si>
    <t>VehicleEquip009div</t>
  </si>
  <si>
    <t>050.23092</t>
  </si>
  <si>
    <t>040.009.2738Retirements</t>
  </si>
  <si>
    <t>Old 040 retirement projects being tranferred to 050</t>
  </si>
  <si>
    <t>040.10828</t>
  </si>
  <si>
    <t>WKG.DAN.LEB.NORTHLAND DR. RET.</t>
  </si>
  <si>
    <t>99' OF 2" STEEL PIPE</t>
  </si>
  <si>
    <t>040.10882</t>
  </si>
  <si>
    <t>WKG.DAN.SHE.WOODFORD RETIRMENT</t>
  </si>
  <si>
    <t>RETIRE 284' OF 2" STEEL ON WOODFORD ST.</t>
  </si>
  <si>
    <t>050.23520</t>
  </si>
  <si>
    <t>050.2638.Randview Subd</t>
  </si>
  <si>
    <t>Install 2,600 feet of 2" PE for 14 residential customers requesting natural gas service.</t>
  </si>
  <si>
    <t>050.23175</t>
  </si>
  <si>
    <t>050.2612 EFM Equipment</t>
  </si>
  <si>
    <t>New EFM Equipment</t>
  </si>
  <si>
    <t>050.23058</t>
  </si>
  <si>
    <t>050.2635.Heath Pipe Locator</t>
  </si>
  <si>
    <t>Purchase new Heath Pipe Locator</t>
  </si>
  <si>
    <t>040.11312</t>
  </si>
  <si>
    <t>WKG.DAN.VEHICLE 6794 RETIRE</t>
  </si>
  <si>
    <t>RETIRE VEHICLE 6794 CHEVY 1996 PU</t>
  </si>
  <si>
    <t>050.23156</t>
  </si>
  <si>
    <t>050.2612.ABB GC</t>
  </si>
  <si>
    <t>Replacing Daniel GC with ABB GC</t>
  </si>
  <si>
    <t>050.23158</t>
  </si>
  <si>
    <t>050.2737.DW LOCATOR</t>
  </si>
  <si>
    <t>PURCHASE DITCH WITCH LOCATOR FOR CONSTRUCTION DEPT.</t>
  </si>
  <si>
    <t>050.23089</t>
  </si>
  <si>
    <t>050.2637.Security System</t>
  </si>
  <si>
    <t>We would like to purchase a security system. We have been burglarized several times in 2009. The system consists mainly of four cameras mounted on all four corners of our 3034 Parker Street office.</t>
  </si>
  <si>
    <t>040.11645</t>
  </si>
  <si>
    <t>WKG.TECH SRV.RETIRE 6786 CAR</t>
  </si>
  <si>
    <t>RETIRE KAY COOMES CHEV. LUMINA 6786</t>
  </si>
  <si>
    <t>050.23264</t>
  </si>
  <si>
    <t>Retire Bon Harbor Well 3</t>
  </si>
  <si>
    <t>Log plug Retire BH 3  well and Field Line</t>
  </si>
  <si>
    <t>050.23141</t>
  </si>
  <si>
    <t>050.2612.I/P Modems</t>
  </si>
  <si>
    <t>050.23232</t>
  </si>
  <si>
    <t>050.2737.PLASTIC PIPE LOCATOR</t>
  </si>
  <si>
    <t>PLASTIC PIPE LOCATOR FOR THE DANVILLE REGION - DANVILLE, CAMPBELLSVILLE AND SHELBYVILLE</t>
  </si>
  <si>
    <t>050.23238</t>
  </si>
  <si>
    <t>050.2638.Houseman St Reg Repl</t>
  </si>
  <si>
    <t>We propose to replace the regulators at our Houseman Street regulator station. The existing regulators are Grove, they are outdated, we have trouble finding repair parts. We plan to install Mooney 300 series.</t>
  </si>
  <si>
    <t>050.23533</t>
  </si>
  <si>
    <t>050.2636.RMLD</t>
  </si>
  <si>
    <t>Purchase Remote Methane Leak Detector</t>
  </si>
  <si>
    <t>050.23409</t>
  </si>
  <si>
    <t>050.2636.Village Run 3</t>
  </si>
  <si>
    <t>Install 680 ft 2 Inch PE</t>
  </si>
  <si>
    <t>050.23462</t>
  </si>
  <si>
    <t>2738.OLD PITMAN RD.MARK GRAY</t>
  </si>
  <si>
    <t>INSTALL MAIN FOR DUPLEXES OFF OLD PITMAN RD FOR MARK GRAY</t>
  </si>
  <si>
    <t>050.23410</t>
  </si>
  <si>
    <t>Fairview Ave. Bare Steel Repl</t>
  </si>
  <si>
    <t>Fairview Ave. Bare Steel Replacement</t>
  </si>
  <si>
    <t>050.23414</t>
  </si>
  <si>
    <t>050.2734.Bobcat Welder</t>
  </si>
  <si>
    <t>050.23955</t>
  </si>
  <si>
    <t>MadisonvilleLeakServices</t>
  </si>
  <si>
    <t>Madisonville Leak Services Functional</t>
  </si>
  <si>
    <t>050.23956</t>
  </si>
  <si>
    <t>PrincetonLeaksServices</t>
  </si>
  <si>
    <t>Princeton Leak Functional Services</t>
  </si>
  <si>
    <t>050.23464</t>
  </si>
  <si>
    <t>050.2638.Replace Ground Bed</t>
  </si>
  <si>
    <t>The ground bed at our 18th Street rectifier is depleted. The output has been steadily falling off and is to the point where it is not protecting the pipleine.</t>
  </si>
  <si>
    <t>050.23877</t>
  </si>
  <si>
    <t>Madisonville Integ CP/ ANODE</t>
  </si>
  <si>
    <t>Madisonville Non-Growth Anode/Cathodic Protection Functional.  Anodes and other items related to cathodic protection of the system.</t>
  </si>
  <si>
    <t>050.23763</t>
  </si>
  <si>
    <t>PaducahIntegServices</t>
  </si>
  <si>
    <t>Paducah Non Growth Services Functional</t>
  </si>
  <si>
    <t>050.22985</t>
  </si>
  <si>
    <t>0500.2734.Riverview Reloc.</t>
  </si>
  <si>
    <t>Replace 2 inch steel with 2 inch PE - Riverview</t>
  </si>
  <si>
    <t>050.23305</t>
  </si>
  <si>
    <t>050.2734.New St. 2 ich Ext.</t>
  </si>
  <si>
    <t>255 ft. of 2 inch PE - New St. - Bowling Green</t>
  </si>
  <si>
    <t>050.23377</t>
  </si>
  <si>
    <t>050.2636.Free Silver Rd.</t>
  </si>
  <si>
    <t>Install 250 Ft 2 Inch PE</t>
  </si>
  <si>
    <t>050.22304</t>
  </si>
  <si>
    <t>050.2637.Guages - M.Hunt</t>
  </si>
  <si>
    <t>We would like to purchase one regulator guage assembly for testing with nitrogen 0 - 2000 psi. Unit sells for app. $700. Item number two is a digital guage 0 - 100 psi made by Ashcroft Manufacturing, sells for $500.</t>
  </si>
  <si>
    <t>050.22989</t>
  </si>
  <si>
    <t>050.2734.E 10th. Replacement</t>
  </si>
  <si>
    <t>1295 ft. of 4 inch PE - E 10th between Bypass and Covington</t>
  </si>
  <si>
    <t>050.23046</t>
  </si>
  <si>
    <t>050.2636.Gas Tracker</t>
  </si>
  <si>
    <t>Purchase Gas Tracker Pipe Locator</t>
  </si>
  <si>
    <t>040.10399</t>
  </si>
  <si>
    <t>050.24177</t>
  </si>
  <si>
    <t>050.2637.Locator - Thomason</t>
  </si>
  <si>
    <t>Pipehorn Model MD840 dual frequency pipe locator to be purchased for use in the Paducah area. Will be assigned to Mickie Thomason.</t>
  </si>
  <si>
    <t>050.23435</t>
  </si>
  <si>
    <t>050.2634.Legion Dr. 1</t>
  </si>
  <si>
    <t>Replace 242 ft 2Inch Stl With 370 ft 2 Inch PE</t>
  </si>
  <si>
    <t>050.23341</t>
  </si>
  <si>
    <t>050.2636.Locust St.Retirement</t>
  </si>
  <si>
    <t>Retire 3 Inch LP Main</t>
  </si>
  <si>
    <t>050.23522</t>
  </si>
  <si>
    <t>050.2636.Hartford Purchase</t>
  </si>
  <si>
    <t>Repair to Station</t>
  </si>
  <si>
    <t>050.23188</t>
  </si>
  <si>
    <t>050.2637.YZ Replace Trunkline</t>
  </si>
  <si>
    <t>This project is for an upgrade to our YZ odorizer at our Trunkline Purchase Station in western Mccracken County This is a 2010 budgeted item. The existing model 7200 pump is obsolete, and we cannot get parts. We would like to purchase the model 7300.</t>
  </si>
  <si>
    <t>050.23151</t>
  </si>
  <si>
    <t>050.2609.OMHS Relocation</t>
  </si>
  <si>
    <t>Relocate 4000 feet 8 Inch Stl.</t>
  </si>
  <si>
    <t>050.23339</t>
  </si>
  <si>
    <t>050.2635.Macedonia Sta. Rt.</t>
  </si>
  <si>
    <t>Retire Macedonia East Station</t>
  </si>
  <si>
    <t>050.23399</t>
  </si>
  <si>
    <t>050.2636.Settles Rd.2</t>
  </si>
  <si>
    <t>Install 176 Ft 2 Inch PE</t>
  </si>
  <si>
    <t>050.23093</t>
  </si>
  <si>
    <t>040.009.2739Retirements</t>
  </si>
  <si>
    <t>050.23182</t>
  </si>
  <si>
    <t>1100 - 1200 blk. Ky Replc BG</t>
  </si>
  <si>
    <t>1100 and 1200 blk. Ky St. Bare Replc.</t>
  </si>
  <si>
    <t>050.23527</t>
  </si>
  <si>
    <t>050.2612.Transportion EFM</t>
  </si>
  <si>
    <t>New Transportion Customers,Amcor Caldwell Co. Hospital,S&amp;Y Terminal And USNC</t>
  </si>
  <si>
    <t>050.22999</t>
  </si>
  <si>
    <t>050.2637.Bryant Ford Rd Ext</t>
  </si>
  <si>
    <t>Install 140 feet of 2 inch pls main for one new residential customer</t>
  </si>
  <si>
    <t>050.23356</t>
  </si>
  <si>
    <t>050.2734.Massey Springs Ext.</t>
  </si>
  <si>
    <t>420 ft. of 2 inch PE to serve assisted livining development</t>
  </si>
  <si>
    <t>040.11661</t>
  </si>
  <si>
    <t>WKG.DAN.SHV.VEH RETIRE 6790</t>
  </si>
  <si>
    <t>RETIRE VEHICLE # 6790</t>
  </si>
  <si>
    <t>040.11701</t>
  </si>
  <si>
    <t>040.DAN.CAM.VEH RETIRE #6791</t>
  </si>
  <si>
    <t>RETIRE VEHICLE #6791</t>
  </si>
  <si>
    <t>040.11730</t>
  </si>
  <si>
    <t>040.DAN.SHV.RETIRE VEH #6898</t>
  </si>
  <si>
    <t>RETIRE VEHICLE #6898</t>
  </si>
  <si>
    <t>050.23359</t>
  </si>
  <si>
    <t>050.2736.TB 1 Replacement</t>
  </si>
  <si>
    <t>Replace Dated Station</t>
  </si>
  <si>
    <t>050.23147</t>
  </si>
  <si>
    <t>050.2636.Wescore Purchase</t>
  </si>
  <si>
    <t>Purchase new 2" Mooney Regulator for the Wescore Purchase Station.</t>
  </si>
  <si>
    <t>050.23534</t>
  </si>
  <si>
    <t>050.2636.Hunters Chase Court</t>
  </si>
  <si>
    <t>Install 500 Ft 2 Inch PE</t>
  </si>
  <si>
    <t>050.23337</t>
  </si>
  <si>
    <t>2738.MAPLE ST-WICKLIFF</t>
  </si>
  <si>
    <t>INSTALL 200ft OF 2in PE FOR RESTURANT ON BROADWAY</t>
  </si>
  <si>
    <t>050.24072</t>
  </si>
  <si>
    <t>KY.ShelbyvilleLeakCP/LeakClmps</t>
  </si>
  <si>
    <t>Shelbyville KY Leak Functional - CP/Leak Clamps</t>
  </si>
  <si>
    <t>050.23231</t>
  </si>
  <si>
    <t>2737.DEAR MEADOW PH 2</t>
  </si>
  <si>
    <t>INSTALL 600ft OF 2in PE</t>
  </si>
  <si>
    <t>050.23758</t>
  </si>
  <si>
    <t>CampbellIntegServices</t>
  </si>
  <si>
    <t>Campbellsville Non Growth Services Functional</t>
  </si>
  <si>
    <t>050.23001</t>
  </si>
  <si>
    <t>050.2602.MDTs2010</t>
  </si>
  <si>
    <t>Purchase new MDTs to replace dated equipment</t>
  </si>
  <si>
    <t>050.23388</t>
  </si>
  <si>
    <t>050.2634.TB1 Replacement</t>
  </si>
  <si>
    <t>050.23295</t>
  </si>
  <si>
    <t>050.2736.S.Campbell St. Rplmt</t>
  </si>
  <si>
    <t>Replace bare 4 Inch Steel</t>
  </si>
  <si>
    <t>050.23531</t>
  </si>
  <si>
    <t>050.2636.Hwy 56</t>
  </si>
  <si>
    <t>Install 4100 Feet 4 Inch PE</t>
  </si>
  <si>
    <t>050.23519</t>
  </si>
  <si>
    <t>050.2609.Line Locator</t>
  </si>
  <si>
    <t>Purchase new line locator retire old one.</t>
  </si>
  <si>
    <t>050.22978</t>
  </si>
  <si>
    <t>2737.STAN.HUBBLE RELOCATE</t>
  </si>
  <si>
    <t>RELOCATE 440' OF 2in DUPONT WITH 2in PE</t>
  </si>
  <si>
    <t>050.23381</t>
  </si>
  <si>
    <t>050.2638.Mayfield Bypass</t>
  </si>
  <si>
    <t>Relocate required due to KYDOT improvements</t>
  </si>
  <si>
    <t>050.24120</t>
  </si>
  <si>
    <t>050.2638.E.F Equip</t>
  </si>
  <si>
    <t>Electro fuse equipment for use in the Mayfield area.</t>
  </si>
  <si>
    <t>040.12085</t>
  </si>
  <si>
    <t>040.DAN.RETIRE 5984 - TRAILER</t>
  </si>
  <si>
    <t>RETIRE TRAILER FOR UNIT 5983 CASE TRENCHER</t>
  </si>
  <si>
    <t>040.11169</t>
  </si>
  <si>
    <t>wkg.dan.shv.retire case trench</t>
  </si>
  <si>
    <t>retire case trencher #5982</t>
  </si>
  <si>
    <t>050.23049</t>
  </si>
  <si>
    <t>2739.WILD TURKEY EXPANSION</t>
  </si>
  <si>
    <t>INSTALL 600ft OF 4iN STEEL FOR WILD TURKEY EXPANSION</t>
  </si>
  <si>
    <t>050.24144</t>
  </si>
  <si>
    <t>050.2612.REFURB METERS FY11</t>
  </si>
  <si>
    <t>cc2612 KY Refurb Meters FY 2011</t>
  </si>
  <si>
    <t>040.10501</t>
  </si>
  <si>
    <t>RETIRE VEHICLE 5851 PHILLIPS</t>
  </si>
  <si>
    <t>RETIRE 1993 CHEVROLET P.U. IN DANVILLE</t>
  </si>
  <si>
    <t>040.10926</t>
  </si>
  <si>
    <t>050.23272</t>
  </si>
  <si>
    <t>050.2734. 31W Reloc  Woodburn</t>
  </si>
  <si>
    <t>Reloc. 400 ft. of 2 inch PE - Hwy 31W - Woodburn</t>
  </si>
  <si>
    <t>050.23125</t>
  </si>
  <si>
    <t>2739.SCENIC GARDEN 2010</t>
  </si>
  <si>
    <t>INSTALL 200ft OF 2in PE FOR TWO LOTS ION SCENIC GARDEN - LOTS 26-27</t>
  </si>
  <si>
    <t>050.22473</t>
  </si>
  <si>
    <t>2739.HAVEN HILL-MIDLAND</t>
  </si>
  <si>
    <t>REPLACE 4in STEEL WITH 4in PE FOR BYPASS CONSTRUCTION</t>
  </si>
  <si>
    <t>050.23013</t>
  </si>
  <si>
    <t>2739.CLOVERBROOK SEC 3</t>
  </si>
  <si>
    <t>INSTALL 2in PE ON BEAMTREE DRIVE CLOVERBROOK SEC 3</t>
  </si>
  <si>
    <t>050.23048</t>
  </si>
  <si>
    <t>2737.COMMERECE DR.PAINT SHOP</t>
  </si>
  <si>
    <t>INSTALL 2in PE FOR PAINT SHOP</t>
  </si>
  <si>
    <t>050.23002</t>
  </si>
  <si>
    <t>050.2602.Phone system 2010</t>
  </si>
  <si>
    <t>Replace dated phone System</t>
  </si>
  <si>
    <t>040.11210</t>
  </si>
  <si>
    <t>WKG.DAN.RETIRE BACKHOE 5441</t>
  </si>
  <si>
    <t>RETIRE 1990 CASE 480F #5441</t>
  </si>
  <si>
    <t>040.11731</t>
  </si>
  <si>
    <t>040.DAN.SHV.RETIRE VEH #6919</t>
  </si>
  <si>
    <t>RETIRE VEHICLE #6919</t>
  </si>
  <si>
    <t>050.22281</t>
  </si>
  <si>
    <t>2739.FAIRWAY XING 4</t>
  </si>
  <si>
    <t>INSTALL 2in PE FOR FAIRWAY CROSSING PHASE 4</t>
  </si>
  <si>
    <t>050.23431</t>
  </si>
  <si>
    <t>050.2734.Springfield VII</t>
  </si>
  <si>
    <t>1200 ft. of 2 inch PE - Springfield VII</t>
  </si>
  <si>
    <t>050.23290</t>
  </si>
  <si>
    <t>050.2634.Spa Ln. Retirement</t>
  </si>
  <si>
    <t>Retire 678 feet 2 Inch Stl.</t>
  </si>
  <si>
    <t>050.23429</t>
  </si>
  <si>
    <t>050.2734.Frk.Macedonia Ext.</t>
  </si>
  <si>
    <t>2 inch PE Ext. - Macedonis Rd. - Franklin</t>
  </si>
  <si>
    <t>050.22994</t>
  </si>
  <si>
    <t>050.2734.Ken Bale 2 Inch Ext.</t>
  </si>
  <si>
    <t>825 ft. of 2 inch PE - Ken Bale - Bowlingt Green</t>
  </si>
  <si>
    <t>050.23415</t>
  </si>
  <si>
    <t>050.2734.Reg Replc TB 4</t>
  </si>
  <si>
    <t>050.23256</t>
  </si>
  <si>
    <t>050.2635.Line St</t>
  </si>
  <si>
    <t>Install 100 Feet 2 Inch PE</t>
  </si>
  <si>
    <t>050.23798</t>
  </si>
  <si>
    <t>KY.Shelbyville Integ RESI MEAS</t>
  </si>
  <si>
    <t>Shelbyville KY Non Growth RESI MEAS Functional.  Meters, regulators, and meterset items typically used for residential applications.</t>
  </si>
  <si>
    <t>050.22988</t>
  </si>
  <si>
    <t>050.2734.Mimosa Replc.</t>
  </si>
  <si>
    <t>Replace 3 inch bare with 2 inch pe - Mimosa Alley</t>
  </si>
  <si>
    <t>050.23053</t>
  </si>
  <si>
    <t>050.2635.Good St. Alley</t>
  </si>
  <si>
    <t>Replace 2 Inch Steel in Sewer</t>
  </si>
  <si>
    <t>050.23559</t>
  </si>
  <si>
    <t>2738.GREENSBURG RD.BLEVIN CON</t>
  </si>
  <si>
    <t>INSTALL 2in PE FOR BLEVINS CONST OFFICE ON GREENSBURG RD</t>
  </si>
  <si>
    <t>040.10398</t>
  </si>
  <si>
    <t>050.23682</t>
  </si>
  <si>
    <t>050.KY.OboroGrowthServices</t>
  </si>
  <si>
    <t>Owensboro Growth Services Functional</t>
  </si>
  <si>
    <t>050.23406</t>
  </si>
  <si>
    <t>2738.SALOMA RD.REPLACE</t>
  </si>
  <si>
    <t>REPLACE 468ft OF 2in STEEL ON SALOMA RD NEAR HILL LN</t>
  </si>
  <si>
    <t>050.23267</t>
  </si>
  <si>
    <t>050.2636.Install Relief valves</t>
  </si>
  <si>
    <t>Replace Relief Valves Glenville Calhoun Beaver Dam TB and Stanley Wimsatt Rd Station</t>
  </si>
  <si>
    <t>050.24170</t>
  </si>
  <si>
    <t>050.2634.Electro Fuse Eq.</t>
  </si>
  <si>
    <t>Purchase Electro fuse equipment</t>
  </si>
  <si>
    <t>050.23352</t>
  </si>
  <si>
    <t>050.2734.No Blo Equipment</t>
  </si>
  <si>
    <t>050.2734 Mueller No Blo Equipment</t>
  </si>
  <si>
    <t>050.23525</t>
  </si>
  <si>
    <t>2737.PERRYVILLE TBS RELOCATE</t>
  </si>
  <si>
    <t>RELOCATE THE TBS FROM PRESENT LOCATION TO REYNOLDS PROPERTY OFF OF HIGHWAY 68</t>
  </si>
  <si>
    <t>050.23553</t>
  </si>
  <si>
    <t>2738.SHELBY ST RETIREMENT</t>
  </si>
  <si>
    <t>RETIRE 2in STEEL LINE ON SPRING AND SHELBY STREETS</t>
  </si>
  <si>
    <t>050.24224</t>
  </si>
  <si>
    <t>050.2637.Lake City Purch Imp</t>
  </si>
  <si>
    <t>We have had problems with three of the four Nordstrom valves. One is leaking and cannot be repaired.</t>
  </si>
  <si>
    <t>050.24792</t>
  </si>
  <si>
    <t>050.2737.10402</t>
  </si>
  <si>
    <t>Mec Forfeiture</t>
  </si>
  <si>
    <t>050.24795</t>
  </si>
  <si>
    <t>050.2638.918907</t>
  </si>
  <si>
    <t>MEC FORFEITURE</t>
  </si>
  <si>
    <t>050.24796</t>
  </si>
  <si>
    <t>050.2636.Ditch Project</t>
  </si>
  <si>
    <t>Blanket Project for Main replacements due to Ditch projects in Owensboro</t>
  </si>
  <si>
    <t>050.23721</t>
  </si>
  <si>
    <t>050.KY.ShelbyvilleIntegMains</t>
  </si>
  <si>
    <t>Shelbyville KY Non Growth Mains Functional</t>
  </si>
  <si>
    <t>050.23722</t>
  </si>
  <si>
    <t>050.KY.MadisonIntegMains</t>
  </si>
  <si>
    <t>Madisonville Non Growth Mains Functional.  Pipe, fittings, etc. 2" and larger in pipe diameter.  These items shall be directed to the mains functional.</t>
  </si>
  <si>
    <t>050.24818</t>
  </si>
  <si>
    <t>050.2734.0917317-01</t>
  </si>
  <si>
    <t>050.23949</t>
  </si>
  <si>
    <t>BowlingGreenLeakServices</t>
  </si>
  <si>
    <t>Bowling Green Leak Functional Services</t>
  </si>
  <si>
    <t>050.23992</t>
  </si>
  <si>
    <t>KY.Danville Integ COMM MEAS</t>
  </si>
  <si>
    <t>Danville  Non-Growth COMM MEAS Functional.  Meters, regulators, and meterset items typically used for commercial/light industrial applications.</t>
  </si>
  <si>
    <t>050.24030</t>
  </si>
  <si>
    <t>HopkinsvilleLeakRegs</t>
  </si>
  <si>
    <t>Hopkinsville Leak Regs Functional</t>
  </si>
  <si>
    <t>050.24032</t>
  </si>
  <si>
    <t>CampbellsvilleLeakRegs</t>
  </si>
  <si>
    <t>050.24070</t>
  </si>
  <si>
    <t>DanvilleLeakCP/LeakClamps</t>
  </si>
  <si>
    <t>Danville Leak Functional - CP/Leak Clamps</t>
  </si>
  <si>
    <t>050.24071</t>
  </si>
  <si>
    <t>CampbellLeakCP/LeakClamps</t>
  </si>
  <si>
    <t>Campbellsville KY Leak Functional - CP/Leak Clamps</t>
  </si>
  <si>
    <t>050.24076</t>
  </si>
  <si>
    <t>PaducahLeakCP/LeakClamps</t>
  </si>
  <si>
    <t>Paducah Leak Functional - CP/Leak Clamps</t>
  </si>
  <si>
    <t>050.23873</t>
  </si>
  <si>
    <t>Hopkinsville Integ CP/ ANODE</t>
  </si>
  <si>
    <t>Hopkinsville  Non-Growth Anode/Cathodic Protection Functional.  Anodes and other items related to cathodic protection of the system.</t>
  </si>
  <si>
    <t>050.23879</t>
  </si>
  <si>
    <t>Owensboro Integ CP / ANODE</t>
  </si>
  <si>
    <t>Owensboro  Non-Growth Anode/Cathodic Protection Functional.  Anodes and other items related to cathodic protection of the system.</t>
  </si>
  <si>
    <t>050.23754</t>
  </si>
  <si>
    <t>BowlingGreenIntegServices</t>
  </si>
  <si>
    <t>Bowling Green Non Growth Services Functional</t>
  </si>
  <si>
    <t>050.23605</t>
  </si>
  <si>
    <t>KY.Danville Growth RESI MEAS</t>
  </si>
  <si>
    <t>Danville KY Growth  RESI MEAS Functional.  Meters, regulators, and meterset items typically used for residential applications (ie diaphragm meters).</t>
  </si>
  <si>
    <t>050.23644</t>
  </si>
  <si>
    <t>Madisonville Growth COMM MEAS</t>
  </si>
  <si>
    <t>Madisonville Growth COMM MEAS Functional.  Meters, regulators, and meterset items typically used for commercial/light industrial applications (ie rotary meters).</t>
  </si>
  <si>
    <t>050.23674</t>
  </si>
  <si>
    <t>050.KY.BowlingGrowthServices</t>
  </si>
  <si>
    <t>Bowling Green KY Growth Services Functional</t>
  </si>
  <si>
    <t>050.24863</t>
  </si>
  <si>
    <t>060.2737.10730-01</t>
  </si>
  <si>
    <t>050.24732</t>
  </si>
  <si>
    <t>050.2635.Meadow Dr.</t>
  </si>
  <si>
    <t>050.24719</t>
  </si>
  <si>
    <t>050.2751.MIC EQUIPMENT</t>
  </si>
  <si>
    <t>EQUIPMENT FOR JODY BRAMBLETT - MIC TECHNICIAN</t>
  </si>
  <si>
    <t>050.24756</t>
  </si>
  <si>
    <t>050.2602.MDTs 2011</t>
  </si>
  <si>
    <t>Purchase MDTs</t>
  </si>
  <si>
    <t>050.24773</t>
  </si>
  <si>
    <t>2737.2011 EQUIPMENT</t>
  </si>
  <si>
    <t>EQUIPMENT FOR 2011</t>
  </si>
  <si>
    <t>050.24831</t>
  </si>
  <si>
    <t>050.2637.McGuire Ave Ext</t>
  </si>
  <si>
    <t>Install 250 feet of 2 inch poly for one new tire store.</t>
  </si>
  <si>
    <t>050.24775</t>
  </si>
  <si>
    <t>050.2636.0918718-01</t>
  </si>
  <si>
    <t>050.24782</t>
  </si>
  <si>
    <t>050.2636.0918801-01</t>
  </si>
  <si>
    <t>050.24774</t>
  </si>
  <si>
    <t>050.2636.0918453-01</t>
  </si>
  <si>
    <t>050.24836</t>
  </si>
  <si>
    <t>050.2735.Electrofuse Equip</t>
  </si>
  <si>
    <t>050.2735. Electrofuse Equip</t>
  </si>
  <si>
    <t>050.23607</t>
  </si>
  <si>
    <t>KY.ShelbyvilleGrowth RESI MEAS</t>
  </si>
  <si>
    <t>Shelbyville KY Growth RESI MEAS Functional.  Meters, regulators, and meterset items typically used for residential applications (ie diaphragm meters).</t>
  </si>
  <si>
    <t>050.24862</t>
  </si>
  <si>
    <t>2739.LAW.GREEN GARDEN</t>
  </si>
  <si>
    <t>INSTALL 140ft OF 2in PE AT THE END OF GREEN GARDEN IN LAWRENCEBURG</t>
  </si>
  <si>
    <t>050.24889</t>
  </si>
  <si>
    <t>050.2734.Page Rd. Franklin</t>
  </si>
  <si>
    <t>4 inch PE Ext. - Page Rd. Franklin - TSC</t>
  </si>
  <si>
    <t>050.24886</t>
  </si>
  <si>
    <t>050.2609.Rectifier Replacement</t>
  </si>
  <si>
    <t>Replace damaged Rectifier</t>
  </si>
  <si>
    <t>050.24084</t>
  </si>
  <si>
    <t>BowlingGreenPRPServices</t>
  </si>
  <si>
    <t>Bowling Green KY PRP Functional - Services</t>
  </si>
  <si>
    <t>050.24109</t>
  </si>
  <si>
    <t>KY.Storage Integ RESI MEAS</t>
  </si>
  <si>
    <t>KY Storage &amp; Transmission Non Growth Functional - RESI MEAS.  Meters, regulators, and meterset items typically used for residential applications.</t>
  </si>
  <si>
    <t>050.23757</t>
  </si>
  <si>
    <t>DanvilleIntegServices</t>
  </si>
  <si>
    <t>Danville Non Growth Services Functional</t>
  </si>
  <si>
    <t>050.23683</t>
  </si>
  <si>
    <t>050.KY.PaducahGrowthServices</t>
  </si>
  <si>
    <t>Paducah Growth Services Functional</t>
  </si>
  <si>
    <t>050.24817</t>
  </si>
  <si>
    <t>050.2735.916321-01</t>
  </si>
  <si>
    <t>050.24869</t>
  </si>
  <si>
    <t>050.2637.Tyree Rd Main Ext</t>
  </si>
  <si>
    <t>Install 25 feet of 2 inch pe for one customer</t>
  </si>
  <si>
    <t>050.23638</t>
  </si>
  <si>
    <t>BowlingGreen Growth COMM MEAS</t>
  </si>
  <si>
    <t>Bowling Green Growth COMM MEAS Functional.  Meters, regulators, and meterset items typically used for commercial/light industrial applications (i.e rotary meters)</t>
  </si>
  <si>
    <t>050.23648</t>
  </si>
  <si>
    <t>KY.Mayfield Growth COMM MEAS</t>
  </si>
  <si>
    <t>Mayfield Growth  COMM MEAS Functional.  Meters, regulators, and meterset items typically used for commercial/light industrial applications (ie rotary meters).</t>
  </si>
  <si>
    <t>050.24182</t>
  </si>
  <si>
    <t>050.2634.N. Seminary Rplmt.</t>
  </si>
  <si>
    <t>Replace approximately 1350 Ft 4 Inch LP Stl. with 2 Inch IP</t>
  </si>
  <si>
    <t>050.24802</t>
  </si>
  <si>
    <t>050.2602.Software Purchase</t>
  </si>
  <si>
    <t>Purchase 2010 Office Software</t>
  </si>
  <si>
    <t>050.26303</t>
  </si>
  <si>
    <t>GlasgowPRPServices</t>
  </si>
  <si>
    <t>Glasgow KY PRP Functional - Services</t>
  </si>
  <si>
    <t>050.26309</t>
  </si>
  <si>
    <t>CampbellsvillePRPServices</t>
  </si>
  <si>
    <t>Campbellsville KY PRP Functional - Services</t>
  </si>
  <si>
    <t>050.27029</t>
  </si>
  <si>
    <t>Ice Machine</t>
  </si>
  <si>
    <t>Purchase a Manitowoc model 0502A ice machine to be installed at our 3034 Parker Street warehouse for use in the Paducah area. We currently purchase our ice by the bag from Home City Ice out of Calvert City.</t>
  </si>
  <si>
    <t>050.25885</t>
  </si>
  <si>
    <t>050.2634.S. Locust St. Retire</t>
  </si>
  <si>
    <t>Retire 628 Ft 2 Inch Stl. Main</t>
  </si>
  <si>
    <t>050.26897</t>
  </si>
  <si>
    <t>055.2734.Nutwood-Neal-15th</t>
  </si>
  <si>
    <t>Replace Bare Steel - Nutwood-Neal-15th - 14th - Bowling Green</t>
  </si>
  <si>
    <t>050.25720</t>
  </si>
  <si>
    <t>050.3341.WATER HEATER REPLACEMENT</t>
  </si>
  <si>
    <t>APPROVAL IS NEEDED TO REPLACE LEAKING WATER HEATER IN THE COLUMBIA OFFICE, WITH A RINNAI TANKLESS WATER HEATER</t>
  </si>
  <si>
    <t>050.26329</t>
  </si>
  <si>
    <t>050.2609.Ret Hopkinsville 10"</t>
  </si>
  <si>
    <t>Retire 21,635' 10" Transmission Line. Pipe was replaced on project 050.23434</t>
  </si>
  <si>
    <t>050.27098</t>
  </si>
  <si>
    <t>Industrial Regulators</t>
  </si>
  <si>
    <t>Back up Inventory</t>
  </si>
  <si>
    <t>050.27100</t>
  </si>
  <si>
    <t>Industrial Meters-2612</t>
  </si>
  <si>
    <t xml:space="preserve">Back up Meter </t>
  </si>
  <si>
    <t>050.25253</t>
  </si>
  <si>
    <t>050.2636.Stopper Equipment</t>
  </si>
  <si>
    <t>Purchase 1 safe T L stopper LS25, 1 h17010 mueller valve changer kit and 1 safe T stopper tool 3000bv</t>
  </si>
  <si>
    <t>050.25963</t>
  </si>
  <si>
    <t>050.2634. Beveling Machine</t>
  </si>
  <si>
    <t>Purchase new Beveling Machine for Madisonville to replace old non functioning machine.</t>
  </si>
  <si>
    <t>050.27096</t>
  </si>
  <si>
    <t>050.PRP.2609.DanielsLn 8 Inch</t>
  </si>
  <si>
    <t>Relocate approximately 518 Ft 8 Inch HPD for storm sewer and rd. widening due to the new Hospital</t>
  </si>
  <si>
    <t>050.26928</t>
  </si>
  <si>
    <t>050.2618.SCBA Respirators</t>
  </si>
  <si>
    <t>4- SCBA Respirators with extra tanks for Bowling Green Area onstruction Crews</t>
  </si>
  <si>
    <t>050.25621</t>
  </si>
  <si>
    <t>11m Cerified test Meter</t>
  </si>
  <si>
    <t>11M Test meter for verifing  Model 5 prover proof</t>
  </si>
  <si>
    <t>050.26196</t>
  </si>
  <si>
    <t>050.2736.Canton Pike</t>
  </si>
  <si>
    <t>Install 2500 ft 4 Inch PE</t>
  </si>
  <si>
    <t>050.26540</t>
  </si>
  <si>
    <t>050.2736.Electro Fuse Machine</t>
  </si>
  <si>
    <t xml:space="preserve">Purchase portable electro fuse machine </t>
  </si>
  <si>
    <t>050.23959</t>
  </si>
  <si>
    <t>MayfieldLeakServices</t>
  </si>
  <si>
    <t>Mayfield Leak Functional Services</t>
  </si>
  <si>
    <t>050.23991</t>
  </si>
  <si>
    <t>KYHopkinsville Integ COMM MEAS</t>
  </si>
  <si>
    <t>Hopkinsville  Non-Growth COMM MEAS Functional.  Meters, regulators, and meterset items typically used for commercial/light industrial applications.</t>
  </si>
  <si>
    <t>050.24036</t>
  </si>
  <si>
    <t>OwensboroLeakRegs</t>
  </si>
  <si>
    <t>Owensboro Leak Regs Functional</t>
  </si>
  <si>
    <t>050.24028</t>
  </si>
  <si>
    <t>BowlingGreenLeakRegs</t>
  </si>
  <si>
    <t>Bowling Green Leak Regs Functional</t>
  </si>
  <si>
    <t>050.24078</t>
  </si>
  <si>
    <t>KYStorageLeakMains</t>
  </si>
  <si>
    <t>Storage &amp; Transmission Leak Functional - Mains</t>
  </si>
  <si>
    <t>050.23793</t>
  </si>
  <si>
    <t>Bowling Green Integ RESI MEAS</t>
  </si>
  <si>
    <t>Bowling Green Non Growth RESI MEAS Functional .  Meters, regulators, and meterset items typically used for residential applications.</t>
  </si>
  <si>
    <t>050.23604</t>
  </si>
  <si>
    <t>Hopkinsville Growth RESI MEAS</t>
  </si>
  <si>
    <t>Hopkinsville KY Growth RESI MEAS Functional.  Meters, regulators, and meterset items typically used for residential applications (ie diaphragm meters).</t>
  </si>
  <si>
    <t>050.23611</t>
  </si>
  <si>
    <t>KY.Paducah Growth RESI MEAS</t>
  </si>
  <si>
    <t>Paducah Growth RESI MEAS Functional.  Meters, regulators, and meterset items typically used for residential applications (ie diaphragm meters).</t>
  </si>
  <si>
    <t>050.23641</t>
  </si>
  <si>
    <t>KY.Danville Growth COMM MEAS</t>
  </si>
  <si>
    <t>Danville Growth  COMM MEAS Functional.  Meters, regulators, and meterset items typically used for commercial/light industrial applications (i.e rotary meters)</t>
  </si>
  <si>
    <t>050.23647</t>
  </si>
  <si>
    <t>KY.Paducah Growth COMM MEAS</t>
  </si>
  <si>
    <t>Paducah Growth COMM MEAS Functional.  Meters, regulators, and meterset items typically used for commercial/light industrial applications (ie rotary meters).</t>
  </si>
  <si>
    <t>050.23676</t>
  </si>
  <si>
    <t>050.KY.HopkinsGrowthServices</t>
  </si>
  <si>
    <t>Hopkinsville KY Growth Services Functional</t>
  </si>
  <si>
    <t>050.23916</t>
  </si>
  <si>
    <t>MadisonvilleLeakMains</t>
  </si>
  <si>
    <t>Madisonville Leak Functional Mains</t>
  </si>
  <si>
    <t>050.24220</t>
  </si>
  <si>
    <t>050.2734.Shelton Ln. Ext</t>
  </si>
  <si>
    <t>750 ft. of 4 inch PE - Shelton Ln</t>
  </si>
  <si>
    <t>050.24219</t>
  </si>
  <si>
    <t>050.2637.May-Met Rd Ext</t>
  </si>
  <si>
    <t>Extend gas main 180 feet with 4 inch pe for two exisitng residential customers requesting natural gas.</t>
  </si>
  <si>
    <t>050.24221</t>
  </si>
  <si>
    <t>050.2734.Ken Bale Ext.</t>
  </si>
  <si>
    <t>1500 ft. of 4 inch PE - Ken Bale</t>
  </si>
  <si>
    <t>050.24926</t>
  </si>
  <si>
    <t>050.2634.Station Retirements</t>
  </si>
  <si>
    <t>Retire old Station piping at Lone Star in Muhlenberg County and J L West Rd in Sacramento</t>
  </si>
  <si>
    <t>050.24937</t>
  </si>
  <si>
    <t>050.2602.Itron Purchase</t>
  </si>
  <si>
    <t>Purchase new Itrons to replace ageing equipment</t>
  </si>
  <si>
    <t>050.24780</t>
  </si>
  <si>
    <t>050.2636.0918795-01</t>
  </si>
  <si>
    <t>050.24781</t>
  </si>
  <si>
    <t>050.2636.0918458-01</t>
  </si>
  <si>
    <t>050.24776</t>
  </si>
  <si>
    <t>050.2636.091859-01</t>
  </si>
  <si>
    <t>050.24847</t>
  </si>
  <si>
    <t>050.2636.TDW Drilling Machine</t>
  </si>
  <si>
    <t>Purchase TDW T101b Drilling Machine</t>
  </si>
  <si>
    <t>050.24909</t>
  </si>
  <si>
    <t>050.2635.918321-01</t>
  </si>
  <si>
    <t>050.24904</t>
  </si>
  <si>
    <t>050.2635.917667-01</t>
  </si>
  <si>
    <t>050.24903</t>
  </si>
  <si>
    <t>050.2635.917295-01</t>
  </si>
  <si>
    <t>050.24920</t>
  </si>
  <si>
    <t>050.2637.Shawnee Reg Replace</t>
  </si>
  <si>
    <t>Regulator at corner of Hwy 996 and Carneal ln damaged by car we plan to replace reg and relocate</t>
  </si>
  <si>
    <t>050.24884</t>
  </si>
  <si>
    <t>050.2734.0916316-01</t>
  </si>
  <si>
    <t>050.24713</t>
  </si>
  <si>
    <t>050.2636.Hwy 60 Bypass 2</t>
  </si>
  <si>
    <t>Relocate 180 Ft 2 Inch Stl and 892 Ft 2 Inch PE</t>
  </si>
  <si>
    <t>050.24082</t>
  </si>
  <si>
    <t>OwensboroPRPMains</t>
  </si>
  <si>
    <t>Owensboro Sub-region KY PRP Functional - Mains</t>
  </si>
  <si>
    <t>050.24110</t>
  </si>
  <si>
    <t>KY.Storage Integ COMM MEAS</t>
  </si>
  <si>
    <t>KY Storage and Transmission Non-Growth COMM MEAS Functional.  Meters, regulators, and meterset items typically used for commercial/light industrial applications.</t>
  </si>
  <si>
    <t>050.23953</t>
  </si>
  <si>
    <t>CampbellsvilleLeakServices</t>
  </si>
  <si>
    <t>Campbellsville Leak Services Functional</t>
  </si>
  <si>
    <t>050.24218</t>
  </si>
  <si>
    <t>050.2636.Winkler Rd.</t>
  </si>
  <si>
    <t>Install 700 2 Inch PE</t>
  </si>
  <si>
    <t>050.24077</t>
  </si>
  <si>
    <t>MayfieldLeakCP/LeakClamps</t>
  </si>
  <si>
    <t>Mayfield Leak Functional - CP/Leak Clamps</t>
  </si>
  <si>
    <t>050.24087</t>
  </si>
  <si>
    <t>PaducahPRPServices</t>
  </si>
  <si>
    <t>Paducah KY PRP Functional - Services</t>
  </si>
  <si>
    <t>050.26048</t>
  </si>
  <si>
    <t>050.2609.Kirkwood Rplmt</t>
  </si>
  <si>
    <t>Replace 18000 Ft 6 And 8 Inch Bare pipe</t>
  </si>
  <si>
    <t>050.26251</t>
  </si>
  <si>
    <t>050.2637.Friendship Relocate</t>
  </si>
  <si>
    <t>Our existing 2 inch poly gas main is in the way of construction.</t>
  </si>
  <si>
    <t>050.26270</t>
  </si>
  <si>
    <t>PRP.2638.Broadway Street</t>
  </si>
  <si>
    <t>Abandon 7,525' of bare pipe. Install 6,625' of PE pipe.</t>
  </si>
  <si>
    <t>050.25665</t>
  </si>
  <si>
    <t>050.2636.Deer Valley 1</t>
  </si>
  <si>
    <t>Run gas for 78 residential lots</t>
  </si>
  <si>
    <t>050.27061</t>
  </si>
  <si>
    <t>050.2634.Oakwood Dr.</t>
  </si>
  <si>
    <t>Install 2023 ft 2 Inch PE</t>
  </si>
  <si>
    <t>050.27159</t>
  </si>
  <si>
    <t>Sensit Golds (2)</t>
  </si>
  <si>
    <t>We are requesting to purchase (2) new Sensit gold C.G.I's for use in the Mayfield area. We are "trading in" two older units for $300 each. These should be the new highly anticipated G-2 models.</t>
  </si>
  <si>
    <t>050.25289</t>
  </si>
  <si>
    <t>Pipe splitting tool for Shelbyville</t>
  </si>
  <si>
    <t>Approval is needed to purchase a pipe splitting tool for the Shelbyville office</t>
  </si>
  <si>
    <t>050.25675</t>
  </si>
  <si>
    <t>050..2734.Cave.Mill.Sta.Ext.</t>
  </si>
  <si>
    <t>4 inch PE Ext. Cave Mill Sta.</t>
  </si>
  <si>
    <t>050.25325</t>
  </si>
  <si>
    <t>2739.LOCUST CRK 8a</t>
  </si>
  <si>
    <t>INSTALL 2in PE FOR LOCUST CREEK SEC 8a</t>
  </si>
  <si>
    <t>050.26406</t>
  </si>
  <si>
    <t>050.2636.Cross Creek Phase 5</t>
  </si>
  <si>
    <t>Install 545 Ft 2 Inch PE</t>
  </si>
  <si>
    <t>050.26716</t>
  </si>
  <si>
    <t>PRP.2737.STAN.MILL ST</t>
  </si>
  <si>
    <t>INSTALL 400ft OF 2in PE TO REPLACE BARE STEEL SECTION - CITY REWORKING STREET - CONTRACTOR WITH AIC</t>
  </si>
  <si>
    <t>050.24800</t>
  </si>
  <si>
    <t>050.2637.Paducah Bank Dr Ext</t>
  </si>
  <si>
    <t>Install 450 feet of 2 inch poly for new Paducah Bank</t>
  </si>
  <si>
    <t>050.25359</t>
  </si>
  <si>
    <t>050.2636.Reg. &amp; Relief upgrades</t>
  </si>
  <si>
    <t>Make Relief and reg upgrades at Old State Rd, Calhoun purchase, Hartford and Town Border # 4. Also upgrade 4 charts with ERX recorders</t>
  </si>
  <si>
    <t>050.26141</t>
  </si>
  <si>
    <t>2738.SALOMA PURCH REBUILD</t>
  </si>
  <si>
    <t>REPLACE PURCHASE STATION REGULATORS AT SALOMA FOR CAMPBELLSVILLE</t>
  </si>
  <si>
    <t>050.24790</t>
  </si>
  <si>
    <t>050.2637.10372</t>
  </si>
  <si>
    <t>050.24793</t>
  </si>
  <si>
    <t>050.2637.10147</t>
  </si>
  <si>
    <t>050.23717</t>
  </si>
  <si>
    <t>050.KY.GlasgowIntegMains</t>
  </si>
  <si>
    <t>Glasgow Non Growth Mains Functional</t>
  </si>
  <si>
    <t>050.23718</t>
  </si>
  <si>
    <t>050.KY.HopkinsIntegMains</t>
  </si>
  <si>
    <t>Hopkinsville Non Growth Mains Functional</t>
  </si>
  <si>
    <t>050.23952</t>
  </si>
  <si>
    <t>DanvilleLeakServices</t>
  </si>
  <si>
    <t>Danville Leak Functional Services</t>
  </si>
  <si>
    <t>050.23996</t>
  </si>
  <si>
    <t>KY.Princeton Integ COMM MEAS</t>
  </si>
  <si>
    <t>Princeton  Non-Growth COMM MEAS Functional.  Meters, regulators, and meterset items typically used for commercial/light industrial applications.</t>
  </si>
  <si>
    <t>050.23999</t>
  </si>
  <si>
    <t>KY.Mayfield Integ COMM MEAS</t>
  </si>
  <si>
    <t>Mayfield  Non-Growth COMM MEAS Functional.  Meters, regulators, and meterset items typically used for commercial/light industrial applications.</t>
  </si>
  <si>
    <t>050.24069</t>
  </si>
  <si>
    <t>HopkinsLeakCP/LeakClamps</t>
  </si>
  <si>
    <t>Hopkinsville KY Leak Functional - CP/Leak Clamps</t>
  </si>
  <si>
    <t>050.23875</t>
  </si>
  <si>
    <t>Campbell Integ CP/ ANODE</t>
  </si>
  <si>
    <t>Campbellsville  Non-Growth Anode/Cathodic Protection Functional.  Anodes and other items related to cathodic protection of the system.</t>
  </si>
  <si>
    <t>050.24132</t>
  </si>
  <si>
    <t>050.2634.Evergreen Circle</t>
  </si>
  <si>
    <t>Install 214 ft. 2 Inch PE</t>
  </si>
  <si>
    <t>050.23919</t>
  </si>
  <si>
    <t>PaducahLeakMains</t>
  </si>
  <si>
    <t>Paducah Leak Functional Mains</t>
  </si>
  <si>
    <t>050.24729</t>
  </si>
  <si>
    <t>050.2636.New Hospital</t>
  </si>
  <si>
    <t>Install 100 feet 2 Inch Steel &amp;2077 feet 6 Inch PE</t>
  </si>
  <si>
    <t>050.24738</t>
  </si>
  <si>
    <t>050.2634.Gas Tracker</t>
  </si>
  <si>
    <t>Purchase Gas Tracker Pipe locator to locate unwired plastic.</t>
  </si>
  <si>
    <t>050.24767</t>
  </si>
  <si>
    <t>050.2734.TDWMachine</t>
  </si>
  <si>
    <t>050.2734.TWDMachine</t>
  </si>
  <si>
    <t>050.24857</t>
  </si>
  <si>
    <t>050.2734.Ashley 4 inch tie in</t>
  </si>
  <si>
    <t>1150 ft. of 4 inch PE - Ashley St. tie in</t>
  </si>
  <si>
    <t>050.23643</t>
  </si>
  <si>
    <t>KY.ShelbyvilleGrowth COMM MEAS</t>
  </si>
  <si>
    <t>Shelbyville KY Growth COMM MEAS Functional.  Meters, regulators, and meterset items typically used for commercial/light industrial applications (ie rotary meters).</t>
  </si>
  <si>
    <t>050.24912</t>
  </si>
  <si>
    <t>050.2634.918096-01</t>
  </si>
  <si>
    <t>050.24808</t>
  </si>
  <si>
    <t>050.2734.14th Replc.</t>
  </si>
  <si>
    <t>Relocated 450 ft.of 4" PE</t>
  </si>
  <si>
    <t>050.24204</t>
  </si>
  <si>
    <t>050.2637.Linden Street Ext</t>
  </si>
  <si>
    <t>Install 195 feet of 2 inch plastic main for one existing residential customer</t>
  </si>
  <si>
    <t>050.24852</t>
  </si>
  <si>
    <t>2739.LAW.MAIN-WALKER LN</t>
  </si>
  <si>
    <t>INSTALL 800ft OF 2in PE TO REPLACE 8 FARM TAPS ON MAIN STREET AT WALKER LANE</t>
  </si>
  <si>
    <t>050.24854</t>
  </si>
  <si>
    <t>050.2634.Electro Fuse Machine</t>
  </si>
  <si>
    <t>Purchase Eletro Fuse machine</t>
  </si>
  <si>
    <t>050.24950</t>
  </si>
  <si>
    <t>050.2636.10159-01</t>
  </si>
  <si>
    <t>050.23842</t>
  </si>
  <si>
    <t>MayfieldIntegRegs</t>
  </si>
  <si>
    <t>Mayfield Non Growth Regs Functional</t>
  </si>
  <si>
    <t>050.23610</t>
  </si>
  <si>
    <t>KY.OwensboroGrowth RESI MEAS</t>
  </si>
  <si>
    <t>Owensboro KY Growth  RESI MEAS Functional.  Meters, regulators, and meterset items typically used for residential applications (ie diaphragm meters).</t>
  </si>
  <si>
    <t>050.24918</t>
  </si>
  <si>
    <t>050.2636.10559-01</t>
  </si>
  <si>
    <t>050.23795</t>
  </si>
  <si>
    <t>KY.HopkinsvilleInteg RESI MEAS</t>
  </si>
  <si>
    <t>Hopkinsville KY Non Growth RESI MEAS Functional.  Meters, regulators, and meterset items typically used for residential applications.</t>
  </si>
  <si>
    <t>050.23836</t>
  </si>
  <si>
    <t>KY.ShelbyvilleIntegRegs</t>
  </si>
  <si>
    <t>Shelbyville KY Non Growth Regs Functional</t>
  </si>
  <si>
    <t>050.24788</t>
  </si>
  <si>
    <t>050.2638.10613</t>
  </si>
  <si>
    <t>MEc Forfeiture</t>
  </si>
  <si>
    <t>050.24907</t>
  </si>
  <si>
    <t>050.2634.917983-01</t>
  </si>
  <si>
    <t>050.26300</t>
  </si>
  <si>
    <t>MayfieldPRPServices</t>
  </si>
  <si>
    <t>Mayfield KY PRP Functional - Services</t>
  </si>
  <si>
    <t>050.25523</t>
  </si>
  <si>
    <t>050.2734.Lain Ave Replc.</t>
  </si>
  <si>
    <t>1100 ft. of 4 inch PE Replacement</t>
  </si>
  <si>
    <t>050.26289</t>
  </si>
  <si>
    <t>pnuematic boring tool</t>
  </si>
  <si>
    <t>This project is for the purchase of a pnuematic boring tool to be used in Paducah</t>
  </si>
  <si>
    <t>050.25108</t>
  </si>
  <si>
    <t>050.2609.Hickory Wells</t>
  </si>
  <si>
    <t>Rework 5 wells at Hickory Storage.</t>
  </si>
  <si>
    <t>050.26764</t>
  </si>
  <si>
    <t>050.PRP.2636.Monroe St.</t>
  </si>
  <si>
    <t>Replace 160 ft 1.25  Inch  Bare Stl. with 172 ft 2 Inch PE</t>
  </si>
  <si>
    <t>050.26320</t>
  </si>
  <si>
    <t>050.2609.Security Cameras</t>
  </si>
  <si>
    <t>Purchase security cameras to deter theft of company property.</t>
  </si>
  <si>
    <t>050.25339</t>
  </si>
  <si>
    <t>Gas line tracer kit</t>
  </si>
  <si>
    <t>Fiberglass rod with tracer wire and grounding with integrated stuffing box that locates live plastic lateral gas lines from meter to main.</t>
  </si>
  <si>
    <t>050.25575</t>
  </si>
  <si>
    <t>050.2626.Staylit System</t>
  </si>
  <si>
    <t>Purchase Staylit System</t>
  </si>
  <si>
    <t>050.26922</t>
  </si>
  <si>
    <t>050.2636.River Front Crossing</t>
  </si>
  <si>
    <t>Relocated  1 Inch and 2 Inch Stl. main replaced with 301 ft 2 Inch PE</t>
  </si>
  <si>
    <t>050.26717</t>
  </si>
  <si>
    <t>2737.HAR.KINGS WAY RELOCATE</t>
  </si>
  <si>
    <t>RELOCATE 1-1/4in PE AND REPLACE WITH 2in PE</t>
  </si>
  <si>
    <t>050.26158</t>
  </si>
  <si>
    <t>050.2636.Allen St. Rplmnt.</t>
  </si>
  <si>
    <t>Replace 3120 Ft Bare 4 Inch Main with 4 Inch PE.</t>
  </si>
  <si>
    <t>050.25955</t>
  </si>
  <si>
    <t>Segway for Columbia Office</t>
  </si>
  <si>
    <t>Approval is needed to purchase a Segway for the Columbia Office</t>
  </si>
  <si>
    <t>050.23719</t>
  </si>
  <si>
    <t>050.KY.DanvilleIntegMains</t>
  </si>
  <si>
    <t>Danville Non Growth Mains Functional.  Pipe, fittings, etc. 2" and larger in pipe diameter.  These items shall be directed to the mains functional.</t>
  </si>
  <si>
    <t>050.23723</t>
  </si>
  <si>
    <t>050.KY.PrincetonIntegMains</t>
  </si>
  <si>
    <t>Princeton Non Growth Mains Functional.  Pipe, fittings, etc. 2" and larger in pipe diameter.  These items shall be directed to the mains functional.</t>
  </si>
  <si>
    <t>050.23725</t>
  </si>
  <si>
    <t>050.KY.PaducahIntegMains</t>
  </si>
  <si>
    <t>Paducah Non Growth Mains Functional.  Pipe, fittings, etc. 2" and larger in pipe diameter.  These items shall be directed to the mains functional.</t>
  </si>
  <si>
    <t>050.23920</t>
  </si>
  <si>
    <t>MayfieldLeakMains</t>
  </si>
  <si>
    <t>Mayfield Leak Functional Mains</t>
  </si>
  <si>
    <t>050.23989</t>
  </si>
  <si>
    <t>Bowling Green Integ COMM MEAS</t>
  </si>
  <si>
    <t>Bowling Green  Non-Growth COMM MEAS Functional.  Meters, regulators, and meterset items typically used for commercial/light industrial applications.</t>
  </si>
  <si>
    <t>050.24034</t>
  </si>
  <si>
    <t>MadisonvilleLeakRegs</t>
  </si>
  <si>
    <t>Madisonville Leak Regs Functional</t>
  </si>
  <si>
    <t>050.23759</t>
  </si>
  <si>
    <t>KY.ShelbyvilleIntegServices</t>
  </si>
  <si>
    <t>Shelbyville KY Non Growth Services Functional</t>
  </si>
  <si>
    <t>050.23602</t>
  </si>
  <si>
    <t>BowlingGreen Growth RESI MEAS</t>
  </si>
  <si>
    <t>Bowling Green KY Growth RESI MEAS Functional.  Meters, regulators, and meterset items typically used for residential applications (ie diaphragm meters).</t>
  </si>
  <si>
    <t>050.23609</t>
  </si>
  <si>
    <t>KY.Princeton Growth RESI MEAS</t>
  </si>
  <si>
    <t>Princeton KY Growth RESI MEAS Functional; Meters, regulators, and meterset items typically used for residential applications (ie diaphragm meters).</t>
  </si>
  <si>
    <t>050.23833</t>
  </si>
  <si>
    <t>HopkinsvilleIntegRegs</t>
  </si>
  <si>
    <t>Hopkinsville Non Growth Regs Functional</t>
  </si>
  <si>
    <t>050.23915</t>
  </si>
  <si>
    <t>KY.ShelbyvilleLeakMains</t>
  </si>
  <si>
    <t>Shelbyville KY Leak Functional Mains</t>
  </si>
  <si>
    <t>050.24217</t>
  </si>
  <si>
    <t>050.2637.Sir Charles Ct Ext</t>
  </si>
  <si>
    <t>Install 170 feet of 2 inch poly main</t>
  </si>
  <si>
    <t>050.24214</t>
  </si>
  <si>
    <t>050.2636.Paradise Landing</t>
  </si>
  <si>
    <t>Install 430 Ft 2 Inch PE to serve Commercial Developement</t>
  </si>
  <si>
    <t>050.24766</t>
  </si>
  <si>
    <t>050.2734.ERX.BowlingGreen</t>
  </si>
  <si>
    <t>050.24783</t>
  </si>
  <si>
    <t>050.2636.0918631-01</t>
  </si>
  <si>
    <t>050.24861</t>
  </si>
  <si>
    <t>050.2736.Rycom Locator</t>
  </si>
  <si>
    <t>Purchase pipeline locator</t>
  </si>
  <si>
    <t>050.24908</t>
  </si>
  <si>
    <t>050.2634.917153-01</t>
  </si>
  <si>
    <t>050.24910</t>
  </si>
  <si>
    <t>050.2634.918017-01</t>
  </si>
  <si>
    <t>050.24900</t>
  </si>
  <si>
    <t>050.2634.918378-01</t>
  </si>
  <si>
    <t>050.24898</t>
  </si>
  <si>
    <t>050.2634.10672-01</t>
  </si>
  <si>
    <t>050.24882</t>
  </si>
  <si>
    <t>050.2734.915235-01</t>
  </si>
  <si>
    <t>050.24724</t>
  </si>
  <si>
    <t>050.2734.CumberlandTrc.Relo</t>
  </si>
  <si>
    <t>Cumberland Trace - State Hwy. Relocation</t>
  </si>
  <si>
    <t>050.24799</t>
  </si>
  <si>
    <t>050.2637.Commerce Dr Ext</t>
  </si>
  <si>
    <t>Install 1,350 feet of 4 inch PE pipe</t>
  </si>
  <si>
    <t>050.24216</t>
  </si>
  <si>
    <t>050.2636.Fields Rd.</t>
  </si>
  <si>
    <t>050.24830</t>
  </si>
  <si>
    <t>050.2638.Leah Way Ext</t>
  </si>
  <si>
    <t>Install 55 feet of 2 inch pe for one new residential customer</t>
  </si>
  <si>
    <t>050.24081</t>
  </si>
  <si>
    <t>DanvillePRPMains</t>
  </si>
  <si>
    <t>Danville Sub-Region KY Pipe Replacement Program Functional - Mains</t>
  </si>
  <si>
    <t>050.24029</t>
  </si>
  <si>
    <t>GlasgowLeakRegs</t>
  </si>
  <si>
    <t>Glasgow Leak Regs Functional</t>
  </si>
  <si>
    <t>050.24183</t>
  </si>
  <si>
    <t>050.2734.Overholt Commercial</t>
  </si>
  <si>
    <t>900 ft. of 2" PE Ext. - Overholt Commercial</t>
  </si>
  <si>
    <t>050.25171</t>
  </si>
  <si>
    <t>050.2734.BarberWay Replc.</t>
  </si>
  <si>
    <t>Replace 950 ft. of 2 inch bare with 2 inch PE - Barber Way</t>
  </si>
  <si>
    <t>050.26049</t>
  </si>
  <si>
    <t>050.2634.Hwy 62 Relo.</t>
  </si>
  <si>
    <t>Relocate 4 Inch Stl for Road Widening</t>
  </si>
  <si>
    <t>050.26490</t>
  </si>
  <si>
    <t>050.2636.Veterans Relo 2</t>
  </si>
  <si>
    <t>Relocate 6 Inch Stl. and 6 Inch  PE for Riverfront Developement</t>
  </si>
  <si>
    <t>050.27267</t>
  </si>
  <si>
    <t>050.2634.Beulah Sta. replace</t>
  </si>
  <si>
    <t>Replace Beulah Town Border</t>
  </si>
  <si>
    <t>050.26465</t>
  </si>
  <si>
    <t>050.2734.Park St. Bare Replc.</t>
  </si>
  <si>
    <t>4 inch Bare Replc. Parks St.</t>
  </si>
  <si>
    <t>050.26766</t>
  </si>
  <si>
    <t>050.2734.Magnolia Alley Replc</t>
  </si>
  <si>
    <t>4 inch Bare Steel Replc. - Install l 2 inch PE convert from LP to IP;</t>
  </si>
  <si>
    <t>050.25627</t>
  </si>
  <si>
    <t>050.2636.Daniels Ln. Reloc.</t>
  </si>
  <si>
    <t>Reloc. main due to road widening</t>
  </si>
  <si>
    <t>050.25119</t>
  </si>
  <si>
    <t>050.2634.Grapevine</t>
  </si>
  <si>
    <t>Install 2,000 Ft 2" PE</t>
  </si>
  <si>
    <t>050.25322</t>
  </si>
  <si>
    <t>050.2602.Laptops_&amp;_Desktops</t>
  </si>
  <si>
    <t xml:space="preserve">Purchase new laptop &amp; Desktop computers. </t>
  </si>
  <si>
    <t>050.24212</t>
  </si>
  <si>
    <t>050.2636.Lucas Ln.</t>
  </si>
  <si>
    <t>Install 240 Ft 2 Inch PE</t>
  </si>
  <si>
    <t>050.24794</t>
  </si>
  <si>
    <t>050.2638.10359</t>
  </si>
  <si>
    <t>050.24743</t>
  </si>
  <si>
    <t>2738.EQUIPMENT FOR 2011</t>
  </si>
  <si>
    <t>SENSIT SMART CAL STATION, SENSIT RAK-ITIII AND MINIMC EQUIPMENT</t>
  </si>
  <si>
    <t>050.23951</t>
  </si>
  <si>
    <t>HopkinsvilleLeakServices</t>
  </si>
  <si>
    <t>Hopkinsville Leak Functional Services</t>
  </si>
  <si>
    <t>050.23881</t>
  </si>
  <si>
    <t>KY.Mayfield Integ CP / ANODE</t>
  </si>
  <si>
    <t>Mayfield Non-Growth Anode/Cathodic Protection Functional.  Anodes and other items related to cathodic protection of the system.</t>
  </si>
  <si>
    <t>050.23756</t>
  </si>
  <si>
    <t>HopkinsIntegServices</t>
  </si>
  <si>
    <t>Hopkinsville Non Growth Services Functional</t>
  </si>
  <si>
    <t>050.23803</t>
  </si>
  <si>
    <t>KY.Mayfield Integ RESI MEAS</t>
  </si>
  <si>
    <t>Mayfield Non Growth RESI MEAS Functional.  Meters, regulators, and meterset items typically used for residential applications.</t>
  </si>
  <si>
    <t>050.23606</t>
  </si>
  <si>
    <t>CampbellsvilleGrowth RESI MEAS</t>
  </si>
  <si>
    <t>Campbellsville KY Growth RESI MEAS Functional.  Meters, regulators, and meterset items typically used for residential applications (ie diaphragm meters).</t>
  </si>
  <si>
    <t>050.23832</t>
  </si>
  <si>
    <t>GlasgowIntegRegs</t>
  </si>
  <si>
    <t>Glasgow Non Growth Regs Functional</t>
  </si>
  <si>
    <t>050.23839</t>
  </si>
  <si>
    <t>PrincetonIntegRegs</t>
  </si>
  <si>
    <t>Princeton Non Growth Regs Functional</t>
  </si>
  <si>
    <t>050.23677</t>
  </si>
  <si>
    <t>050.KY.DanvilleGrowthServices</t>
  </si>
  <si>
    <t>Danville Growth Services Functional</t>
  </si>
  <si>
    <t>050.24917</t>
  </si>
  <si>
    <t>050.2636.10453-01</t>
  </si>
  <si>
    <t>050.24927</t>
  </si>
  <si>
    <t>050.2637.Coleman Cr Ext</t>
  </si>
  <si>
    <t>Install 92 feet of 2 inch pe for Fairfield Inn</t>
  </si>
  <si>
    <t>050.24779</t>
  </si>
  <si>
    <t>050.2636.0918001-01</t>
  </si>
  <si>
    <t>050.24896</t>
  </si>
  <si>
    <t>050.2735.Squeeze Off</t>
  </si>
  <si>
    <t>050.2735.Sqeeze Off</t>
  </si>
  <si>
    <t>050.24870</t>
  </si>
  <si>
    <t>050.2634.Lockers</t>
  </si>
  <si>
    <t>Purchase lockers</t>
  </si>
  <si>
    <t>050.24902</t>
  </si>
  <si>
    <t>050.2634.10204-01</t>
  </si>
  <si>
    <t>050.24911</t>
  </si>
  <si>
    <t>050.2634.918093-01</t>
  </si>
  <si>
    <t>050.24901</t>
  </si>
  <si>
    <t>050.2634.918152-01</t>
  </si>
  <si>
    <t>050.24928</t>
  </si>
  <si>
    <t>2737.NORTH POINT REG STAT</t>
  </si>
  <si>
    <t>REPLACE REGULATOR STATION DAMAGED BY MOTOR VEHICLE 1-29-2011</t>
  </si>
  <si>
    <t>050.24948</t>
  </si>
  <si>
    <t>050.2636.Summer Valley Lane</t>
  </si>
  <si>
    <t>Install 400 ft 2 Inch Pe to serve 3 residential lots</t>
  </si>
  <si>
    <t>050.24231</t>
  </si>
  <si>
    <t>050.2739.2011 EQUIPMENT</t>
  </si>
  <si>
    <t>MINI MAC EQUIPMENT FOR SHELBYVILLE, KY, ADDED ITEMS FROM BUDGET  SENSIT GOLD AND TRACKIT III</t>
  </si>
  <si>
    <t>050.24839</t>
  </si>
  <si>
    <t>050.2637.Welder Freeman</t>
  </si>
  <si>
    <t>Purchase new Miller Bobcat 250 EFI Welder for vehicle #9708 Ronnie Freeman Retire welder 6453 this unit is worn out</t>
  </si>
  <si>
    <t>050.24085</t>
  </si>
  <si>
    <t>DanvillePRPServices</t>
  </si>
  <si>
    <t>Danville KY PRP Functional - Services</t>
  </si>
  <si>
    <t>050.24086</t>
  </si>
  <si>
    <t>OwensboroPRPServices</t>
  </si>
  <si>
    <t>Owensboro KY PRP Functional - Services</t>
  </si>
  <si>
    <t>050.23764</t>
  </si>
  <si>
    <t>MayfieldIntegServices</t>
  </si>
  <si>
    <t>Mayfield Non Growth Services Functional</t>
  </si>
  <si>
    <t>050.24881</t>
  </si>
  <si>
    <t>050.2734.0914284-01</t>
  </si>
  <si>
    <t>050.24711</t>
  </si>
  <si>
    <t>050.2736.Squire Rd.</t>
  </si>
  <si>
    <t>Install 786' 2" PE</t>
  </si>
  <si>
    <t>050.24947</t>
  </si>
  <si>
    <t>050.2636.Hwy 54 Whitesville</t>
  </si>
  <si>
    <t>Install 1000 feet 2 Inch PE</t>
  </si>
  <si>
    <t>050.23871</t>
  </si>
  <si>
    <t>BowlingGreenInteg CP/ ANODE</t>
  </si>
  <si>
    <t>Bowling Green Non-Growth Anode/Cathodic Protection Functional.  Anodes and other items related to cathodic protection of the system.</t>
  </si>
  <si>
    <t>050.24822</t>
  </si>
  <si>
    <t>050.2737.918506-01</t>
  </si>
  <si>
    <t>050.24832</t>
  </si>
  <si>
    <t>050.2735.0916411-01</t>
  </si>
  <si>
    <t>050.26302</t>
  </si>
  <si>
    <t>GlasgowPRPMains</t>
  </si>
  <si>
    <t>Glasgow KY Pipe Replacement Program Functional - Mains</t>
  </si>
  <si>
    <t>050.25518</t>
  </si>
  <si>
    <t>050.2734.S.MainBareReplc.FRK</t>
  </si>
  <si>
    <t>South Main Bare TSeel Replacement - Franklin</t>
  </si>
  <si>
    <t>050.26050</t>
  </si>
  <si>
    <t>050.2636.Frederica St. Rplmnt</t>
  </si>
  <si>
    <t>Replace 1750 Ft. Bare Stl. Pipe</t>
  </si>
  <si>
    <t>050.26053</t>
  </si>
  <si>
    <t>2737.LAN.TBS REG REPLACE</t>
  </si>
  <si>
    <t>REPLACE REGULATORS AT THE TOWN BORDER STATION IN LANCASTER</t>
  </si>
  <si>
    <t>050.27218</t>
  </si>
  <si>
    <t>Easements</t>
  </si>
  <si>
    <t xml:space="preserve">Phase 2 of I-69 was originally scheduled for FY 2011, it has been moved to FY 2012, however, we would like to proceed with securing easements for the project. We anticipate easements to cost Atmos $49,630. This is using $7 per ft. In 2010 we paid $85,000 </t>
  </si>
  <si>
    <t>050.26139</t>
  </si>
  <si>
    <t>2737.WAREHOUSE PARKING IMPROVEMENTS</t>
  </si>
  <si>
    <t>IMPROVEMENTS FOR PARKING AT THE MAIN OFFICE</t>
  </si>
  <si>
    <t>050.27157</t>
  </si>
  <si>
    <t>Aldyl A Repair Kit</t>
  </si>
  <si>
    <t>We would like to purchase a model GFCP #10007584 Aldyl A refurbish tool. _x000D_
this allows us to repair leaking aldyl a service tees.</t>
  </si>
  <si>
    <t>050.25698</t>
  </si>
  <si>
    <t>2737.HARRODSBURG WTP RELOCATE</t>
  </si>
  <si>
    <t>RELOCATE 4in STEEL FOR HARRODSBURG WATER TREATMENT PLANT EXPANSION</t>
  </si>
  <si>
    <t>050.27003</t>
  </si>
  <si>
    <t>050.2636.Southtown Relo.</t>
  </si>
  <si>
    <t>Relocate 2 Inch PE for Southtown  Widening</t>
  </si>
  <si>
    <t>050.26046</t>
  </si>
  <si>
    <t>050.2637.Hwy 996 Rev Ext</t>
  </si>
  <si>
    <t>Install 635 feet of 2 inch poly for one new residential customer plus two vacant lots that will build in the near future.</t>
  </si>
  <si>
    <t>050.25348</t>
  </si>
  <si>
    <t>050.2638.Water Valley Replace</t>
  </si>
  <si>
    <t>Replace 2" steel pipe that is exposed in creek. Will move chart box to puchase station. will retire above ground valve, not critical</t>
  </si>
  <si>
    <t>050.25115</t>
  </si>
  <si>
    <t>050.2634.High School Relo.</t>
  </si>
  <si>
    <t>Relocate 1300ft  4 Inch Stl for Muhlenberg Co High School</t>
  </si>
  <si>
    <t>050.26599</t>
  </si>
  <si>
    <t>050.2637.Valerie Ln Ext</t>
  </si>
  <si>
    <t>Install 435 feet of 2 inch PE</t>
  </si>
  <si>
    <t>050.26477</t>
  </si>
  <si>
    <t>050.2637.Tina Dr Main Ext</t>
  </si>
  <si>
    <t>Install 75 feet of 2 inch poly for one conversion customer</t>
  </si>
  <si>
    <t>050.26495</t>
  </si>
  <si>
    <t>050.2609.Heartland xing Relo.</t>
  </si>
  <si>
    <t>Relocate 2100 ft 8 Inch HPD for new shopping center</t>
  </si>
  <si>
    <t>050.26442</t>
  </si>
  <si>
    <t>PRP.2738.LEB.PROCTOR KNOTT</t>
  </si>
  <si>
    <t>REPLACE 4in STEEL ON S PROCTOR KNOTT AVE WITH 4in PE</t>
  </si>
  <si>
    <t>050.26261</t>
  </si>
  <si>
    <t>Pipehorn locator</t>
  </si>
  <si>
    <t>This project is for the purchase of a Pipehorn model MD840 pipe locator to be assigned to Steve Griffin and used in the Harrisburg, IL area.</t>
  </si>
  <si>
    <t>050.25622</t>
  </si>
  <si>
    <t>107 Flow Boss</t>
  </si>
  <si>
    <t>107 Flow Boss to replace 364 ROC</t>
  </si>
  <si>
    <t>050.25676</t>
  </si>
  <si>
    <t>Test Equipment</t>
  </si>
  <si>
    <t>Miscelaneous Test equipment and fittings</t>
  </si>
  <si>
    <t>050.26121</t>
  </si>
  <si>
    <t>PRP.050.2734.Pritchardsville</t>
  </si>
  <si>
    <t>2210 ft. of 2 inch PE - Bare Replc. - Protchardsville Rd</t>
  </si>
  <si>
    <t>050.24958</t>
  </si>
  <si>
    <t>050.2637.16 duplexes</t>
  </si>
  <si>
    <t>install 910 feet of 2 inch pe pipe for 16 duplexes</t>
  </si>
  <si>
    <t>050.24789</t>
  </si>
  <si>
    <t>050.2737.10168</t>
  </si>
  <si>
    <t>050.23726</t>
  </si>
  <si>
    <t>050.KY.MayfieldIntegMains</t>
  </si>
  <si>
    <t>Mayfield Non Growth Mains Functional.  Pipe, fittings, etc. 2" and larger in pipe diameter.  These items shall be directed to the mains functional.</t>
  </si>
  <si>
    <t>050.24742</t>
  </si>
  <si>
    <t>050.2635.Carlisle St. Rplmnt.</t>
  </si>
  <si>
    <t>Replace 430 Ft 2 Inch Stl. with 2 Inch PE</t>
  </si>
  <si>
    <t>050.24745</t>
  </si>
  <si>
    <t>050.2635.Lafayette St.</t>
  </si>
  <si>
    <t>Install 525 Ft 2 Inch PE</t>
  </si>
  <si>
    <t>050.24821</t>
  </si>
  <si>
    <t>050.2737.918548-01</t>
  </si>
  <si>
    <t>050.24824</t>
  </si>
  <si>
    <t>050.2737.918068-01</t>
  </si>
  <si>
    <t>050.23950</t>
  </si>
  <si>
    <t>GlasgowLeakServices</t>
  </si>
  <si>
    <t>Glasgow Leak Functional Services</t>
  </si>
  <si>
    <t>050.23954</t>
  </si>
  <si>
    <t>KY.ShelbyvilleLeakServices</t>
  </si>
  <si>
    <t>Shelbyville KY Leak Services Functional</t>
  </si>
  <si>
    <t>050.23995</t>
  </si>
  <si>
    <t>KYMadisonville Integ COMM MEAS</t>
  </si>
  <si>
    <t>Madisonville  Non-Growth COMM MEAS Functional.  Meters, regulators, and meterset items typically used for commercial/light industrial applications.</t>
  </si>
  <si>
    <t>050.24035</t>
  </si>
  <si>
    <t>PrincetonLeakRegs</t>
  </si>
  <si>
    <t>Princeton Leak Regs Functional</t>
  </si>
  <si>
    <t>050.24038</t>
  </si>
  <si>
    <t>MayfieldLeakRegs</t>
  </si>
  <si>
    <t>Mayfield Leak Regs Functional</t>
  </si>
  <si>
    <t>050.24031</t>
  </si>
  <si>
    <t>DanvilleLeakRegs</t>
  </si>
  <si>
    <t>Danville Leak Regs Functional</t>
  </si>
  <si>
    <t>050.24033</t>
  </si>
  <si>
    <t>KY.ShelbyvilleLeakRegs</t>
  </si>
  <si>
    <t>Shelbyville KY Leak Regs Functional</t>
  </si>
  <si>
    <t>050.23802</t>
  </si>
  <si>
    <t>KY.Paducah Integ RESI MEAS</t>
  </si>
  <si>
    <t>Paducah KY Non Growth RESI MEAS Functional.  Meters, regulators, and meterset items typically used for residential applications.</t>
  </si>
  <si>
    <t>050.23603</t>
  </si>
  <si>
    <t>KY.Glasgow Growth RESI MEAS</t>
  </si>
  <si>
    <t>Glasgow KY Growth RESI MEAS Functional.  Meters, regulators, and meterset items typically used for residential applications (ie diaphragm meters).</t>
  </si>
  <si>
    <t>050.23835</t>
  </si>
  <si>
    <t>CampbellsvilleIntegRegs</t>
  </si>
  <si>
    <t>Campbellsville Non Growth Regs Functional</t>
  </si>
  <si>
    <t>050.23840</t>
  </si>
  <si>
    <t>OboroIntegRegs</t>
  </si>
  <si>
    <t>Owensboro Non Growth Regs Functional</t>
  </si>
  <si>
    <t>050.23841</t>
  </si>
  <si>
    <t>PaducahIntegRegs</t>
  </si>
  <si>
    <t>Paducah Non Growth Regs Functional</t>
  </si>
  <si>
    <t>050.23910</t>
  </si>
  <si>
    <t>BowlingGreenLeakMains</t>
  </si>
  <si>
    <t>Bowling Green Leak Functional Mains</t>
  </si>
  <si>
    <t>050.23911</t>
  </si>
  <si>
    <t>GlasgowLeakMains</t>
  </si>
  <si>
    <t>Glasgow Leak Functional Mains</t>
  </si>
  <si>
    <t>050.24758</t>
  </si>
  <si>
    <t>050.2734.Robbins Ext - Russ</t>
  </si>
  <si>
    <t>400 ft. of 2 inch PE - Robbins Way - Russellville</t>
  </si>
  <si>
    <t>050.24915</t>
  </si>
  <si>
    <t>050.2636.10424-01</t>
  </si>
  <si>
    <t>050.24939</t>
  </si>
  <si>
    <t>050.2612.Replace EFM KY 2011</t>
  </si>
  <si>
    <t>Purchase 13 Mercury Mini Max s To replace obsolete s</t>
  </si>
  <si>
    <t>050.24833</t>
  </si>
  <si>
    <t>050.2734.091724-01</t>
  </si>
  <si>
    <t>050.24768</t>
  </si>
  <si>
    <t>0500.2735.RMLD.Glasgow</t>
  </si>
  <si>
    <t>050.2735.RMLD.Glasgow</t>
  </si>
  <si>
    <t>050.24835</t>
  </si>
  <si>
    <t>050.2637.CGI - Tooley</t>
  </si>
  <si>
    <t>This project is for the purpose of purchasing two CGIs  One for Tim Tooley  one for Alan Dillworth</t>
  </si>
  <si>
    <t>050.24906</t>
  </si>
  <si>
    <t>050.2653.918256-01</t>
  </si>
  <si>
    <t>050.24913</t>
  </si>
  <si>
    <t>050.2634.918018-01</t>
  </si>
  <si>
    <t>050.24899</t>
  </si>
  <si>
    <t>050.2634.10347-01</t>
  </si>
  <si>
    <t>050.24232</t>
  </si>
  <si>
    <t>050.2634.TB1 Boiler</t>
  </si>
  <si>
    <t>Install Boiler at TB 1</t>
  </si>
  <si>
    <t>050.23880</t>
  </si>
  <si>
    <t>Paducah Integ CP / ANODE</t>
  </si>
  <si>
    <t>Paducah  Non-Growth Anode/Cathodic Protection Functional.  Anodes and other items related to cathodic protection of the system.</t>
  </si>
  <si>
    <t>050.24757</t>
  </si>
  <si>
    <t>0500.2734.Baileys Farm 2-B</t>
  </si>
  <si>
    <t>1500 ft. of 2 inch PE for 26 lots - Baileys Farms 2-B</t>
  </si>
  <si>
    <t>050.23761</t>
  </si>
  <si>
    <t>PrincetonIntegServices</t>
  </si>
  <si>
    <t>Princeton Non Growth Services Functional</t>
  </si>
  <si>
    <t>050.23914</t>
  </si>
  <si>
    <t>CampbellsvilleLeakMains</t>
  </si>
  <si>
    <t>Campbellsville Leak Functional Mains</t>
  </si>
  <si>
    <t>050.23720</t>
  </si>
  <si>
    <t>050.KY.CampbellIntegMains</t>
  </si>
  <si>
    <t>Campbellsville Non Growth Mains Functional</t>
  </si>
  <si>
    <t>050.24874</t>
  </si>
  <si>
    <t>050.2602.MDTs 2 2011</t>
  </si>
  <si>
    <t>Project to purchase additional MDTs</t>
  </si>
  <si>
    <t>050.26304</t>
  </si>
  <si>
    <t>GlasgowPRPMeters</t>
  </si>
  <si>
    <t>Glasgow KY PRP Functional - Meters</t>
  </si>
  <si>
    <t>050.26286</t>
  </si>
  <si>
    <t>PRP.2737.HAR.PEARSON ST</t>
  </si>
  <si>
    <t>INSTALL 300ft OF 2in PE TO REPLACE BARE STEEL</t>
  </si>
  <si>
    <t>050.25659</t>
  </si>
  <si>
    <t>Bon Harbor Storage YZ</t>
  </si>
  <si>
    <t>Bon Harbor Storage YZ for no flow conditions</t>
  </si>
  <si>
    <t>050.27103</t>
  </si>
  <si>
    <t>I/P EFM's</t>
  </si>
  <si>
    <t>I/P EFM for new customers</t>
  </si>
  <si>
    <t>050.25695</t>
  </si>
  <si>
    <t>050.2734.Penn Station Ext.</t>
  </si>
  <si>
    <t>230 ft. of 2 inch PE Extension - Penn Station Bowling Green</t>
  </si>
  <si>
    <t>050.26383</t>
  </si>
  <si>
    <t>050.2734.Suwannee Trl. Ext.</t>
  </si>
  <si>
    <t>550 ft. of 2 inch PE - Suwannee Trail</t>
  </si>
  <si>
    <t>050.25128</t>
  </si>
  <si>
    <t>050.2609.Hwy 60 bypass Relo.</t>
  </si>
  <si>
    <t>Relocate 1100 ft 8 Inch Stl. and 1200 ft 4 Inch Stl. HPD</t>
  </si>
  <si>
    <t>050.25506</t>
  </si>
  <si>
    <t>11m 175 Certified test meter</t>
  </si>
  <si>
    <t>Certified test meter for verifing model 5 provers</t>
  </si>
  <si>
    <t>050.25447</t>
  </si>
  <si>
    <t>2738.LEB LORETTO RD 2011</t>
  </si>
  <si>
    <t>INSTALL 4in PE FOR EXISTING HOMES PER CUSTOMER REQUEST</t>
  </si>
  <si>
    <t>050.23716</t>
  </si>
  <si>
    <t>050.KY.BowlingIntegMains</t>
  </si>
  <si>
    <t>Bowling Green Non Growth Mains Functional.  Pipe, fittings, etc. 2" and larger in pipe diameter.  These items shall be directed to the mains functional.</t>
  </si>
  <si>
    <t>050.24819</t>
  </si>
  <si>
    <t>050.2737.918231-02</t>
  </si>
  <si>
    <t>050.24823</t>
  </si>
  <si>
    <t>050.2737.918535-01</t>
  </si>
  <si>
    <t>050.23990</t>
  </si>
  <si>
    <t>KY.Glasgow Integ COMM MEAS</t>
  </si>
  <si>
    <t>Glasgow Non-Growth COMM MEAS Functional.  Meters, regulators, and meterset items typically used for commercial/light industrial applications.</t>
  </si>
  <si>
    <t>050.23997</t>
  </si>
  <si>
    <t>KY.Owensboro Integ COMM MEAS</t>
  </si>
  <si>
    <t>Owensboro  Non-Growth COMM MEAS Functional.  Meters, regulators, and meterset items typically used for commercial/light industrial applications.</t>
  </si>
  <si>
    <t>050.24079</t>
  </si>
  <si>
    <t>KY.StorageLeakServices</t>
  </si>
  <si>
    <t>Storage &amp; Transmission Leak Functional - Services</t>
  </si>
  <si>
    <t>050.24067</t>
  </si>
  <si>
    <t>BowlingLeakCP/LeakClamps</t>
  </si>
  <si>
    <t>Bowling Green KY Leak Functional - CP/Leak Clamps</t>
  </si>
  <si>
    <t>050.23755</t>
  </si>
  <si>
    <t>GlasgowIntegServices</t>
  </si>
  <si>
    <t>Glasgow Non Growth Services Functional</t>
  </si>
  <si>
    <t>050.23794</t>
  </si>
  <si>
    <t>KY.Glasgow Integ RESI MEAS</t>
  </si>
  <si>
    <t>Glasgow Non Growth RESI MEAS Functional.  Meters, regulators, and meterset items typically used for residential applications.</t>
  </si>
  <si>
    <t>050.23612</t>
  </si>
  <si>
    <t>KY.Mayfield Growth RESI MEAS</t>
  </si>
  <si>
    <t>Mayfield KY Growth RESI MEAS Functional.  Meters, regulators, and meterset items typically used for residential applications (ie diaphragm meters).</t>
  </si>
  <si>
    <t>050.23640</t>
  </si>
  <si>
    <t>Hopkinsville Growth COMM MEAS</t>
  </si>
  <si>
    <t>Hopkinsville Growth COMM MEAS Functional.  Meters, regulators, and meterset items typically used for commercial/light industrial applications (ie rotary meters).</t>
  </si>
  <si>
    <t>050.23646</t>
  </si>
  <si>
    <t>KYOwensboro Growth COMM MEAS</t>
  </si>
  <si>
    <t>Owensboro Growth  COMM MEAS Functional.  Meters, regulators, and meterset items typically used for commercial/light industrial applications.</t>
  </si>
  <si>
    <t>050.23912</t>
  </si>
  <si>
    <t>HopkinsvilleLeakMains</t>
  </si>
  <si>
    <t>Hopkinsville Leak Functional Mains</t>
  </si>
  <si>
    <t>050.24916</t>
  </si>
  <si>
    <t>050.2636.10382-01</t>
  </si>
  <si>
    <t>050.24784</t>
  </si>
  <si>
    <t>050.2636.0918633-01</t>
  </si>
  <si>
    <t>050.24785</t>
  </si>
  <si>
    <t>050.2734.0917319-01</t>
  </si>
  <si>
    <t>050.24771</t>
  </si>
  <si>
    <t>050.2637.0917611-01</t>
  </si>
  <si>
    <t>050.23679</t>
  </si>
  <si>
    <t>KY.ShelbyvilleGrowthServices</t>
  </si>
  <si>
    <t>Shelbyville KY Growth Services Functional</t>
  </si>
  <si>
    <t>050.24914</t>
  </si>
  <si>
    <t>050.2634.918154-01</t>
  </si>
  <si>
    <t>050.24946</t>
  </si>
  <si>
    <t>050.2636.Pleasant Valley Rd.</t>
  </si>
  <si>
    <t>Install 1244 ft 2 Inch PE</t>
  </si>
  <si>
    <t>050.24807</t>
  </si>
  <si>
    <t>2739.WELDER</t>
  </si>
  <si>
    <t>TRAILBLAZER 302 WELDER WITH LEADS AND CONTROLS</t>
  </si>
  <si>
    <t>050.24089</t>
  </si>
  <si>
    <t>DanvillePRPMeters</t>
  </si>
  <si>
    <t>Danville KY PRP Functional - Meters</t>
  </si>
  <si>
    <t>050.24111</t>
  </si>
  <si>
    <t>KY.Storage Integ CP/ ANODE</t>
  </si>
  <si>
    <t>KY Storage and Transmission Non-Growth Anode/Cathodic Protection Functional.  Anodes and other items related to cathodic protection of the system.</t>
  </si>
  <si>
    <t>050.23874</t>
  </si>
  <si>
    <t>Danville Integ CP / ANODES</t>
  </si>
  <si>
    <t>Danville Non-Growth Anode/Cathodic Protection Functional.  Anodes and other items related to cathodic protection of the system.</t>
  </si>
  <si>
    <t>050.23834</t>
  </si>
  <si>
    <t>DanvilleIntegRegs</t>
  </si>
  <si>
    <t>Danville Non Growth Regs Functional</t>
  </si>
  <si>
    <t>050.24172</t>
  </si>
  <si>
    <t>050.2736.E. 4th St. Rplmnt</t>
  </si>
  <si>
    <t>Replace 400 ft 4 Inch LP with 2 Inch IP PE</t>
  </si>
  <si>
    <t>050.24068</t>
  </si>
  <si>
    <t>GlasgowLeakCP/LeakClamps</t>
  </si>
  <si>
    <t>Glasgow Leak Functional - CP/Leak Clamps</t>
  </si>
  <si>
    <t>050.24769</t>
  </si>
  <si>
    <t>050.2734.0917777-01</t>
  </si>
  <si>
    <t>050.26187</t>
  </si>
  <si>
    <t>050.2636.Palomino Place</t>
  </si>
  <si>
    <t>Install 260 Ft 2 Inch PE</t>
  </si>
  <si>
    <t>050.26295</t>
  </si>
  <si>
    <t>PrincetonPRPServices</t>
  </si>
  <si>
    <t>Princeton KY PRP Functional - Services</t>
  </si>
  <si>
    <t>050.25029</t>
  </si>
  <si>
    <t>050.2736.Station Retirement</t>
  </si>
  <si>
    <t>Retire station piping no longer in use.</t>
  </si>
  <si>
    <t>050.25118</t>
  </si>
  <si>
    <t>050.2734.Daisy Field Ct. Relo</t>
  </si>
  <si>
    <t>Relocate 450 ft. of 2" PE Main</t>
  </si>
  <si>
    <t>050.26625</t>
  </si>
  <si>
    <t>PRP.2635.Nichols Ave. Ret.</t>
  </si>
  <si>
    <t>Retire</t>
  </si>
  <si>
    <t>050.26812</t>
  </si>
  <si>
    <t>050.PRP.2634.Woodson St. Rt.</t>
  </si>
  <si>
    <t>Retire 244 Ft 2 Inch Bare in Madisonville 3 services to be move to main across the street.</t>
  </si>
  <si>
    <t>050.27137</t>
  </si>
  <si>
    <t>050.2636.Plantation Pointe 2</t>
  </si>
  <si>
    <t>Install 1000 ft 2 Inch PE</t>
  </si>
  <si>
    <t>050.26418</t>
  </si>
  <si>
    <t>050.2636.Autumn Creek</t>
  </si>
  <si>
    <t>Install 1166  Ft  2 Inch PE to serve 22 residential lots</t>
  </si>
  <si>
    <t>050.26745</t>
  </si>
  <si>
    <t>050.2734.Commerce and B White</t>
  </si>
  <si>
    <t>1875 ft. of 2 inch PE - Commerce and B. White  - Elkton</t>
  </si>
  <si>
    <t>050.26935</t>
  </si>
  <si>
    <t>2739.SVILL.2011-12 OFFICE</t>
  </si>
  <si>
    <t>TURN KEY-LOT9b HI POINT INDUST PARK,LAND&amp;BUILDING,LANDSCAPE,BUILD,ASPHALT,CONCRETE BINS,FENCE,700ft SIDEWALK ON RD FRONTAGE,USING LOCAL CONTRACTORS AND MATERIAL SUPPLIERS,INCLUDE DETENTION BASIN.  DEAN SANDERSON-DIR FACILITIES MANAGEMENT - HAS FACILITATED</t>
  </si>
  <si>
    <t>050.27142</t>
  </si>
  <si>
    <t>Gas_line_tracer_kit</t>
  </si>
  <si>
    <t>We are requesting to purchase a Jameson model 15-316-300-GL gas line tracer kit. The kit includes mini duct hunter with bullet nose tip, stuffing box w/ 3/4" NPT male threads, accessory kit, &amp; instructions/manual.</t>
  </si>
  <si>
    <t>050.27207</t>
  </si>
  <si>
    <t>050.2635.Hwy 62</t>
  </si>
  <si>
    <t>Install 2,112 feet 4 Inch PE to serve natural gas fleet  fueling station.</t>
  </si>
  <si>
    <t>050.25223</t>
  </si>
  <si>
    <t>050.2634.Purchase RMLD &amp; DPIR</t>
  </si>
  <si>
    <t>Purchase RMLD &amp; DPIR to increase surveying productivity</t>
  </si>
  <si>
    <t>050.26506</t>
  </si>
  <si>
    <t>050.2637.Adams St Retirement</t>
  </si>
  <si>
    <t>Abandon 1,257 feet of 2 inch steel</t>
  </si>
  <si>
    <t>050.26762</t>
  </si>
  <si>
    <t>2734.Bowling Green KY Shed</t>
  </si>
  <si>
    <t>Purchase single slope building (24'x45'x22').  Consult, design and build done by Hard Ten Group, LLC</t>
  </si>
  <si>
    <t>050.26542</t>
  </si>
  <si>
    <t>050.2635.Electro Fuse Machine</t>
  </si>
  <si>
    <t>Purchase portable Electro Fuse Machine</t>
  </si>
  <si>
    <t>050.24959</t>
  </si>
  <si>
    <t>2738.GRE.CARLISLE AVE</t>
  </si>
  <si>
    <t>INSTALL 140ft OF 2in PE ON CARLISLE AVE</t>
  </si>
  <si>
    <t>050.23465</t>
  </si>
  <si>
    <t>050.2638.Ashcroft Guage</t>
  </si>
  <si>
    <t>We propose to retire (7) Mercury pressure recorders from various small stations in the Mayfield area. We propose to replace them with Ashcroft model 1279 Duragauge pressure guages with "tell tale" dials.</t>
  </si>
  <si>
    <t>050.24813</t>
  </si>
  <si>
    <t>050.2634. Bruest Heaters</t>
  </si>
  <si>
    <t>Purchase and retire Bruest Heaters</t>
  </si>
  <si>
    <t>050.24820</t>
  </si>
  <si>
    <t>050.2737.918392-01</t>
  </si>
  <si>
    <t>050.24825</t>
  </si>
  <si>
    <t>050.2737.10475-01</t>
  </si>
  <si>
    <t>050.23993</t>
  </si>
  <si>
    <t>Campbellsville Integ COMM MEAS</t>
  </si>
  <si>
    <t>Campbellsville  Non-Growth COMM MEAS Functional.  Meters, regulators, and meterset items typically used for commercial/light industrial applications.</t>
  </si>
  <si>
    <t>050.23998</t>
  </si>
  <si>
    <t>KY.Paducah Integ COMM MEAS</t>
  </si>
  <si>
    <t>Paducah  Non-Growth COMM MEAS Functional.  Meters, regulators, and meterset items typically used for commercial/light industrial applications.</t>
  </si>
  <si>
    <t>050.24037</t>
  </si>
  <si>
    <t>PaducahLeakRegs</t>
  </si>
  <si>
    <t>Paducah Leak Regs Functional</t>
  </si>
  <si>
    <t>050.23872</t>
  </si>
  <si>
    <t>Glasgow Integ CP / ANODES</t>
  </si>
  <si>
    <t>Glasgow Non-Growth Anode/Cathodic Protection Functional.  Anodes and other items related to cathodic protection of the system.</t>
  </si>
  <si>
    <t>050.23800</t>
  </si>
  <si>
    <t>KY.Princeton Integ RESI MEAS</t>
  </si>
  <si>
    <t>Princeton KY Non Growth RESI MEAS Functional.  Meters, regulators, and meterset items typically used for residential applications.</t>
  </si>
  <si>
    <t>050.23608</t>
  </si>
  <si>
    <t>Madisonville Growth RESI MEAS</t>
  </si>
  <si>
    <t>Madisonville KY Growth RESI MEAS Functional.  Meters, regulators, and meterset items typically used for residential applications (ie diaphragm meters).</t>
  </si>
  <si>
    <t>050.23831</t>
  </si>
  <si>
    <t>BowlingGreenIntegRegs</t>
  </si>
  <si>
    <t>Bowling Green Non Growth Regs Functional</t>
  </si>
  <si>
    <t>050.23639</t>
  </si>
  <si>
    <t>KY.Glasgow Growth COMM MEAS</t>
  </si>
  <si>
    <t>Glasgow Growth COMM MEAS Functional.  Meters, regulators, and meterset items typically used for commercial/light industrial applications (ie rotary meters).</t>
  </si>
  <si>
    <t>050.23645</t>
  </si>
  <si>
    <t>KY.Princeton Growth COMM MEAS</t>
  </si>
  <si>
    <t>Princeton Growth COMM MEAS Functional.  Meters, regulators, and meterset items typically used for commercial/light industrial applications (ie rotary meters).</t>
  </si>
  <si>
    <t>050.24123</t>
  </si>
  <si>
    <t>050.2637.Valve 4 inch</t>
  </si>
  <si>
    <t>This project is for the purchase of a 4 inch T.D Williamson Shortcutt Valve to tap 4" steel.</t>
  </si>
  <si>
    <t>050.23917</t>
  </si>
  <si>
    <t>PrincetonLeakMains</t>
  </si>
  <si>
    <t>Princeton Leak Functional Mains</t>
  </si>
  <si>
    <t>050.23678</t>
  </si>
  <si>
    <t>050.KY.CampbellGrowthServices</t>
  </si>
  <si>
    <t>Campbellsville KY Growth Services Functional</t>
  </si>
  <si>
    <t>050.24753</t>
  </si>
  <si>
    <t>050.2636.Wood Valley Pointe</t>
  </si>
  <si>
    <t>Install 1068 Ft 2 Inch PE</t>
  </si>
  <si>
    <t>050.24764</t>
  </si>
  <si>
    <t>050.2634.Safe T Stopper</t>
  </si>
  <si>
    <t>Purchase Safe T Stopper</t>
  </si>
  <si>
    <t>050.24827</t>
  </si>
  <si>
    <t>2738.WATER TOWER RD</t>
  </si>
  <si>
    <t>INSTALL 2in PE FOR NEW INDUSTRIAL CUSTOMER</t>
  </si>
  <si>
    <t>050.24929</t>
  </si>
  <si>
    <t>2738.W SALOMA 2011</t>
  </si>
  <si>
    <t>INSTALL4000ft OF 2in PE FOR GRAIN DRYER ON W SALOMA ROAD REG STATION INCLUDED</t>
  </si>
  <si>
    <t>050.24215</t>
  </si>
  <si>
    <t>050.2636.Pantle Point</t>
  </si>
  <si>
    <t>Install 980 Ft 2 Inch PE</t>
  </si>
  <si>
    <t>050.24853</t>
  </si>
  <si>
    <t>2737.PERRYVILLE PURCH REBUILD</t>
  </si>
  <si>
    <t>REBUILD PERRYVILLE PURCHASE STATION ADDING 1st CUT REGULATION</t>
  </si>
  <si>
    <t>050.24791</t>
  </si>
  <si>
    <t>050.2637.10300</t>
  </si>
  <si>
    <t>050.24778</t>
  </si>
  <si>
    <t>050.2636.0918802-01</t>
  </si>
  <si>
    <t>050.24777</t>
  </si>
  <si>
    <t>050.2636.0918622-01</t>
  </si>
  <si>
    <t>050.26310</t>
  </si>
  <si>
    <t>CampbellsvillePRPMeters</t>
  </si>
  <si>
    <t>Campbellsville KY PRP Functional - Meters</t>
  </si>
  <si>
    <t>050.27028</t>
  </si>
  <si>
    <t>Purchase pipe trailer</t>
  </si>
  <si>
    <t>Purchase single axial pipe trailer from Sweetwater Metal, model number CT1135</t>
  </si>
  <si>
    <t>050.26221</t>
  </si>
  <si>
    <t>050.2734.Franklin Warehouse</t>
  </si>
  <si>
    <t>Replace existing metal building  on Franklin Warehouse site. Existing building is approx. 70 years old . Approved FY 2011 Budget = $63,500.00</t>
  </si>
  <si>
    <t>050.26294</t>
  </si>
  <si>
    <t>new fence and drive</t>
  </si>
  <si>
    <t>This project is for the purchase of a chain link fence and driveway improvements at our new Calvert City Odorant Station.</t>
  </si>
  <si>
    <t>050.25145</t>
  </si>
  <si>
    <t>050.2637.Boss III EF Machine</t>
  </si>
  <si>
    <t>This project is for the purchase of a battery pack portable electro fuse machine</t>
  </si>
  <si>
    <t>050.27372</t>
  </si>
  <si>
    <t>F.I. Unit Purchase</t>
  </si>
  <si>
    <t>Purchase Heath Mod 1002390-0 ASSY, DP-IR, IS Complete</t>
  </si>
  <si>
    <t>050.26285</t>
  </si>
  <si>
    <t>PRP.2737.HAR.McCLELLAN DR</t>
  </si>
  <si>
    <t>REPLACE 200ft OF BARE STEEL WITH 2in PE ON McCLELLAN DRIVE</t>
  </si>
  <si>
    <t>050.24883</t>
  </si>
  <si>
    <t>050.2734.0915703-01</t>
  </si>
  <si>
    <t>050.26810</t>
  </si>
  <si>
    <t>050.2734.Traditions III</t>
  </si>
  <si>
    <t>2 inch PE Extension - Traditions III - B.G.</t>
  </si>
  <si>
    <t>050.27102</t>
  </si>
  <si>
    <t>Cell EFM Units</t>
  </si>
  <si>
    <t>New customer Cell /I/P EFM's</t>
  </si>
  <si>
    <t>050.25440</t>
  </si>
  <si>
    <t>050.2637.Marina Village Ext</t>
  </si>
  <si>
    <t>Install 300 feet of 2 inch poly for two new residential customers.</t>
  </si>
  <si>
    <t>050.26441</t>
  </si>
  <si>
    <t>PRP.2737.STAN.LOGAN CLOVER</t>
  </si>
  <si>
    <t>REPLACE 25ft OF 2in BARE STEEL  WHERE CONTRACTOR NEEDED LINE LOWERED</t>
  </si>
  <si>
    <t>050.27383</t>
  </si>
  <si>
    <t>050.2636.Sensit G2</t>
  </si>
  <si>
    <t>Purchase 3- Sensit G2 leak machines , retire 3 Sensit Golds</t>
  </si>
  <si>
    <t>050.27236</t>
  </si>
  <si>
    <t>050.2734.W Madison 2inch Ext</t>
  </si>
  <si>
    <t>445 ft. of 2 inch PE - West Madison Ext.</t>
  </si>
  <si>
    <t>050.25996</t>
  </si>
  <si>
    <t>050.2609.Carport</t>
  </si>
  <si>
    <t>Have carport installed to protect mueller truck from the weather.</t>
  </si>
  <si>
    <t>050.24748</t>
  </si>
  <si>
    <t>050.2612 Winchester Gauge</t>
  </si>
  <si>
    <t>Vac to 3000 psig Winchester Gauges</t>
  </si>
  <si>
    <t>Construction Projects 2011</t>
  </si>
  <si>
    <t>Construction Projects 2010</t>
  </si>
  <si>
    <t>Construction Projects 2012</t>
  </si>
  <si>
    <t>050.26308</t>
  </si>
  <si>
    <t>CampbellsvillePRPMains</t>
  </si>
  <si>
    <t>Campbellsville KY Pipe Replacement Program Functional - Mains</t>
  </si>
  <si>
    <t>050.29086</t>
  </si>
  <si>
    <t>2737.2739.NEW PHONE SYSTEM</t>
  </si>
  <si>
    <t>NEW PHONE SYSTEM FOR DANVILLE AND SHELBYVILLE OFFICES 2012</t>
  </si>
  <si>
    <t>050.27389</t>
  </si>
  <si>
    <t>050.2635.Welder Purchase</t>
  </si>
  <si>
    <t>Purchase new Miller 302D Welder and Retire Miller Bobcat Welder that no longer works.</t>
  </si>
  <si>
    <t>050.27355</t>
  </si>
  <si>
    <t>050.2635.Chapel Hill</t>
  </si>
  <si>
    <t>Install 540 Ft 2 Inch PE</t>
  </si>
  <si>
    <t>050.29953</t>
  </si>
  <si>
    <t>Ky ECAT Replacement</t>
  </si>
  <si>
    <t>replacing Mercury ECAT that or failing due to age.</t>
  </si>
  <si>
    <t>050.29906</t>
  </si>
  <si>
    <t>050.2638.Hwy 45 Four Lane</t>
  </si>
  <si>
    <t>The state of Kentucky is widening U.S Hwy 45 just south of Purchase Parkway. We have app. 3,500' of 4" and 2" pipe affected as well as 20 services. 25% reimbursable</t>
  </si>
  <si>
    <t>050.28119</t>
  </si>
  <si>
    <t>050.2602.MDT's 2012</t>
  </si>
  <si>
    <t>Purchase and retire MDT's</t>
  </si>
  <si>
    <t>050.28832</t>
  </si>
  <si>
    <t>PRP.2734.Montague - Liberty</t>
  </si>
  <si>
    <t>replace 3 inch bare - Montague - Franklin</t>
  </si>
  <si>
    <t>050.28018</t>
  </si>
  <si>
    <t>050.2635.Hwy 373</t>
  </si>
  <si>
    <t>Install 1000 Ft 2 Inch PE</t>
  </si>
  <si>
    <t>050.29493</t>
  </si>
  <si>
    <t>050.2635.Hwy139</t>
  </si>
  <si>
    <t>Install 14000 Ft 4 Inch PE</t>
  </si>
  <si>
    <t>050.27291</t>
  </si>
  <si>
    <t>050.2734.Cemetery Rd. Ext.</t>
  </si>
  <si>
    <t>150 ft. of 4 inch PE - Cemetery Rd. - B.G.</t>
  </si>
  <si>
    <t>050.28172</t>
  </si>
  <si>
    <t>Replace ground bed</t>
  </si>
  <si>
    <t>The ground bed at the corner of Lakeview Drive and Tom Underwood Drive is depleted and in need of replacement.</t>
  </si>
  <si>
    <t>050.28267</t>
  </si>
  <si>
    <t>050.2636.Carlton Dr.</t>
  </si>
  <si>
    <t xml:space="preserve">Install 1283 Ft 2 Inch PE to serve 1 commercial customer </t>
  </si>
  <si>
    <t>050.29007</t>
  </si>
  <si>
    <t>2738.ROLAND ST 2011</t>
  </si>
  <si>
    <t>INSTALL 250ft OF 2in PE ON ROLAND ST</t>
  </si>
  <si>
    <t>050.29164</t>
  </si>
  <si>
    <t>050.2609.Stanco Retirement</t>
  </si>
  <si>
    <t>Retire 3868 Ft 4 Inch HPD Stl from Staco  in Muhlenburg County</t>
  </si>
  <si>
    <t>050.29205</t>
  </si>
  <si>
    <t>PRP.2635.WASH &amp; ALLEY</t>
  </si>
  <si>
    <t>WASH &amp; ALLEY TO HARRISON</t>
  </si>
  <si>
    <t>050.30440</t>
  </si>
  <si>
    <t>Fence for Clover St Reg Sta</t>
  </si>
  <si>
    <t>We propose to buy and install a three foot tall fence around our regulator station at 823 N Clover Street.</t>
  </si>
  <si>
    <t>050.31248</t>
  </si>
  <si>
    <t>PRP.2636.BOSLEY &amp; GRIFFITH</t>
  </si>
  <si>
    <t>050.30290</t>
  </si>
  <si>
    <t>2738.GRN.HP RELO SUMMERSVILL</t>
  </si>
  <si>
    <t>RELOCATE 4in STEEL HP LINE IN SUMMERSVILLE</t>
  </si>
  <si>
    <t>050.31833</t>
  </si>
  <si>
    <t>PRP.2738.AIPORT RD.LEB.SPR</t>
  </si>
  <si>
    <t>RELOCATE BARE STEEL GAS MAIN FOR AIRPORT EXPANSION</t>
  </si>
  <si>
    <t>050.31329</t>
  </si>
  <si>
    <t>050.2636.Palomino Place 2</t>
  </si>
  <si>
    <t>Install</t>
  </si>
  <si>
    <t>050.31061</t>
  </si>
  <si>
    <t>050.2638.McGuire Rd Relocate</t>
  </si>
  <si>
    <t>Lower 550 feet of 2 inch PE main</t>
  </si>
  <si>
    <t>050.30889</t>
  </si>
  <si>
    <t>050.2636.Deer Valley 2</t>
  </si>
  <si>
    <t>Install 1174 ft 2 Inch PE and 451 ft 4 PE to serve 30 residential customers</t>
  </si>
  <si>
    <t>050.30730</t>
  </si>
  <si>
    <t>050.2637.Lightfoot Rd Ext</t>
  </si>
  <si>
    <t>Install 340 feet of 2 inch PE for one new and one existing residential customer.</t>
  </si>
  <si>
    <t>050.25441</t>
  </si>
  <si>
    <t>050.2637.Prestwick Place Ext</t>
  </si>
  <si>
    <t>Install 1145 feet of two inch poly for 26 new residential lots adjacent to the country club of Paducah</t>
  </si>
  <si>
    <t>050.29015</t>
  </si>
  <si>
    <t>050.2636.Challenger Center 54</t>
  </si>
  <si>
    <t>Install 252 ft 2 Inch PE</t>
  </si>
  <si>
    <t>050.29055</t>
  </si>
  <si>
    <t>Odorizer Replacement - Joppa</t>
  </si>
  <si>
    <t>The existing odorizer is a Williams model. It is old and obsolete, parts are no longer available. We plan to purchase a YZ model NJEX 7300.</t>
  </si>
  <si>
    <t>050.26288</t>
  </si>
  <si>
    <t>MadisonvillePRPServices</t>
  </si>
  <si>
    <t>Madisonville KY PRP Functional - Services</t>
  </si>
  <si>
    <t>050.26305</t>
  </si>
  <si>
    <t>HopkinsvillePRPMains</t>
  </si>
  <si>
    <t>Hopkinsville KY Pipe Replacement Program Functional - Mains</t>
  </si>
  <si>
    <t>050.26311</t>
  </si>
  <si>
    <t>ShelbyvillePRPMains</t>
  </si>
  <si>
    <t>Shelbyville KY Pipe Replacement Program Functional - Mains</t>
  </si>
  <si>
    <t>050.29876</t>
  </si>
  <si>
    <t>2737.BEATTY-ROY ARNOLD 2011</t>
  </si>
  <si>
    <t>INSTALL 4in PE TO RETIRE 4in STEEL ON CENTRE COLLEGE PROPERTY</t>
  </si>
  <si>
    <t>050.29708</t>
  </si>
  <si>
    <t>050.2609.Gator Trailer</t>
  </si>
  <si>
    <t>Purchase Trailer for John Deere gator</t>
  </si>
  <si>
    <t>050.30199</t>
  </si>
  <si>
    <t>2738.WOODHILL RD 2011</t>
  </si>
  <si>
    <t>INSTALL 2100ft 2in PE PIPE FOR CUSTOMER</t>
  </si>
  <si>
    <t>050.31726</t>
  </si>
  <si>
    <t>PRP.2636.FORD &amp; GRIFFITH PL W</t>
  </si>
  <si>
    <t>050.30061</t>
  </si>
  <si>
    <t>2738.WOODHILL RD 2012</t>
  </si>
  <si>
    <t>INSTALL 600ft OF 2in PE FROM THE END OF PROJECT 2738.WOODHILL RD 2011</t>
  </si>
  <si>
    <t>050.30163</t>
  </si>
  <si>
    <t>050.2734.Penn Dr. II</t>
  </si>
  <si>
    <t>243 ft. of 2 inch PE - Penn Dr. II - B.G.</t>
  </si>
  <si>
    <t>050.28465</t>
  </si>
  <si>
    <t>050.2736.Hwy 41 Nortonville</t>
  </si>
  <si>
    <t>Install 300 Ft 2 Inch PE to serve 1 residential customers</t>
  </si>
  <si>
    <t>050.28143</t>
  </si>
  <si>
    <t>050.2734.Misc.Equipment</t>
  </si>
  <si>
    <t xml:space="preserve">1 - Trailer for Mule - used for survey_x000D_
1 - DP-IR_x000D_
1 - RMLD_x000D_
1 - 1" - 4" Squeeze off Tool - Russellville_x000D_
1 - Trac-It II - C&amp;M_x000D_
2 - Sensit Golds - Russellville_x000D_
1 - 3D ( 0-100 ) and 1- 3D ( 0-1000) - Franklin_x000D_
1 - 12 volt Sub Pump - Russellville </t>
  </si>
  <si>
    <t>050.28782</t>
  </si>
  <si>
    <t xml:space="preserve">PRP.2609.Empire Fruithill </t>
  </si>
  <si>
    <t>Replacement of 10 Inch Bare Steel pipe between Possum Pocket Rd. and  Crofton and with 12 Inch</t>
  </si>
  <si>
    <t>050.28025</t>
  </si>
  <si>
    <t>050.2634.Hwy 260</t>
  </si>
  <si>
    <t>Install 420 Ft 4 Inch PE to serve new addition at the Veterans center in Hanson Ky.</t>
  </si>
  <si>
    <t>050.29039</t>
  </si>
  <si>
    <t>050.2636.Springhurst Ln.</t>
  </si>
  <si>
    <t>050.29109</t>
  </si>
  <si>
    <t>PRP.2737.HAR.E OFFICE.GREENVI</t>
  </si>
  <si>
    <t>050.31389</t>
  </si>
  <si>
    <t>050.2734.Warehouse-Lot-Russ.</t>
  </si>
  <si>
    <t>Purchase lot and building for New Atmos Warehouse in Russellville KY. Lot is located in the Thurston Commercial Development on the corner of Thurston and Fisher in Russellville</t>
  </si>
  <si>
    <t>050.30630</t>
  </si>
  <si>
    <t>2739.CLOVERBROOK SEC 3b</t>
  </si>
  <si>
    <t>INSTALL 2in PE FOR 25 LOTS</t>
  </si>
  <si>
    <t>050.31623</t>
  </si>
  <si>
    <t>050.2734.OakRidge Tie-In</t>
  </si>
  <si>
    <t>100 ft of 2 inch tie-in - Oak Ridge - Franklin</t>
  </si>
  <si>
    <t>050.31261</t>
  </si>
  <si>
    <t>050.2635.Industrial Dr.</t>
  </si>
  <si>
    <t>Install 700 ft 2 Inch Pe to serve 1 commercial Customer.</t>
  </si>
  <si>
    <t>050.31914</t>
  </si>
  <si>
    <t>050.2734.WestStBare Replc.</t>
  </si>
  <si>
    <t>3 inch Bare Steel Replc. - Franklin</t>
  </si>
  <si>
    <t>050.31466</t>
  </si>
  <si>
    <t>050.2636.Industial Dr.</t>
  </si>
  <si>
    <t>Relocate Reg station that is falling into ditch City of Owensboro is reworking the ditch also install new reg station and make tie back into HPD in front of Swedish Match installing approximately 1700 ft 4 Inch Stl and 200 ft 4 Inch PE</t>
  </si>
  <si>
    <t>050.30260</t>
  </si>
  <si>
    <t>2738.RETIRE DITCH WITCH EQUIP</t>
  </si>
  <si>
    <t>RETIRE DITCH WITCH EQUIPMENT, 3610 TRENCHER { UNIT # 7067}, 5110 TRENCHER { UNIT # 10582} AND DITCH WITCH TRAILER { UNIT # 10583}</t>
  </si>
  <si>
    <t>050.30481</t>
  </si>
  <si>
    <t>2738.GRN.HP REINFORCEMENT</t>
  </si>
  <si>
    <t>EXPOSED PIPE NEEDS TO BE COVERED AND REPAIRED</t>
  </si>
  <si>
    <t>050.30345</t>
  </si>
  <si>
    <t>PRP.2735 PARK CITY</t>
  </si>
  <si>
    <t>050.30402</t>
  </si>
  <si>
    <t>PRP.2735.Green St. - Horse CV</t>
  </si>
  <si>
    <t>5 ft. Bare Steel Replacement - Green St. Horse Cave</t>
  </si>
  <si>
    <t>050.31446</t>
  </si>
  <si>
    <t>2736.Fence @ 19th&amp;Woodmill</t>
  </si>
  <si>
    <t>Replace security fence around regulator station at 19th &amp; Woodmill in Hopkinsville, KY</t>
  </si>
  <si>
    <t>050.28972</t>
  </si>
  <si>
    <t>KY Refub Meters</t>
  </si>
  <si>
    <t>KY Refub Meters and WMR</t>
  </si>
  <si>
    <t>050.29009</t>
  </si>
  <si>
    <t>2739.WAREHOUSE-NEW OFFICE</t>
  </si>
  <si>
    <t>PURCHASE OF SHELVING, WASHER, DRYER AND ICE MACHINE FOR THE NEW SHELBYVILLE OFFICE</t>
  </si>
  <si>
    <t>050.29163</t>
  </si>
  <si>
    <t>PRP.050.Bellville Relocate</t>
  </si>
  <si>
    <t>Install 320' - 4" PE. Retire 220' - 4" PE.</t>
  </si>
  <si>
    <t>050.29954</t>
  </si>
  <si>
    <t>YZ Covers</t>
  </si>
  <si>
    <t>Covers for YZ odorizors to stabilize temperature</t>
  </si>
  <si>
    <t>050.30005</t>
  </si>
  <si>
    <t>050.2636.Daniels Ln. Relo 2</t>
  </si>
  <si>
    <t>Relocate 2 Inch Stl. for road. widening and to get  2 Inch Stll airplaning creek  removed pipe will be replaced with 3145 ft 4 Inch PE and 94 ft 2 Inch PE to help support future growth in the area near the new hospital</t>
  </si>
  <si>
    <t>050.30252</t>
  </si>
  <si>
    <t>PRP.2736.4TH ST REPL</t>
  </si>
  <si>
    <t>PRP.2736.4TH 2ND &amp; MAIN ST REPL</t>
  </si>
  <si>
    <t>050.28778</t>
  </si>
  <si>
    <t>PRP.2734.6th and Breathitt</t>
  </si>
  <si>
    <t>100 ft. of 4 inch and 40 ft. of 2 inch relocation - 6th and Breathitt - Russellville</t>
  </si>
  <si>
    <t>050.27050</t>
  </si>
  <si>
    <t>050.2637.Mallard Cr Ext</t>
  </si>
  <si>
    <t>Install 240 feet of 2 inch PE for 9 new residential customers.</t>
  </si>
  <si>
    <t>050.27233</t>
  </si>
  <si>
    <t>050.2637.S Friendship Ext</t>
  </si>
  <si>
    <t>Install 100 feet of two inch pe pipe for one new residential  customer.</t>
  </si>
  <si>
    <t>050.28593</t>
  </si>
  <si>
    <t>PRP.2737.HAR.MAGNOLIA-OFFICE</t>
  </si>
  <si>
    <t>050.28510</t>
  </si>
  <si>
    <t>050.2636.Diane Ave.</t>
  </si>
  <si>
    <t>Install 100 Ft. 2 Inch PE to serve 1 residential  customer</t>
  </si>
  <si>
    <t>050.29208</t>
  </si>
  <si>
    <t>PRP.2738.BELL AVE.2012</t>
  </si>
  <si>
    <t>PRP.2738.BELL AVE 2012</t>
  </si>
  <si>
    <t>050.30318</t>
  </si>
  <si>
    <t>050.2636.Poly Tapping Machine</t>
  </si>
  <si>
    <t>Purchase Poly tapping machine enabling us to side tap Poly pipe without by -passing and squeezing off main.</t>
  </si>
  <si>
    <t>050.31251</t>
  </si>
  <si>
    <t>050.2638.Paris Rd Relocate</t>
  </si>
  <si>
    <t>Install 160 feet of 2 inch PE, Retire 155 feet of 2 inch steel.</t>
  </si>
  <si>
    <t>050.31419</t>
  </si>
  <si>
    <t>050.2638.Casablanca Ext</t>
  </si>
  <si>
    <t>Install 115 feet of 2 inch PE for two new residenetial  lots</t>
  </si>
  <si>
    <t>050.30958</t>
  </si>
  <si>
    <t>050.2735SecuritySystemGlasgow</t>
  </si>
  <si>
    <t>Sercurity system For Glasgow Area</t>
  </si>
  <si>
    <t>050.31509</t>
  </si>
  <si>
    <t>2739.LOCUST CRK 9a 2012</t>
  </si>
  <si>
    <t>INSTALL 2in PE IN LOCUST CREEK SECTION 9a</t>
  </si>
  <si>
    <t>050.31561</t>
  </si>
  <si>
    <t>2738.CAM.WOODLAND HEIGHT 2012</t>
  </si>
  <si>
    <t>INSTALL 3400ft OF 2in PE FOR SUBDIVISION</t>
  </si>
  <si>
    <t>050.30650</t>
  </si>
  <si>
    <t>2737.ULTRA SHORE SHORING BOX</t>
  </si>
  <si>
    <t>PURCHASE ULTRA SHORE SHORING BOX AND ASSOICATED EQUIPMENT</t>
  </si>
  <si>
    <t>050.30962</t>
  </si>
  <si>
    <t>050.2734.NSunrise 2 inch repl</t>
  </si>
  <si>
    <t>Replace 2" Epoxy Main in conjunction with City storm drain install</t>
  </si>
  <si>
    <t>050.31037</t>
  </si>
  <si>
    <t>050.2638.Dana Lane Ext</t>
  </si>
  <si>
    <t>Install 100 feet of 2 inch PE for one new residential customer</t>
  </si>
  <si>
    <t>050.30956</t>
  </si>
  <si>
    <t>PRP.2734.CREASON-MARYLAN</t>
  </si>
  <si>
    <t>050.31053</t>
  </si>
  <si>
    <t>050.2734.Security System B.G.</t>
  </si>
  <si>
    <t>Seciurity system for the Bowling Green Office</t>
  </si>
  <si>
    <t>050.29199</t>
  </si>
  <si>
    <t>2737.HARRODSBURG INDUST LINE</t>
  </si>
  <si>
    <t>INSTALL 21,550ft OF 6in STEEL TO SERVE THE INDUSTRIAL PARK NORTH OF TOWN</t>
  </si>
  <si>
    <t>050.26306</t>
  </si>
  <si>
    <t>HopkinsvillePRPServices</t>
  </si>
  <si>
    <t>Hopkinsville KY PRP Functional - Services</t>
  </si>
  <si>
    <t>050.29730</t>
  </si>
  <si>
    <t>PRP.2638.S 14th Retire</t>
  </si>
  <si>
    <t>We have a grade II leak that is soon to be 15 months old. We propose to abandon a 290' section of 2" bare. We have one service on this main, we will switch this service to main across street.</t>
  </si>
  <si>
    <t>050.30177</t>
  </si>
  <si>
    <t>050.2638.W Vaughn Rd Ext</t>
  </si>
  <si>
    <t>Install 100 ft for one customer converting furnace from  propane</t>
  </si>
  <si>
    <t>050.29564</t>
  </si>
  <si>
    <t>2737.DANVILLE BASEMENT METERS</t>
  </si>
  <si>
    <t>INSTALL IP AND REMOVE LP AND BASEMENT METERS DOWNTOWN</t>
  </si>
  <si>
    <t>050.28148</t>
  </si>
  <si>
    <t>0500.2735.Misc. Equipment</t>
  </si>
  <si>
    <t xml:space="preserve">1 - DPIR_x000D_
Mobile Kit 4 Cone_x000D_
3 - Mueller No Blo Changer 1 inch_x000D_
3 - Mueller No Blo Changer 3/4 inch_x000D_
3 - Digital Pressure Gauges_x000D_
</t>
  </si>
  <si>
    <t>050.29804</t>
  </si>
  <si>
    <t>050.2636.Old Brownie Rd. Relo</t>
  </si>
  <si>
    <t>Relocate 426 ft 1 Inch Stl. with</t>
  </si>
  <si>
    <t>050.28150</t>
  </si>
  <si>
    <t>2737.DAN.EQUIPMENT 2012</t>
  </si>
  <si>
    <t>2-DITCH WITCH LOCATORS, GENERATOR, SOUTHERN CROSS FLAME PAK, BOSS III ELCTROFUSION PROCESSOR, TRAILER FOR TD WILLIAMSON TOOLS</t>
  </si>
  <si>
    <t>050.29043</t>
  </si>
  <si>
    <t>050.2734.Forklift</t>
  </si>
  <si>
    <t>Bowling Green Forklift. Lease ended on forklift - Bowling Green. Will purchase_x000D_
Invoice: Garrison Service Company.  5000 lb. Pnuematic Forklift, Model 7FGU25._x000D_
$5883.00</t>
  </si>
  <si>
    <t>050.27983</t>
  </si>
  <si>
    <t>050.2636.Menards</t>
  </si>
  <si>
    <t>Install 1741 ft 2 Inch Pe and 750 ft 4 Inch PE to serve new commercial  Developement</t>
  </si>
  <si>
    <t>050.28445</t>
  </si>
  <si>
    <t>PRP.2734.MAIN Replc</t>
  </si>
  <si>
    <t>PRP.2734.MAIN CENTER &amp; FAIR</t>
  </si>
  <si>
    <t>050.29559</t>
  </si>
  <si>
    <t>KY Correctors</t>
  </si>
  <si>
    <t xml:space="preserve">Mercury Corrector for New Transportation </t>
  </si>
  <si>
    <t>050.28682</t>
  </si>
  <si>
    <t>050.2634.Bruest Heaters</t>
  </si>
  <si>
    <t>Purchase and retire 3 Bruest Heaters</t>
  </si>
  <si>
    <t>050.29196</t>
  </si>
  <si>
    <t>PRP.2738.SPR.W HIGH ST</t>
  </si>
  <si>
    <t>INSTALL 500ft OF 2in PE TO REPLACE BARE STEEL WITH MANY LEAKS AND CLAMPS</t>
  </si>
  <si>
    <t>050.28326</t>
  </si>
  <si>
    <t>050.2634.Sensit G2</t>
  </si>
  <si>
    <t>Purchase 1- Sensit G2 and retire 1-Sensit Gold</t>
  </si>
  <si>
    <t>050.31259</t>
  </si>
  <si>
    <t>050.2638.Charles Dr Ext</t>
  </si>
  <si>
    <t>Install 400 feet of 2 inch PE for one new commercial customer.</t>
  </si>
  <si>
    <t>050.31830</t>
  </si>
  <si>
    <t>PRP.2735 WEST HORSE CAVE</t>
  </si>
  <si>
    <t>050.30960</t>
  </si>
  <si>
    <t>050.2734.Scottsville Rd.Reloc</t>
  </si>
  <si>
    <t>325 ft. of 6inch PE - 40 ft. of 4 inch steel reloc - Scootsville rRd. Interchange</t>
  </si>
  <si>
    <t>050.31529</t>
  </si>
  <si>
    <t>PRP.2636.Allen St. Alley</t>
  </si>
  <si>
    <t>Replace 51 ft Bare 2 Inch Stl due to River Front Renovation</t>
  </si>
  <si>
    <t>050.31339</t>
  </si>
  <si>
    <t>050.2734.Oak Hills Dr. Ext</t>
  </si>
  <si>
    <t>200 ft. of 2 ich PE - Oak Hills Dr. - Franklin</t>
  </si>
  <si>
    <t>050.31691</t>
  </si>
  <si>
    <t>050.2734.Springfield VII-A</t>
  </si>
  <si>
    <t>2 inch PE Extension - Springfield VII-A - B.G.</t>
  </si>
  <si>
    <t>050.31693</t>
  </si>
  <si>
    <t>PRP.2734.FAIR ST</t>
  </si>
  <si>
    <t>FAIR ST FROM GLEN LILY TO 10TH</t>
  </si>
  <si>
    <t>050.31653</t>
  </si>
  <si>
    <t>050.2734.Three Springs Reloc.</t>
  </si>
  <si>
    <t>1575 ft of 4 inch PE - 430 ft. 0f 2 inch PE - Three Springs Rd.</t>
  </si>
  <si>
    <t>050.30578</t>
  </si>
  <si>
    <t>2739.MT EDEN REG REPLACEMENT</t>
  </si>
  <si>
    <t>INSTALL 4in PE AND REGULATOR STATION TO REPLACE 4 OTHER STATIONS FEEDING EAST OF MT EDEN ROAD NORTH OF I-64</t>
  </si>
  <si>
    <t>050.23420</t>
  </si>
  <si>
    <t>050.2734.North South Retire</t>
  </si>
  <si>
    <t>040.12346</t>
  </si>
  <si>
    <t>050.29150</t>
  </si>
  <si>
    <t>050.2637.Windmere Cv Ext</t>
  </si>
  <si>
    <t>Install 400 feet of 2 inch PE along Windmere Drive and Windmere Cove.</t>
  </si>
  <si>
    <t>050.26301</t>
  </si>
  <si>
    <t>MayfieldPRPMeters</t>
  </si>
  <si>
    <t>Mayfield KY PRP Functional - Meters</t>
  </si>
  <si>
    <t>050.29941</t>
  </si>
  <si>
    <t>050.2636.Fiddlesticks Phase 2</t>
  </si>
  <si>
    <t>Install approximately 620 ft.2 Inch Pe to serve 12 residential customers</t>
  </si>
  <si>
    <t>050.29845</t>
  </si>
  <si>
    <t>050.2736.Rogers Group</t>
  </si>
  <si>
    <t>Install 1800 ft 6 Inch PE to serve the Rogers Group Asphalt Plant</t>
  </si>
  <si>
    <t>050.29948</t>
  </si>
  <si>
    <t>KY RTU Upgrades</t>
  </si>
  <si>
    <t>Upgradeing Fisher RTU's</t>
  </si>
  <si>
    <t>050.29950</t>
  </si>
  <si>
    <t>KY Monitor Stations</t>
  </si>
  <si>
    <t>Installing Mercury ERX's to replace Fisher ROC at monitor Stations</t>
  </si>
  <si>
    <t>050.30045</t>
  </si>
  <si>
    <t>PRP.2735 ROCKY HILL</t>
  </si>
  <si>
    <t>050.28259</t>
  </si>
  <si>
    <t>050.2636.Highland Pointe Dr.</t>
  </si>
  <si>
    <t>Install 100 Ft. 2 Inch PE to server 1 Commercial Customer</t>
  </si>
  <si>
    <t>050.28329</t>
  </si>
  <si>
    <t>PRP.2734.OrangeLemonReplc.</t>
  </si>
  <si>
    <t>Replace Bare 333ft.4 inch 75 ft. 2 inch OrangeLemon Franklin</t>
  </si>
  <si>
    <t>050.29835</t>
  </si>
  <si>
    <t>2739.BREIGHTON BUS LOT 17</t>
  </si>
  <si>
    <t>INSTALL 240ft OF 4in PE TO CROSS LOT 17 THAT IS BEING DEVELOPED - CUSTOMER IS INSTALLING GAS</t>
  </si>
  <si>
    <t>050.30242</t>
  </si>
  <si>
    <t>050.2637.Ladera Ln Ext</t>
  </si>
  <si>
    <t>Install 1,960' of 4" PE and 1,130' of 2" PE</t>
  </si>
  <si>
    <t>050.26044</t>
  </si>
  <si>
    <t>050.2638 W Slaughter Rd Ext</t>
  </si>
  <si>
    <t>Install 700 feet of 2 inch poly for one new residential customer and one customer converting from propane.</t>
  </si>
  <si>
    <t>050.28383</t>
  </si>
  <si>
    <t>050.2636.Breck Co. Airport</t>
  </si>
  <si>
    <t>Relocate 3550 Ft 2 Inch HPD for Airport  Construction</t>
  </si>
  <si>
    <t>050.29557</t>
  </si>
  <si>
    <t>Commercial Industrial  Meter</t>
  </si>
  <si>
    <t>Metering equipment for Emergency Stock</t>
  </si>
  <si>
    <t>050.26711</t>
  </si>
  <si>
    <t>RETIREMENT OF TRAILER 11121</t>
  </si>
  <si>
    <t>050.28131</t>
  </si>
  <si>
    <t>050.2735.Old Munfrdville Ext</t>
  </si>
  <si>
    <t>100 ft of 2 inch PE - Old Munfordville Rd and Rose</t>
  </si>
  <si>
    <t>050.29385</t>
  </si>
  <si>
    <t>2737.OFFICE HVAC</t>
  </si>
  <si>
    <t>REPLACE THE OFFICE HVAC THAT IS 20 YEARS OLD</t>
  </si>
  <si>
    <t>050.28279</t>
  </si>
  <si>
    <t xml:space="preserve">PRP.2636 HILL AVE &amp; FAIRWAY </t>
  </si>
  <si>
    <t>PRP.2636.HILL AVE &amp; FAIRWAY DR</t>
  </si>
  <si>
    <t>050.29568</t>
  </si>
  <si>
    <t xml:space="preserve">050.2636.Hot Cat Boiler </t>
  </si>
  <si>
    <t>Install Hot Cat Boiler to eliminate line freezing at Calhoun purchase station</t>
  </si>
  <si>
    <t>050.28707</t>
  </si>
  <si>
    <t>PRP.2636.WINDSOR AVE</t>
  </si>
  <si>
    <t>050.29157</t>
  </si>
  <si>
    <t>Husband Rd Reg Sta Upgrade</t>
  </si>
  <si>
    <t>Replace Mooney pilots, restrictors, &amp; Mooney filters at our Husband Road regulator station, just south of Estes Lane in Paducah.</t>
  </si>
  <si>
    <t>050.31956</t>
  </si>
  <si>
    <t>050.2637.Clinton Rd Relocate</t>
  </si>
  <si>
    <t>4 inch PE gas main exposed in large creek. Not only exposed, app. 30 feet simply hanging in the air.</t>
  </si>
  <si>
    <t>050.30786</t>
  </si>
  <si>
    <t>PRP.2609.Empire Fruithill Rt.</t>
  </si>
  <si>
    <t>Retire approximately 26,000 ft of 10" Bare Transmission Main</t>
  </si>
  <si>
    <t>050.30792</t>
  </si>
  <si>
    <t>050.2635.Butt Fuse Machine</t>
  </si>
  <si>
    <t>Purchase Butt Fuse Machine for Princeton</t>
  </si>
  <si>
    <t>050.31323</t>
  </si>
  <si>
    <t>050.2634.Hwy 262</t>
  </si>
  <si>
    <t>Install 900 Ft. 2 Inch PE. to serve new County Garage</t>
  </si>
  <si>
    <t>050.31601</t>
  </si>
  <si>
    <t>050.2636.Winning Colors Way</t>
  </si>
  <si>
    <t xml:space="preserve">Install  270 Ft 2 Inch PE to serve 11 residential lots </t>
  </si>
  <si>
    <t>050.31855</t>
  </si>
  <si>
    <t>PRP.2736.E 4th. and Brown St.</t>
  </si>
  <si>
    <t>Replace 377 ft 4 Inch LP Stl. Bare main with 2 Inch PE IP. approximately 5 residerntial customers involved</t>
  </si>
  <si>
    <t>050.31254</t>
  </si>
  <si>
    <t>050.2635.Seven Springs</t>
  </si>
  <si>
    <t>050.31669</t>
  </si>
  <si>
    <t>050.2734.Oak Ridge Replc.</t>
  </si>
  <si>
    <t>680 ft. of 2 inch PE on Broadway to replace existimg 2 inchac   3aaaaaaaaaaaaaaaaaaaaaaaaaaaaaaaaaaaaaaaaaaaaaaaaaaaaaaaaaaaaaaaaaaaaaaaaaaaaaaaaaaaaaaaaaaaaaaaaaaaaaa</t>
  </si>
  <si>
    <t>050.30401</t>
  </si>
  <si>
    <t>PRP.2734.MillSt.atLincoln-AUB</t>
  </si>
  <si>
    <t>Replace 35 ft. of 2 inch bare - Mill St. at Lincoln - Auburn</t>
  </si>
  <si>
    <t>050.29091</t>
  </si>
  <si>
    <t>050.2609.Well Workovers</t>
  </si>
  <si>
    <t>Rework 5 Wells and retire 1 at Hickory Storage, Rework 1 well at St. Charles.</t>
  </si>
  <si>
    <t>050.26312</t>
  </si>
  <si>
    <t>ShelbyvillePRPServices</t>
  </si>
  <si>
    <t>Shelbyville KY PRP Functional - Services</t>
  </si>
  <si>
    <t>050.29764</t>
  </si>
  <si>
    <t>2739.LAW.BLUEBIRD CT 2012</t>
  </si>
  <si>
    <t>INSTALL 300ft OF 2in PE FOR RESTURANT AND FUTURE EXPANSION</t>
  </si>
  <si>
    <t>050.29959</t>
  </si>
  <si>
    <t>050.2734.Elrod Rd. Reloc</t>
  </si>
  <si>
    <t>Relocate 625 ft. of 4 inch PE - Elrod Rd.</t>
  </si>
  <si>
    <t>050.30201</t>
  </si>
  <si>
    <t>2739.LAW.E WOODFORD RETIRE</t>
  </si>
  <si>
    <t>RETIRE 187ft OF 2in STEEL MAIN ON EAST WOODFORD ST</t>
  </si>
  <si>
    <t>050.28247</t>
  </si>
  <si>
    <t>PRP.2734.Boatlanding Replc</t>
  </si>
  <si>
    <t>150 ft. Bare Steel Replc. - Boatlanding at Beech St. - B.G.</t>
  </si>
  <si>
    <t>050.28626</t>
  </si>
  <si>
    <t>050.2634.Kitchen Equipment</t>
  </si>
  <si>
    <t>Purchase and retire stove for Break room in the Madisonville Ky office._x000D_
Purchase Microwave</t>
  </si>
  <si>
    <t>050.28160</t>
  </si>
  <si>
    <t>050.2734.Hwy31W Reloc. B.G.</t>
  </si>
  <si>
    <t>Hwy 31W HPD &amp; IP Relocation</t>
  </si>
  <si>
    <t>050.28152</t>
  </si>
  <si>
    <t>2739.SHV.EQUIPMENT 2012</t>
  </si>
  <si>
    <t>BORING MOLES 2in AND 4in, GAUGES, CHAIN SAW, STAR DRILL-AIR OPERATED</t>
  </si>
  <si>
    <t>050.28052</t>
  </si>
  <si>
    <t>050.2636.Tamarack Rd.</t>
  </si>
  <si>
    <t>Install 1250 feet of 2 Inch Stl. to serve the new National Guard Armory</t>
  </si>
  <si>
    <t>050.26602</t>
  </si>
  <si>
    <t>050.2637.Hilldale Road Ext</t>
  </si>
  <si>
    <t>Install 100 feet of 2 inch PE</t>
  </si>
  <si>
    <t>050.29603</t>
  </si>
  <si>
    <t>050.2637.NFriendship Project</t>
  </si>
  <si>
    <t>Install 375' - 2" PE. Retire 365' - 2" PE for KYDOT project</t>
  </si>
  <si>
    <t>050.28560</t>
  </si>
  <si>
    <t>PRP.2735 MORRIS LINE</t>
  </si>
  <si>
    <t>PRP.2735.MORRIS LINE</t>
  </si>
  <si>
    <t>050.28095</t>
  </si>
  <si>
    <t>050.2734. Hwy 100 Pub. Impv.</t>
  </si>
  <si>
    <t>6 inch HPD Reloc. - Hwy. 100 Franklin</t>
  </si>
  <si>
    <t>050.28198</t>
  </si>
  <si>
    <t>050.2609.Misc Equipment</t>
  </si>
  <si>
    <t>Purchase 2 bush hogs and 1-Sensit Gold G2</t>
  </si>
  <si>
    <t>050.28262</t>
  </si>
  <si>
    <t>050.2636.King Rd.</t>
  </si>
  <si>
    <t>Install 600 Ft. 2 Inch PE to serve 1 residential customer</t>
  </si>
  <si>
    <t>050.28799</t>
  </si>
  <si>
    <t>2738.MONTGOMERY MILL RD 2011</t>
  </si>
  <si>
    <t>INSTALL 5800ft OF 2in PE FOR 4 POULTRY HOUSES</t>
  </si>
  <si>
    <t>050.28066</t>
  </si>
  <si>
    <t>050.2636.Sensit G2, 2</t>
  </si>
  <si>
    <t>Purchase 3 new Sensit  G2's</t>
  </si>
  <si>
    <t>050.29108</t>
  </si>
  <si>
    <t>PRP.2737.HAR.PARKVIEW.CANE</t>
  </si>
  <si>
    <t>PRP.2737.HAR.PARKVIEW CANE</t>
  </si>
  <si>
    <t>050.30442</t>
  </si>
  <si>
    <t>SCBA for Union city</t>
  </si>
  <si>
    <t>SCBA for Union City. I am setting up this project per Steve Bittel request.</t>
  </si>
  <si>
    <t>050.31922</t>
  </si>
  <si>
    <t>055.2734.Main - Wrenwood 2 in</t>
  </si>
  <si>
    <t>1200 ft. of 2 inch PE - Main to Wrenwood - Auburn</t>
  </si>
  <si>
    <t>050.30328</t>
  </si>
  <si>
    <t>050.2636.Payton  Place</t>
  </si>
  <si>
    <t>Install approximately 2417 ft 2 Inch PE to serve 28 residential lots</t>
  </si>
  <si>
    <t>050.30356</t>
  </si>
  <si>
    <t>050.2734.WalnutExt Adairville</t>
  </si>
  <si>
    <t>100 ft. of 2 inch PE - Walnut St. Adairville</t>
  </si>
  <si>
    <t>050.30955</t>
  </si>
  <si>
    <t>Ultra Shore Shoring Box</t>
  </si>
  <si>
    <t>Ultra Shore Shoring Box to be used in the Mayfield, KY area.</t>
  </si>
  <si>
    <t>050.29013</t>
  </si>
  <si>
    <t>PRP.2738.S COURT.RETIRE</t>
  </si>
  <si>
    <t>RETIRE 2in STEEL MAIN ON SOUTH COURT - BARE PIPE</t>
  </si>
  <si>
    <t>050.28973</t>
  </si>
  <si>
    <t>KY Emergency Regulators</t>
  </si>
  <si>
    <t>Regulators for emergency replacements</t>
  </si>
  <si>
    <t>050.29127</t>
  </si>
  <si>
    <t>050.2636.Misc Equipment</t>
  </si>
  <si>
    <t>Purchase Heath RMLD and 6 " Fusion Machine</t>
  </si>
  <si>
    <t>050.30003</t>
  </si>
  <si>
    <t>PRP.2736.EMPIRE DIST EXT</t>
  </si>
  <si>
    <t>050.29945</t>
  </si>
  <si>
    <t>PRP.2734 Morgantown Rd</t>
  </si>
  <si>
    <t>Replace Bare Main due to leakage - Morgantown Rd. between Brevard &amp; Parkway</t>
  </si>
  <si>
    <t>050.28127</t>
  </si>
  <si>
    <t>2738.CAM.EQUIPMENT 2012</t>
  </si>
  <si>
    <t>BOSS III ELECTROFUSION, CONCRETE SAW, DITCH WITCH LOCATOR, SENSIT GOLD CGI, GAUGES</t>
  </si>
  <si>
    <t>050.30101</t>
  </si>
  <si>
    <t>050.2637.Sivley Dr.</t>
  </si>
  <si>
    <t>Install 210 ft of 2 Inch PE to serve 2 residential customers</t>
  </si>
  <si>
    <t>050.30241</t>
  </si>
  <si>
    <t>050.Sir Charles Ct Ext II</t>
  </si>
  <si>
    <t>Install 100 ft. 2 inch PE for one customer.</t>
  </si>
  <si>
    <t>050.28120</t>
  </si>
  <si>
    <t xml:space="preserve">050.2602.Laptops and Desktops </t>
  </si>
  <si>
    <t>Purchase and retire laptops and Desktops</t>
  </si>
  <si>
    <t>050.28803</t>
  </si>
  <si>
    <t>PRP.2634. Hanson St. Replacem</t>
  </si>
  <si>
    <t>Replacing LP Bare Stl. main with 2,789 Ft 2 Inch PE IP</t>
  </si>
  <si>
    <t>050.28838</t>
  </si>
  <si>
    <t>2612.Misc.Equipment</t>
  </si>
  <si>
    <t>Calibration and Measurement Equipment</t>
  </si>
  <si>
    <t>050.27156</t>
  </si>
  <si>
    <t>Battery powered EF machine</t>
  </si>
  <si>
    <t>We would like to purchase a new battery powered EF machine. These machines are good for getting into tight spaces and places where we cannot get our large crew trucks. The unit we want to purchase is the Boss III.</t>
  </si>
  <si>
    <t>050.29411</t>
  </si>
  <si>
    <t>PRP.2734.11th and Kenton</t>
  </si>
  <si>
    <t>11th and Kenton PRP Replacement</t>
  </si>
  <si>
    <t>050.29298</t>
  </si>
  <si>
    <t>2737.SHAWNEE RUN</t>
  </si>
  <si>
    <t>INSTALL 312ft OF 2in PE WITH A FARM TAP SET UP FOR FUTURE DISTRIBUTION SYSTEM TO SERVE ONE CUSTOMER</t>
  </si>
  <si>
    <t>050.31735</t>
  </si>
  <si>
    <t>050.009.OMU Uprate 040.11988</t>
  </si>
  <si>
    <t>Project to capture entries that need to be made related to the Owensboro Municipal Utilities Uprate Project 040.11988 unitized in Aug 2004. This project was to install Msmt and regulation equipment to uprate approximately 194,557 feet of 6 &amp; 8 inch pipeli</t>
  </si>
  <si>
    <t>050.30751</t>
  </si>
  <si>
    <t>050.2635.Eddyville TB Relocat</t>
  </si>
  <si>
    <t>Relocate Eddyville TB to get HPD gas from behind  Hotels</t>
  </si>
  <si>
    <t>050.30261</t>
  </si>
  <si>
    <t>PRP.2737.HAR.W BROADWAY REPL</t>
  </si>
  <si>
    <t>INSTALL 225ft OF 2in PE TO REPLACE 2in STEEL BARE MAIN UNDER PRP SYSTEM INTEGRITY</t>
  </si>
  <si>
    <t>050.30651</t>
  </si>
  <si>
    <t>2739.ULTRA SHORE SHORING EQUIP</t>
  </si>
  <si>
    <t>PURCHASE ULTRA SHORE SHORING EQUIPMENT</t>
  </si>
  <si>
    <t>050.31275</t>
  </si>
  <si>
    <t>050.2636.Burton Rd.</t>
  </si>
  <si>
    <t>Install 210 ft 2 Inch PE</t>
  </si>
  <si>
    <t>050.30565</t>
  </si>
  <si>
    <t>050.2736.TB 2 Reg. Replacement</t>
  </si>
  <si>
    <t>Replace dated 2" Axel Flow regulators with 4" Mooney Regs.</t>
  </si>
  <si>
    <t>050.30731</t>
  </si>
  <si>
    <t>050.2637.PrincessJennifer Ext</t>
  </si>
  <si>
    <t>Install 110 ft. 2 inch PE for one existing residential customer  requesting natural gas.</t>
  </si>
  <si>
    <t>050.24090</t>
  </si>
  <si>
    <t>OwensboroPRPMeters</t>
  </si>
  <si>
    <t>Owensboro KY PRP Functional - Meters</t>
  </si>
  <si>
    <t>050.28966</t>
  </si>
  <si>
    <t>050.2735.Reynolds Rd. Ext.</t>
  </si>
  <si>
    <t>300 ft. of 2 inch - Reynolds Rd. Ext. - Glasgow</t>
  </si>
  <si>
    <t>050.29008</t>
  </si>
  <si>
    <t>2739.FURNITURE - NEW OFFICE</t>
  </si>
  <si>
    <t>PURCHASE DESKS, CHAIRS, SHELVING, TV, DISHWASHER, RANGE, REFRIDGERATOR AND OTHER ITEMS FOR THE NEW OFFICE IN SHELBYVILLE</t>
  </si>
  <si>
    <t>050.29806</t>
  </si>
  <si>
    <t>PRP.2734.GREENLAWN AREA</t>
  </si>
  <si>
    <t>050.29650</t>
  </si>
  <si>
    <t>2738.CVILLE BYPASS.GOODYEAR12</t>
  </si>
  <si>
    <t>INSTALL 2in PE FOR NEW GOODYEAR TIRE STORE ON THE BYPASS</t>
  </si>
  <si>
    <t>050.28356</t>
  </si>
  <si>
    <t>050.2637.NFriendship Relocate</t>
  </si>
  <si>
    <t>Relocate 1,350' - 2" PE due to sewer main construction.</t>
  </si>
  <si>
    <t>050.28572</t>
  </si>
  <si>
    <t>PRP.2734.Creekwood Ave Replc</t>
  </si>
  <si>
    <t>Relocates 170 ft. of 6 inch hot tar - Creekwood Ave,</t>
  </si>
  <si>
    <t>050.28613</t>
  </si>
  <si>
    <t>050.2636.35D Excavator Trailer</t>
  </si>
  <si>
    <t>Purchase trailer for 35D Excavator.</t>
  </si>
  <si>
    <t>050.28197</t>
  </si>
  <si>
    <t>050.2734.Baileys Farm Final</t>
  </si>
  <si>
    <t>2 inch PE Extension - Baileys Farms Final Phase</t>
  </si>
  <si>
    <t>050.28434</t>
  </si>
  <si>
    <t>2737.DAN.ODORIZOR REPLACE</t>
  </si>
  <si>
    <t>REP[LACE ODORIZOR AND TANKS AT THE DANVILLE PURCHASE STATION ON HUSTONVILLE ROAD</t>
  </si>
  <si>
    <t>050.28194</t>
  </si>
  <si>
    <t>050.2637.Hwy 45 S Rev Ext</t>
  </si>
  <si>
    <t>Install 375' - 4" PE, 1,470 - 2" PE for 5 rcommercial customers.</t>
  </si>
  <si>
    <t>050.31303</t>
  </si>
  <si>
    <t>Wmson Equipment</t>
  </si>
  <si>
    <t>Misc Wmson equip incl. 4 hole saw, 4 inch cup, 2 inch and 3 inch wheel brushes, wire coupon retainer. All for use in the Mayfield area.</t>
  </si>
  <si>
    <t>050.32025</t>
  </si>
  <si>
    <t>050.2636.River Rd.</t>
  </si>
  <si>
    <t>Install 500 ft. 2 Inch PE to serve air handlers for water treatment plant</t>
  </si>
  <si>
    <t>050.31536</t>
  </si>
  <si>
    <t>050.2634.Hwy 425</t>
  </si>
  <si>
    <t>Install 1100 Ft. 2 Inch PE to serve two Commercial customers</t>
  </si>
  <si>
    <t>050.31923</t>
  </si>
  <si>
    <t>050.2637.MCHS Ext</t>
  </si>
  <si>
    <t>Install 650 feet of 2 inch poly for new McCracken County High School</t>
  </si>
  <si>
    <t>050.31066</t>
  </si>
  <si>
    <t>PRP.2638. Mayfield 2012</t>
  </si>
  <si>
    <t>050.31804</t>
  </si>
  <si>
    <t>PRP.2636.18th and Allen St.</t>
  </si>
  <si>
    <t xml:space="preserve">Retire 78 ft 4 Inch Bare Stl. Due to leak in intersection </t>
  </si>
  <si>
    <t>050.30789</t>
  </si>
  <si>
    <t>050.2634.Seneit Gold Replace</t>
  </si>
  <si>
    <t>Replace Damaged Senst Gold</t>
  </si>
  <si>
    <t>050.31615</t>
  </si>
  <si>
    <t>050.2602.Laptop and Desktop 2</t>
  </si>
  <si>
    <t>Purchase and retire Desktop and Laptop computers</t>
  </si>
  <si>
    <t>050.31690</t>
  </si>
  <si>
    <t>050.2734.S.Glen Ext.</t>
  </si>
  <si>
    <t>Estimate SouthGlen - 7035 ft -4 inch - 9665 ft -2 inch</t>
  </si>
  <si>
    <t>050.32054</t>
  </si>
  <si>
    <t>050.2636.Hospital Loop Ext.</t>
  </si>
  <si>
    <t>Install 1493 Ft 4 Inch PE to serve  new Medical Office Building</t>
  </si>
  <si>
    <t>Annual Actual Cost 2010</t>
  </si>
  <si>
    <t>Annual Actual Cost 2011</t>
  </si>
  <si>
    <t>Annual Actual Cost 2012</t>
  </si>
  <si>
    <t>Non Budgeted</t>
  </si>
  <si>
    <t>2007-09-18</t>
  </si>
  <si>
    <t>2008-10-31</t>
  </si>
  <si>
    <t>2008-07-25</t>
  </si>
  <si>
    <t>2009-07-25</t>
  </si>
  <si>
    <t>2008-09-29</t>
  </si>
  <si>
    <t>2009-10-31</t>
  </si>
  <si>
    <t>2009-03-09</t>
  </si>
  <si>
    <t>2012-02-25</t>
  </si>
  <si>
    <t>2009-09-10</t>
  </si>
  <si>
    <t>2010-09-30</t>
  </si>
  <si>
    <t>2011-01-12</t>
  </si>
  <si>
    <t>2010-09-10</t>
  </si>
  <si>
    <t>2015-09-30</t>
  </si>
  <si>
    <t>2010-09-11</t>
  </si>
  <si>
    <t>2010-09-12</t>
  </si>
  <si>
    <t>2010-09-13</t>
  </si>
  <si>
    <t>2010-09-14</t>
  </si>
  <si>
    <t>2016-09-30</t>
  </si>
  <si>
    <t>2010-09-15</t>
  </si>
  <si>
    <t>2010-09-16</t>
  </si>
  <si>
    <t>050.24088</t>
  </si>
  <si>
    <t>BowlingGreenPRPMeters</t>
  </si>
  <si>
    <t>Bowling Greek KY PRP Functional - Meters</t>
  </si>
  <si>
    <t>2010-09-20</t>
  </si>
  <si>
    <t>2010-12-09</t>
  </si>
  <si>
    <t>2011-09-28</t>
  </si>
  <si>
    <t>2011-04-01</t>
  </si>
  <si>
    <t>2011-08-30</t>
  </si>
  <si>
    <t>2011-03-22</t>
  </si>
  <si>
    <t>2011-09-30</t>
  </si>
  <si>
    <t>2011-04-25</t>
  </si>
  <si>
    <t>2011-08-01</t>
  </si>
  <si>
    <t>050.26307</t>
  </si>
  <si>
    <t>HopkinsvillePRPMeters</t>
  </si>
  <si>
    <t>Hopkinsville KY PRP Functional - Meters</t>
  </si>
  <si>
    <t>2011-09-01</t>
  </si>
  <si>
    <t>2011-10-01</t>
  </si>
  <si>
    <t>2012-09-28</t>
  </si>
  <si>
    <t>2012-10-31</t>
  </si>
  <si>
    <t>2011-11-26</t>
  </si>
  <si>
    <t>2011-09-15</t>
  </si>
  <si>
    <t>2011-12-31</t>
  </si>
  <si>
    <t>2011-10-27</t>
  </si>
  <si>
    <t>2011-11-11</t>
  </si>
  <si>
    <t>2011-11-14</t>
  </si>
  <si>
    <t>2011-11-01</t>
  </si>
  <si>
    <t>2012-11-01</t>
  </si>
  <si>
    <t>2011-12-05</t>
  </si>
  <si>
    <t>2012-09-30</t>
  </si>
  <si>
    <t>2012-03-01</t>
  </si>
  <si>
    <t>2012-01-20</t>
  </si>
  <si>
    <t>2013-10-01</t>
  </si>
  <si>
    <t>2012-02-16</t>
  </si>
  <si>
    <t>2011-06-01</t>
  </si>
  <si>
    <t>2012-06-01</t>
  </si>
  <si>
    <t>2011-10-15</t>
  </si>
  <si>
    <t>2012-03-15</t>
  </si>
  <si>
    <t>2012-04-01</t>
  </si>
  <si>
    <t>2012-07-22</t>
  </si>
  <si>
    <t>2012-03-12</t>
  </si>
  <si>
    <t>2012-03-28</t>
  </si>
  <si>
    <t>2012-02-13</t>
  </si>
  <si>
    <t>2013-03-01</t>
  </si>
  <si>
    <t>2011-05-01</t>
  </si>
  <si>
    <t>2012-05-01</t>
  </si>
  <si>
    <t>2012-05-14</t>
  </si>
  <si>
    <t>2012-06-30</t>
  </si>
  <si>
    <t>2012-05-07</t>
  </si>
  <si>
    <t>2012-05-31</t>
  </si>
  <si>
    <t>2012-04-25</t>
  </si>
  <si>
    <t>2012-04-23</t>
  </si>
  <si>
    <t>2013-02-28</t>
  </si>
  <si>
    <t>050.30400</t>
  </si>
  <si>
    <t>PRP.2734.N Main 2 Bare Replc</t>
  </si>
  <si>
    <t>Replace 70 ft. of 2 inch Bare - N. Main - Franklin</t>
  </si>
  <si>
    <t>2012-04-20</t>
  </si>
  <si>
    <t>2012-04-19</t>
  </si>
  <si>
    <t>050.30574</t>
  </si>
  <si>
    <t>PRP.2735.Duke-2nd-Cave City</t>
  </si>
  <si>
    <t>9 ft. 4 ich Bare Replc. Duke - 2nd - Cave City</t>
  </si>
  <si>
    <t>2012-04-30</t>
  </si>
  <si>
    <t>2013-05-01</t>
  </si>
  <si>
    <t>2012-06-15</t>
  </si>
  <si>
    <t>2012-08-30</t>
  </si>
  <si>
    <t>2012-05-25</t>
  </si>
  <si>
    <t>2012-01-16</t>
  </si>
  <si>
    <t>2012-05-24</t>
  </si>
  <si>
    <t>2012-09-24</t>
  </si>
  <si>
    <t>050.30863</t>
  </si>
  <si>
    <t>050.2734.northridge VI</t>
  </si>
  <si>
    <t>2 inch PE Extension - Northridge VI</t>
  </si>
  <si>
    <t>2012-06-04</t>
  </si>
  <si>
    <t>2012-06-10</t>
  </si>
  <si>
    <t>2012-07-02</t>
  </si>
  <si>
    <t>2012-06-25</t>
  </si>
  <si>
    <t>2012-07-29</t>
  </si>
  <si>
    <t>2012-09-29</t>
  </si>
  <si>
    <t>2012-07-10</t>
  </si>
  <si>
    <t>2012-07-16</t>
  </si>
  <si>
    <t>2012-09-26</t>
  </si>
  <si>
    <t>2012-06-20</t>
  </si>
  <si>
    <t>2012-07-30</t>
  </si>
  <si>
    <t>2011-11-30</t>
  </si>
  <si>
    <t>2012-07-01</t>
  </si>
  <si>
    <t>2012-03-19</t>
  </si>
  <si>
    <t>2012-08-28</t>
  </si>
  <si>
    <t>2012-08-01</t>
  </si>
  <si>
    <t>2012-08-31</t>
  </si>
  <si>
    <t>2013-07-08</t>
  </si>
  <si>
    <t>2013-08-01</t>
  </si>
  <si>
    <t>2012-08-10</t>
  </si>
  <si>
    <t>2012-07-15</t>
  </si>
  <si>
    <t>050.31556</t>
  </si>
  <si>
    <t>050.2637.Ogilvie Ave Ext</t>
  </si>
  <si>
    <t>Install 350 feet of 2 inch PE for seven new residential duplexes.</t>
  </si>
  <si>
    <t>2012-08-14</t>
  </si>
  <si>
    <t>2011-12-01</t>
  </si>
  <si>
    <t>2012-12-01</t>
  </si>
  <si>
    <t>2012-07-25</t>
  </si>
  <si>
    <t>2013-10-31</t>
  </si>
  <si>
    <t>050.31634</t>
  </si>
  <si>
    <t xml:space="preserve">050.2736.Control Valve Rplmt. </t>
  </si>
  <si>
    <t>Replace Control Valve at Hopkinsville Purchase Regulator is no loner operational,_x000D_
and beyond repair.</t>
  </si>
  <si>
    <t>2011-11-03</t>
  </si>
  <si>
    <t>2012-07-09</t>
  </si>
  <si>
    <t>2012-12-31</t>
  </si>
  <si>
    <t>2012-08-06</t>
  </si>
  <si>
    <t>2012-08-21</t>
  </si>
  <si>
    <t>2012-08-22</t>
  </si>
  <si>
    <t>2013-03-31</t>
  </si>
  <si>
    <t>2012-08-27</t>
  </si>
  <si>
    <t>2012-09-01</t>
  </si>
  <si>
    <t>050.31863</t>
  </si>
  <si>
    <t>050.2638.Leah Way Ext II</t>
  </si>
  <si>
    <t>Install 50 feet of 2 inch poly main  for one new residential customer requesting gas sevice. `</t>
  </si>
  <si>
    <t>2012-09-10</t>
  </si>
  <si>
    <t>2012-09-12</t>
  </si>
  <si>
    <t>2012-09-13</t>
  </si>
  <si>
    <t>050.32020</t>
  </si>
  <si>
    <t>PRP.2737.HAR.BROADWAY-MAGNOLI</t>
  </si>
  <si>
    <t>PRP.2737.HAR.BROADWAY-MAGNOLIA</t>
  </si>
  <si>
    <t>2012-09-14</t>
  </si>
  <si>
    <t>050.32021</t>
  </si>
  <si>
    <t>2739.MEADOWBROOK SEC 3 PH 3</t>
  </si>
  <si>
    <t>INSTALL 2in PE IN SECTION 3 PHASE 3 ON OAKVIEW DRIVE</t>
  </si>
  <si>
    <t>2013-09-01</t>
  </si>
  <si>
    <t>2013-02-14</t>
  </si>
  <si>
    <t>050.32027</t>
  </si>
  <si>
    <t>050.2609.Hawesville Reg Sta.</t>
  </si>
  <si>
    <t>Project to install a regulator station allowing the regulation of gas on the 6 Inch SP leg of PIM 9016200 leading to Century Aluminum and Southwire.</t>
  </si>
  <si>
    <t>2012-10-01</t>
  </si>
  <si>
    <t>2013-09-28</t>
  </si>
  <si>
    <t>050.32038</t>
  </si>
  <si>
    <t>PRP.2635.Marion.W Belleville</t>
  </si>
  <si>
    <t>PRP.2635.Marion.W Belleville St</t>
  </si>
  <si>
    <t>2012-09-27</t>
  </si>
  <si>
    <t>050.32074</t>
  </si>
  <si>
    <t xml:space="preserve">050.2736.PRP.Smith St </t>
  </si>
  <si>
    <t>Replace 2 and 4 Inch Bare Stl. LP Main with 500 ft. of 2 Inch IP PE, approximately 6 customers invovled active leaks on this pipe.</t>
  </si>
  <si>
    <t>2012-11-05</t>
  </si>
  <si>
    <t>050.32136</t>
  </si>
  <si>
    <t>2739.LAW.EAGLE LAKE 2012</t>
  </si>
  <si>
    <t>INSTALL 2in PE FOR EAGLE LAKE EXPANSION</t>
  </si>
  <si>
    <t>2013-11-01</t>
  </si>
  <si>
    <t>050.32145</t>
  </si>
  <si>
    <t>PRP.2636. BIRKHEAD AVE</t>
  </si>
  <si>
    <t>050.32147</t>
  </si>
  <si>
    <t>050.2636.W 13th. St.</t>
  </si>
  <si>
    <t>Install 200 ft 2 Inch PE to serve  1 residential customer</t>
  </si>
  <si>
    <t>050.32412</t>
  </si>
  <si>
    <t>PRP.2635.Marion.South Main St</t>
  </si>
  <si>
    <t>050.32561</t>
  </si>
  <si>
    <t>050.2636.Hwy 189</t>
  </si>
  <si>
    <t>Install 920 ft 2 Inch PE to serve new Pogue  Car Dealership on  the Ky 189 bypass</t>
  </si>
  <si>
    <t>2012-09-25</t>
  </si>
  <si>
    <t>050.32595</t>
  </si>
  <si>
    <t>050.2734.Lovers Ln. Ext.</t>
  </si>
  <si>
    <t>6 inch PE Ext. at Traditions</t>
  </si>
  <si>
    <t>050.32601</t>
  </si>
  <si>
    <t>PRP.2734.E 4TH MAIN REPL</t>
  </si>
  <si>
    <t>From S. Spring St. to the creek</t>
  </si>
  <si>
    <t>050.32626</t>
  </si>
  <si>
    <t>050.2653.GIS Equipment</t>
  </si>
  <si>
    <t>Purchase GIS equipment</t>
  </si>
  <si>
    <t>2012-10-22</t>
  </si>
  <si>
    <t>2013-01-31</t>
  </si>
  <si>
    <t>050.32653</t>
  </si>
  <si>
    <t>050.2637.Princess Jennifer II</t>
  </si>
  <si>
    <t>Install 250 feet of 2 inch PE for one existing customer converting from propane.</t>
  </si>
  <si>
    <t>050.32671</t>
  </si>
  <si>
    <t>050.2637.Triangle Ave Ext</t>
  </si>
  <si>
    <t>Install 225 feet of 2 inch PE for one existing customer converting from propane</t>
  </si>
  <si>
    <t>2012-10-29</t>
  </si>
  <si>
    <t>050.32672</t>
  </si>
  <si>
    <t>2738.LEB.MLK Jr ST.RETIREMENT</t>
  </si>
  <si>
    <t>RETIRE THIS SECTION OF MAIN DUE TO LEAKS AND NO SERVICES OFF OF THIS SECTION. PRP MAIN REPLACEMENT WILL TAKE CARE OF THIS SECTION AS MAIN ON OTHER SIDE OF STREET TO BE REPLACED WITH PRP PROJECT IN THE FUTURE</t>
  </si>
  <si>
    <t>2012-10-25</t>
  </si>
  <si>
    <t>2013-10-25</t>
  </si>
  <si>
    <t>050.32676</t>
  </si>
  <si>
    <t>050.2735.AUTUMN RIDGE</t>
  </si>
  <si>
    <t>6136 ft, of 2 inch PE - Autumn Ridge Sub.</t>
  </si>
  <si>
    <t>050.32688</t>
  </si>
  <si>
    <t>050.2609.St.Charles Wells</t>
  </si>
  <si>
    <t>Workover 5 wells at St Charles Storage Field.</t>
  </si>
  <si>
    <t>2012-10-30</t>
  </si>
  <si>
    <t>050.32690</t>
  </si>
  <si>
    <t>050.2609.Pipe Locator</t>
  </si>
  <si>
    <t>Purchase Metro -Tech pipe locator</t>
  </si>
  <si>
    <t>050.32694</t>
  </si>
  <si>
    <t>050.2638.Meadows Subd IV</t>
  </si>
  <si>
    <t>Install 175 feet of 2 inch PE for one new residential customer (George McAlpin) requesting gas service.</t>
  </si>
  <si>
    <t>2012-11-12</t>
  </si>
  <si>
    <t>050.32695</t>
  </si>
  <si>
    <t>050.2602.CSS Computers</t>
  </si>
  <si>
    <t>Purchase Tough book computers for CSS training/ replace older units with these_x000D_
once training is complete</t>
  </si>
  <si>
    <t>050.32701</t>
  </si>
  <si>
    <t>050.2612.RMLD</t>
  </si>
  <si>
    <t>Purchase RMLD leak detector</t>
  </si>
  <si>
    <t>050.32704</t>
  </si>
  <si>
    <t>PRP.2734.State St Repl</t>
  </si>
  <si>
    <t>Replace and Convert LP to IP</t>
  </si>
  <si>
    <t>2013-07-31</t>
  </si>
  <si>
    <t>050.32716</t>
  </si>
  <si>
    <t>050.2612.WMR Equipment</t>
  </si>
  <si>
    <t>Purchase Wireless Meter reading equipment</t>
  </si>
  <si>
    <t>050.32719</t>
  </si>
  <si>
    <t>MEC Forfeiture 040.10129</t>
  </si>
  <si>
    <t>MEC Forfeiture referring back to MEC Proj#040.10129- Craig Clark task 10768-01 and J. James Properties Inc. task 10758-01</t>
  </si>
  <si>
    <t>2015-10-31</t>
  </si>
  <si>
    <t>050.32747</t>
  </si>
  <si>
    <t>050.2634.Bruest Heaters 2013</t>
  </si>
  <si>
    <t>Purchase and retire Bruest Heaters for Dixon and Earlington</t>
  </si>
  <si>
    <t>050.32769</t>
  </si>
  <si>
    <t>PRP.2736.MECHANIC St.</t>
  </si>
  <si>
    <t>050.32775</t>
  </si>
  <si>
    <t>PRP.2609.Fruithill to Hoptown</t>
  </si>
  <si>
    <t>Replace approximately 25000 Ft 10 Inch 6 Inch  Bare Stl. with 12 Inch Stl.</t>
  </si>
  <si>
    <t>2012-10-28</t>
  </si>
  <si>
    <t>050.32779</t>
  </si>
  <si>
    <t>050.2636.Fair Haven.</t>
  </si>
  <si>
    <t>Install 688' 2 Inch PE</t>
  </si>
  <si>
    <t>2012-11-15</t>
  </si>
  <si>
    <t>050.32800</t>
  </si>
  <si>
    <t>2739.SHV.2013 EQUIPMENT</t>
  </si>
  <si>
    <t>DPIR, LEAK EQUIPMENT RMLD, SENSIT SMART CAL STATION</t>
  </si>
  <si>
    <t>050.32806</t>
  </si>
  <si>
    <t>2737.DANVILLE.EQUIPMENT.2013</t>
  </si>
  <si>
    <t>LEAK EQUIPMENT DPIR, LEAK EQUIPMENT RMLD, SMALL TOOLS, LOCATORS, SENSITS, TRAILER</t>
  </si>
  <si>
    <t>2014-09-30</t>
  </si>
  <si>
    <t>050.32807</t>
  </si>
  <si>
    <t>2738.CVILLE.EQUIPMENT.2013</t>
  </si>
  <si>
    <t>LEAK EQUIPMENT DPIR, LEAK EQUIPMENT RMLD, AIR MOLE, 12in BACKHOE BUCKET, GATOR TRAILER</t>
  </si>
  <si>
    <t>050.32813</t>
  </si>
  <si>
    <t>PRP.2737.LAN.PURCHASE ST OUT</t>
  </si>
  <si>
    <t>LEAK ON 4in ST CROSSING HWY 27 - PROPOSE TO REPLACE WITH 6in THICK WALL POWERCRETE PIPE</t>
  </si>
  <si>
    <t>050.32818</t>
  </si>
  <si>
    <t>050.2637.McKendree Ext</t>
  </si>
  <si>
    <t>Install 140 feet of 2 inch PE pipe for one new residential customer (Eathen Flint) requesting natural gas service.</t>
  </si>
  <si>
    <t>2012-12-10</t>
  </si>
  <si>
    <t>050.32848</t>
  </si>
  <si>
    <t>050.2635.Commerce St Ext</t>
  </si>
  <si>
    <t>Install 155 feet of 2 inch PE for  a new church that is under construction in Cadiz, KY</t>
  </si>
  <si>
    <t>050.32882</t>
  </si>
  <si>
    <t>050.2634.Poole Rd.</t>
  </si>
  <si>
    <t>Install 200Ft 2 Inch PE to serve 1 residential customer</t>
  </si>
  <si>
    <t>2012-11-10</t>
  </si>
  <si>
    <t>050.32894</t>
  </si>
  <si>
    <t>Schaeffer Rd Reg Replace</t>
  </si>
  <si>
    <t>Replace existing 2 inch Axial-flo regulators with 2 inch Mooney regulators. Axial-flo regulators continue to leak at the seals resulting in leak calls.</t>
  </si>
  <si>
    <t>2012-10-12</t>
  </si>
  <si>
    <t>050.32897</t>
  </si>
  <si>
    <t>050.2609.Mueller Machine</t>
  </si>
  <si>
    <t>Purchase 2" Mueller DH-5 Machine and accessories</t>
  </si>
  <si>
    <t>2012-11-28</t>
  </si>
  <si>
    <t>050.32929</t>
  </si>
  <si>
    <t>2737.HUST.WATKINS-GRIFFIN</t>
  </si>
  <si>
    <t>INSTALL 100ft OF 2in PE AT END OF GRIFFIN TOWARDS WATKINS ON SOUTH SIDE OF ROAD</t>
  </si>
  <si>
    <t>050.32930</t>
  </si>
  <si>
    <t>PRP.2737.HAR.COLLEGE-CORNISH</t>
  </si>
  <si>
    <t>PRP.2737.HAR.NORTH COLLEGE AND CORNISHVILLE RD</t>
  </si>
  <si>
    <t>050.32960</t>
  </si>
  <si>
    <t>050.2734.Hwy31W Reloc - Frk</t>
  </si>
  <si>
    <t>Hwy 31W- 1008 to Memorial Reloc.</t>
  </si>
  <si>
    <t>2012-11-26</t>
  </si>
  <si>
    <t>050.32976</t>
  </si>
  <si>
    <t>050.2734.MasseySprings II</t>
  </si>
  <si>
    <t>2 inch PE Extension  - Massey Springs II - B.G.</t>
  </si>
  <si>
    <t>2012-12-05</t>
  </si>
  <si>
    <t>050.32986</t>
  </si>
  <si>
    <t>RTU upgrades KY</t>
  </si>
  <si>
    <t>RTU upgrades for KY stations</t>
  </si>
  <si>
    <t>050.32989</t>
  </si>
  <si>
    <t>050.2612 KY Correctors</t>
  </si>
  <si>
    <t>Electronic correctors for KY</t>
  </si>
  <si>
    <t>2012-12-06</t>
  </si>
  <si>
    <t>2013-09-29</t>
  </si>
  <si>
    <t>050.32990</t>
  </si>
  <si>
    <t>050.2612 TN ECAT Replacement</t>
  </si>
  <si>
    <t>ECAT replacement units for TN</t>
  </si>
  <si>
    <t>050.32998</t>
  </si>
  <si>
    <t>050.2612 ECAT Replacement KY</t>
  </si>
  <si>
    <t>Replacement units for existing ECATS</t>
  </si>
  <si>
    <t>050.33000</t>
  </si>
  <si>
    <t>050.2612 KY YZ Covers</t>
  </si>
  <si>
    <t>Covers for KY YZ odorizers</t>
  </si>
  <si>
    <t>050.33025</t>
  </si>
  <si>
    <t>050.2636.Hwy 2830</t>
  </si>
  <si>
    <t>Install 850ft 2 Inch PE to serve 1 residential customer</t>
  </si>
  <si>
    <t>2012-12-15</t>
  </si>
  <si>
    <t>050.33084</t>
  </si>
  <si>
    <t>2738.EASTPORT RD.2012</t>
  </si>
  <si>
    <t>INSTALL 1200ft OF 2in PE MAIN FROM BLUEGRASS DR ALONG EASTPORT ROAD</t>
  </si>
  <si>
    <t>050.33087</t>
  </si>
  <si>
    <t>PRP.2734.EAST 2ND ST</t>
  </si>
  <si>
    <t>Replace bare main on 2nd St</t>
  </si>
  <si>
    <t>2013-05-11</t>
  </si>
  <si>
    <t>050.33093</t>
  </si>
  <si>
    <t>MEC Forfeiture 040.10129-009</t>
  </si>
  <si>
    <t xml:space="preserve">MEC Forfeiture referring back to MEC 040.10129- 11338 Deer Haven Drive; 10341 Whispering Meadows; 917929 Phillip R. Young; 10620 Creekside Ct.; 917999 Mike Vollman; 10739  Highway 142; 918000 Alan Powers; 10742 Hideway Ct.; 918094 Jay Wise; 10820 Vincent </t>
  </si>
  <si>
    <t>2012-12-17</t>
  </si>
  <si>
    <t>050.33111</t>
  </si>
  <si>
    <t>MEC Forfeiture SA 009</t>
  </si>
  <si>
    <t>MEC Forfeiture referring back to MEC Proj#040.10129- Phillip R. Young 0917929-01; Hummingbird Ln Hartford 11224-01; Cardinal Investors LLC 10973-01; Greg Smith 0918517-01; Finley's of Danville 10999-01; Jerry Fowler 10211-01</t>
  </si>
  <si>
    <t>2012-12-20</t>
  </si>
  <si>
    <t>050.33142</t>
  </si>
  <si>
    <t xml:space="preserve">050.2609.Misc. Equipment </t>
  </si>
  <si>
    <t xml:space="preserve">Purchase 1-684 Brown Cutter Bush hog_x000D_
Purchase Aerial Mile Markers </t>
  </si>
  <si>
    <t>2013-01-04</t>
  </si>
  <si>
    <t>050.33143</t>
  </si>
  <si>
    <t>050.2734.Cumberland Ridge V</t>
  </si>
  <si>
    <t>1670 ft. of 2 inch PE - Cumberland Ridge V</t>
  </si>
  <si>
    <t>050.33144</t>
  </si>
  <si>
    <t>PRP Horse Cave SE 2013</t>
  </si>
  <si>
    <t xml:space="preserve"> PRP Horse Cave SE 2013</t>
  </si>
  <si>
    <t>2013-01-19</t>
  </si>
  <si>
    <t>050.33154</t>
  </si>
  <si>
    <t>050.2734.Vet.Mem and Gordon</t>
  </si>
  <si>
    <t>Relocate 6 inch Coated Steel - Family Dollar  B.G.</t>
  </si>
  <si>
    <t>050.33156</t>
  </si>
  <si>
    <t>050.2636.Greenville Office</t>
  </si>
  <si>
    <t>Construct new Greenville Ky office</t>
  </si>
  <si>
    <t>050.33220</t>
  </si>
  <si>
    <t>PRP.2734.Fairview and High</t>
  </si>
  <si>
    <t>Replace 4 ich LP Bare - Fairview at High</t>
  </si>
  <si>
    <t>2012-12-19</t>
  </si>
  <si>
    <t>050.33222</t>
  </si>
  <si>
    <t>050.2634.Equipment</t>
  </si>
  <si>
    <t xml:space="preserve">Purchase 1-fusion machine, 1-2" Mustang squeeze off tool, 2-2" Timberline Squeeze off tools, 1- Smart Cal Kit, 1- Rycom pipelocator. </t>
  </si>
  <si>
    <t>2013-01-20</t>
  </si>
  <si>
    <t>050.33242</t>
  </si>
  <si>
    <t>050.2634.University Circle</t>
  </si>
  <si>
    <t>Install 550Ft 2 Inch PE to serve 1 residential customer</t>
  </si>
  <si>
    <t>2012-12-03</t>
  </si>
  <si>
    <t>050.33243</t>
  </si>
  <si>
    <t>PRP.2634.Daves St.</t>
  </si>
  <si>
    <t>Retire 375 ft bare 4 Inch stl. low pressure pipe insert with 2 Inch PE IP.</t>
  </si>
  <si>
    <t>2013-02-25</t>
  </si>
  <si>
    <t>050.33245</t>
  </si>
  <si>
    <t>PRP.2734.9th-Nashville Replc</t>
  </si>
  <si>
    <t>400 ft. - bare steel replc. - 9th - Nashville Rd. - Russ</t>
  </si>
  <si>
    <t>2013-01-14</t>
  </si>
  <si>
    <t>050.33248</t>
  </si>
  <si>
    <t>Valve Changer Kits - 4 each</t>
  </si>
  <si>
    <t>We are requesting 4 - Valve Changer Kits that include 3/4 inch, 1 inch, &amp; 1 1/4 inch. This tool allows us to safely replace leaking or damaged stopcocks on risers. For use on Service trucks in the Paducah area.</t>
  </si>
  <si>
    <t>050.33252</t>
  </si>
  <si>
    <t>050.2736.N. Elm St.</t>
  </si>
  <si>
    <t>Install 485 ft. 2 Inch PE to serve 1 residential customer</t>
  </si>
  <si>
    <t>2013-02-13</t>
  </si>
  <si>
    <t>050.33293</t>
  </si>
  <si>
    <t>050.2736.Hwy 41A</t>
  </si>
  <si>
    <t>Install 370 ft 4" PE to serve new  Commercial customer</t>
  </si>
  <si>
    <t>2013-01-25</t>
  </si>
  <si>
    <t>050.33294</t>
  </si>
  <si>
    <t>PRP.2734.Auburn Repl 2013</t>
  </si>
  <si>
    <t>Main, Park, S Lincoln, Mill, Spring &amp; E. Main</t>
  </si>
  <si>
    <t>0013-01-25</t>
  </si>
  <si>
    <t>050.33298</t>
  </si>
  <si>
    <t>050.2636.W. 2nd. St.</t>
  </si>
  <si>
    <t>Install 220 ft 4 Inch PE to serve new Texas Gas building at 610 W 2nd St.</t>
  </si>
  <si>
    <t>2013-02-05</t>
  </si>
  <si>
    <t>050.33323</t>
  </si>
  <si>
    <t>Mueller equipment</t>
  </si>
  <si>
    <t>This is new Mueller equipment for 3/4 inch, 1 inch, &amp; 1 1/4 inch.</t>
  </si>
  <si>
    <t>050.33349</t>
  </si>
  <si>
    <t>050.2637.N 6th Relocate</t>
  </si>
  <si>
    <t>City of Paducah making road improvements, we propose to install 364' of 2 inch PR, abandon 270' of 2 inch MW and 90' of 2 inch PE for a total retirement of 360 feet. No reimbursement</t>
  </si>
  <si>
    <t>2013-04-08</t>
  </si>
  <si>
    <t>050.33372</t>
  </si>
  <si>
    <t>Purchase of a new R.M.L.D</t>
  </si>
  <si>
    <t>We are requesting the purchase of a new Heath brand Remote Methane Laser Detector. This equipment will be used for leak surveys in our region including Paducah, Mayfield, and Union City, TN. Our quote from Heath Consultants is $19,000 + $1,140 tx + $250 S</t>
  </si>
  <si>
    <t>050.33379</t>
  </si>
  <si>
    <t xml:space="preserve">050.2609.De-Hy Replacements </t>
  </si>
  <si>
    <t>Replace De-Hy plants at St. Charles and Bon Horbor</t>
  </si>
  <si>
    <t>050.33385</t>
  </si>
  <si>
    <t>050.2637.Court Ave Ext</t>
  </si>
  <si>
    <t>Install 90 feet of 2 inch PE for the new Murray State University  - Paducah Campus</t>
  </si>
  <si>
    <t>2013-03-15</t>
  </si>
  <si>
    <t>2013-06-15</t>
  </si>
  <si>
    <t>050.33402</t>
  </si>
  <si>
    <t>Segway battery and tires</t>
  </si>
  <si>
    <t>New battery and tires for the Paducah Segway</t>
  </si>
  <si>
    <t>050.33410</t>
  </si>
  <si>
    <t>2737.JC.HENRY ST 2013</t>
  </si>
  <si>
    <t>INSTALL 178ft OF 2in PE TO SERVE ONE COMMERICAL CUSTOMER</t>
  </si>
  <si>
    <t>050.33411</t>
  </si>
  <si>
    <t>Equipment for Mayfield</t>
  </si>
  <si>
    <t xml:space="preserve">Equipment includes (2) Sensit gas detectors and (1) Valve Changer Kit for 1 1/4 inch and 2 inch. </t>
  </si>
  <si>
    <t>050.33412</t>
  </si>
  <si>
    <t>050.2634.Storage Building</t>
  </si>
  <si>
    <t>Purchase Storage Building for odorant storage.</t>
  </si>
  <si>
    <t>2013-02-07</t>
  </si>
  <si>
    <t>050.33413</t>
  </si>
  <si>
    <t>050.2634.Northern Star Way</t>
  </si>
  <si>
    <t>Install approximately  5200 ft 4" High Density PE in the  4 Star industrial park in Henderson County.  Industrial Board  contacting through approved Contractor WHF INC . Atmos will be Inspecting  and tying new pipe in to existing  Reg Set.</t>
  </si>
  <si>
    <t>2013-02-11</t>
  </si>
  <si>
    <t>2014-11-30</t>
  </si>
  <si>
    <t>050.33415</t>
  </si>
  <si>
    <t>New pipe locator</t>
  </si>
  <si>
    <t>We propose to purchase one Subsite Model 910 Receiver/ 950 Transmitter Pipe Locator with (512hz, 1k, 8k, 29k, 80k, 33k, 60hz, 120hz) Cathodic Protection and Carry Bag. 3 Watt Transmitter. Price quote from EGW is $2,750.00</t>
  </si>
  <si>
    <t>050.33425</t>
  </si>
  <si>
    <t>PRP.2636.Glendale Dr.</t>
  </si>
  <si>
    <t>Replace 3 Inch bare main crossing that is leaking with 2 Inch PE.</t>
  </si>
  <si>
    <t>050.33480</t>
  </si>
  <si>
    <t>050.2735.C Knicely-68-80 Ext</t>
  </si>
  <si>
    <t>800 ft. of 4 inch stl. HPD - Carroll Knicely -- John Deer</t>
  </si>
  <si>
    <t>2012-04-16</t>
  </si>
  <si>
    <t>050.33497</t>
  </si>
  <si>
    <t>050.2636.Mooney Pilots &amp; ERX's</t>
  </si>
  <si>
    <t>Purchase 3 ERX recorders to replace old chart recorders._x000D_
Purchase 4 Mooney pilots.</t>
  </si>
  <si>
    <t>2013-02-20</t>
  </si>
  <si>
    <t>050.33502</t>
  </si>
  <si>
    <t>050.2734.SglenGables Apprch</t>
  </si>
  <si>
    <t>10,032 ft of 4 inch HPD Approach Main - S Glen Gables - B.G.</t>
  </si>
  <si>
    <t>2013-01-22</t>
  </si>
  <si>
    <t>050.33534</t>
  </si>
  <si>
    <t>PRP.2734.WOODFORD STA REPL</t>
  </si>
  <si>
    <t>Woodford,Vine, Wilson, W 11th &amp; W 12th</t>
  </si>
  <si>
    <t>2013-12-31</t>
  </si>
  <si>
    <t>050.33542</t>
  </si>
  <si>
    <t>050.2636.Bourbon Ct.</t>
  </si>
  <si>
    <t>Install 1611 ft 2 Inch PE to serve 1 commercial customer</t>
  </si>
  <si>
    <t>2013-02-22</t>
  </si>
  <si>
    <t>050.33543</t>
  </si>
  <si>
    <t>050.2636.Challenger Ctr. 2</t>
  </si>
  <si>
    <t>Install 220 ft 2 Inch PE to serve new Southern Star Central Gas Pipeline Building</t>
  </si>
  <si>
    <t>2013-04-01</t>
  </si>
  <si>
    <t>050.33564</t>
  </si>
  <si>
    <t>050.2636.Silent Doe</t>
  </si>
  <si>
    <t>Install 100 ft 2 Inch PE to serve 1 residential cuatomer</t>
  </si>
  <si>
    <t>050.33621</t>
  </si>
  <si>
    <t>050.2636.Pleasant Heights Ln.</t>
  </si>
  <si>
    <t>Retire 1020 ft 2 Inch PE no longer needed to serve Lake Forrest pipe in way  of customers new waterline.</t>
  </si>
  <si>
    <t>2013-03-05</t>
  </si>
  <si>
    <t>050.33641</t>
  </si>
  <si>
    <t>050.2736.Lovers Ln. Relo.</t>
  </si>
  <si>
    <t>Relocate 150 ft 4 Inch PE for road widening</t>
  </si>
  <si>
    <t>2013-12-28</t>
  </si>
  <si>
    <t>050.33665</t>
  </si>
  <si>
    <t>2739.LOCUST CRK 9b</t>
  </si>
  <si>
    <t>INSTALL 2in PE MAIN ON WEYMUTH PLACE 800ft</t>
  </si>
  <si>
    <t>2014-03-01</t>
  </si>
  <si>
    <t>050.33690</t>
  </si>
  <si>
    <t>050.2637.Dana Drive Ext</t>
  </si>
  <si>
    <t>Install 225 feet of 2 inch poly for one exisiting residential customer requesting gas service.</t>
  </si>
  <si>
    <t>2013-04-30</t>
  </si>
  <si>
    <t>050.33723</t>
  </si>
  <si>
    <t>2737.STANFORD TBS REBUILD</t>
  </si>
  <si>
    <t>REBUILD THE STANFORD TOWN BORDER STATION INSTALLING UPSTREAM AND DOWNSTREAM VALVES</t>
  </si>
  <si>
    <t>050.33729</t>
  </si>
  <si>
    <t>050.2638.The Meadows 5 Ext</t>
  </si>
  <si>
    <t>Install 1,300 feet of 2 inch poly for 17 new residential lots in this fifth phase of The Meadows Subdivision.</t>
  </si>
  <si>
    <t>2013-05-02</t>
  </si>
  <si>
    <t>2013-07-28</t>
  </si>
  <si>
    <t>050.33736</t>
  </si>
  <si>
    <t>Squeeze off tool</t>
  </si>
  <si>
    <t>We would like to purchase a Timberline top side squeeze off tool for use in the Princeton area.</t>
  </si>
  <si>
    <t>2013-09-30</t>
  </si>
  <si>
    <t>050.33744</t>
  </si>
  <si>
    <t>2738.FEDERAL PLACE 2012</t>
  </si>
  <si>
    <t>INSTALL 350ft OF 2in PE FOR NEW CUSTOMER - DOLLAR GENARAL STORE</t>
  </si>
  <si>
    <t>050.33861</t>
  </si>
  <si>
    <t>PRP.2636.ALLEN 1ST - 3RD</t>
  </si>
  <si>
    <t>2013-04-22</t>
  </si>
  <si>
    <t>050.33870</t>
  </si>
  <si>
    <t>050.2637.Estes Lane Ext</t>
  </si>
  <si>
    <t>Install 230 feet of two inch poly pipe for one  customer converting  heat from electric.</t>
  </si>
  <si>
    <t>050.33969</t>
  </si>
  <si>
    <t>050.2637.Stiles Lndg Ext</t>
  </si>
  <si>
    <t>Install 370 feet of 2 inch poly main for one new residential customer requesting gas service.</t>
  </si>
  <si>
    <t>2013-05-05</t>
  </si>
  <si>
    <t>050.33971</t>
  </si>
  <si>
    <t>050.2636.Beaver Dam Purchase</t>
  </si>
  <si>
    <t>Replace and repair equipment at Hartford &amp; Beaver Dam purchase due to lighting Strike at Station.</t>
  </si>
  <si>
    <t>2013-04-17</t>
  </si>
  <si>
    <t>050.33985</t>
  </si>
  <si>
    <t>050.2609.Ground Beds</t>
  </si>
  <si>
    <t>Replace depleted ground beds at Kirkwood Springs &amp; Line #176  Highway 85.</t>
  </si>
  <si>
    <t>2013-04-25</t>
  </si>
  <si>
    <t>050.33986</t>
  </si>
  <si>
    <t>050.2636.Ground Bed</t>
  </si>
  <si>
    <t>Replace depleted ground bed Oak St. in Greeenville</t>
  </si>
  <si>
    <t>050.34005</t>
  </si>
  <si>
    <t>2737.WALTON AVE-HWY 127</t>
  </si>
  <si>
    <t>INSTALL 2in PE TO SERVE LOT 4 ON WALTON AVE - WALMART OUTPARCEL</t>
  </si>
  <si>
    <t>2013-07-01</t>
  </si>
  <si>
    <t>050.34042</t>
  </si>
  <si>
    <t>050.2636.Locust Hill Rd.</t>
  </si>
  <si>
    <t>Install 661 ft 2 Inch PE to serve 1 residential customer</t>
  </si>
  <si>
    <t>050.34044</t>
  </si>
  <si>
    <t>050.2636.Button Buck Ct.</t>
  </si>
  <si>
    <t>Install 503 ft  2 Inch PE to serve 1 residential customer</t>
  </si>
  <si>
    <t>050.34063</t>
  </si>
  <si>
    <t>PRP.2738.KERR-McNARY 2013</t>
  </si>
  <si>
    <t>1/1/2700</t>
  </si>
  <si>
    <t>050.34066</t>
  </si>
  <si>
    <t>PRP.2738.N COLUMBIA-3rd</t>
  </si>
  <si>
    <t>INSTALL 450ft OF 2in PE TO REPLACE BARE PIPE ON NORTH COLUMBIA AND 3rd STREETS IN CAMPBELLSVILLE</t>
  </si>
  <si>
    <t>2014-05-01</t>
  </si>
  <si>
    <t>050.34077</t>
  </si>
  <si>
    <t>050.2734.MarkTrail Ext.</t>
  </si>
  <si>
    <t>590 ft. of 2 inch PE - Mark Trail Bowling Green</t>
  </si>
  <si>
    <t>2012-08-15</t>
  </si>
  <si>
    <t>050.34098</t>
  </si>
  <si>
    <t>PRP.2636.W PARRISH AVE_1</t>
  </si>
  <si>
    <t>Bare pipe repl on Parrish and south</t>
  </si>
  <si>
    <t>2013-06-01</t>
  </si>
  <si>
    <t>2013-12-01</t>
  </si>
  <si>
    <t>050.34099</t>
  </si>
  <si>
    <t>050.2636.Silver St.</t>
  </si>
  <si>
    <t>Install 520 ft 2 Inch PE to serve 1 Commercial customer</t>
  </si>
  <si>
    <t>2013-05-15</t>
  </si>
  <si>
    <t>050.34100</t>
  </si>
  <si>
    <t>050.2636.Zion Church Rd.</t>
  </si>
  <si>
    <t>Relocate 350 ft 2 Inch Pe due to property grade work</t>
  </si>
  <si>
    <t>2013-05-06</t>
  </si>
  <si>
    <t>050.34101</t>
  </si>
  <si>
    <t>050.2636.Oakwood Dr.</t>
  </si>
  <si>
    <t>Install 500 ft 2 Inch PE to serve</t>
  </si>
  <si>
    <t>050.34127</t>
  </si>
  <si>
    <t>PRP.2734.AVE OF CHAMPIONS</t>
  </si>
  <si>
    <t>Replace main along Ave of Champions</t>
  </si>
  <si>
    <t>2013-09-27</t>
  </si>
  <si>
    <t>050.34128</t>
  </si>
  <si>
    <t>2737.JC.MILL ST.RECTIF REPLAC</t>
  </si>
  <si>
    <t>REPLACE RECTIFIER AND GROUND BED IN JUNCTION CITY ON MILL ST</t>
  </si>
  <si>
    <t>2015-05-01</t>
  </si>
  <si>
    <t>050.34129</t>
  </si>
  <si>
    <t>PRP.2734.W 15TH &amp; STUBBINS</t>
  </si>
  <si>
    <t>Repl bare main on W 15th &amp; Stubbins</t>
  </si>
  <si>
    <t>050.34162</t>
  </si>
  <si>
    <t>2737.STAN.HUBBLE STAT REPLACE</t>
  </si>
  <si>
    <t>HUBBLE ROAD STATION REPLACEMENT.  INSTALL 1500ft OF 4in PE AND RETIRE MORGANS SUBD STATION 1962</t>
  </si>
  <si>
    <t>2015-03-01</t>
  </si>
  <si>
    <t>050.34184</t>
  </si>
  <si>
    <t>050.2634.Basket Boiler</t>
  </si>
  <si>
    <t>Install Boiler at Basket Purchase Station</t>
  </si>
  <si>
    <t>050.34186</t>
  </si>
  <si>
    <t>050.2634.Hanson TBS Regs</t>
  </si>
  <si>
    <t>Replace Rockwell Regs. with Mooney Regs at Hanson TBS.</t>
  </si>
  <si>
    <t>2013-05-28</t>
  </si>
  <si>
    <t>050.34206</t>
  </si>
  <si>
    <t>2737.DOWNTOWN LP RETIRE</t>
  </si>
  <si>
    <t>REITRE THE LP SYSTEM IN DOWNTOWN DANVILLE.  IP IS INSTALLED AND ALL METERS HAVE BEEN TRANSFERED OVER TO THE IP LINES</t>
  </si>
  <si>
    <t>2014-06-01</t>
  </si>
  <si>
    <t>050.34224</t>
  </si>
  <si>
    <t>050.2734.Summit Phase III</t>
  </si>
  <si>
    <t>2 and 4 inch PE extension - Summit Phase III - B.G.</t>
  </si>
  <si>
    <t>2013-03-04</t>
  </si>
  <si>
    <t>050.34225</t>
  </si>
  <si>
    <t>050.2734.Ewing Bend Dr</t>
  </si>
  <si>
    <t>185 ft. of 2 inch PE extension Ewing Bend Dr.</t>
  </si>
  <si>
    <t>050.34264</t>
  </si>
  <si>
    <t>2738.CAM.MEADOW CREEK RD</t>
  </si>
  <si>
    <t>INSTALL 18,500ft OF pe PIPE TO SERVE CHICKEN HOUSES</t>
  </si>
  <si>
    <t>050.34293</t>
  </si>
  <si>
    <t>050.2636.Masonville TBS</t>
  </si>
  <si>
    <t>Replace and upgrade Masonville TBS  for Deer Valley Subdivision</t>
  </si>
  <si>
    <t>050.34295</t>
  </si>
  <si>
    <t>050.2634.Basket TBS Relo.</t>
  </si>
  <si>
    <t>Relocate Basket TBS Station due to Soil erosion at present location</t>
  </si>
  <si>
    <t>050.34322</t>
  </si>
  <si>
    <t>050.2609.Retirement Hwy 62</t>
  </si>
  <si>
    <t>This project is for the retirement of 433' 10" Transmission pipe that was replaced on Distribution project 050.21917 in March of 2010. Transmission assets can't be retired on a Distribution project. Once this project is approved Retirement dollars will be</t>
  </si>
  <si>
    <t>2013-05-30</t>
  </si>
  <si>
    <t>050.34324</t>
  </si>
  <si>
    <t>2737.HAR.PURCH ODOR REPLACE</t>
  </si>
  <si>
    <t>REPLACE ORDORIZOR AT THE HARRODSBURG PURCHASE STATION - INSTALL YZ ODORIZOR</t>
  </si>
  <si>
    <t>050.34327</t>
  </si>
  <si>
    <t>2739.CLOVERBROOK 3b-2 2013</t>
  </si>
  <si>
    <t>INSTALL 1150 ft OF 2in PE FOR 19 LOTS IN CLOVERBROOK  - JOINT TRENCH PROJECT</t>
  </si>
  <si>
    <t>050.34407</t>
  </si>
  <si>
    <t>050.2638.Dana Drive Ext</t>
  </si>
  <si>
    <t>Install 300 feet of 2 inch PE for seven new residential lots in Koby Court Subdivision. Developer is Steve Lamb.</t>
  </si>
  <si>
    <t>050.34411</t>
  </si>
  <si>
    <t>050.2636.Deer Valley 3</t>
  </si>
  <si>
    <t>2013-05-17</t>
  </si>
  <si>
    <t>050.34448</t>
  </si>
  <si>
    <t>PRP.2637.31st Street</t>
  </si>
  <si>
    <t>City of Paducah making road improvements that include widening. We are abandoning  app. 1000 feet of 6 inch bare steel main. Replacing with 6 inch poly pipe. No services affected..</t>
  </si>
  <si>
    <t>2013-06-17</t>
  </si>
  <si>
    <t>050.34454</t>
  </si>
  <si>
    <t>050.2734.Springfield Sub VII-</t>
  </si>
  <si>
    <t>2 inch PE Extension - Springfield VII-B</t>
  </si>
  <si>
    <t>2013-06-18</t>
  </si>
  <si>
    <t>050.34460</t>
  </si>
  <si>
    <t>050.2636.Lafayette St.</t>
  </si>
  <si>
    <t>Install 1573 ft 2 Inch PE to serve 38 residential apartments.</t>
  </si>
  <si>
    <t>050.34504</t>
  </si>
  <si>
    <t>PRP.2609.Fruithill Hoptown Rt</t>
  </si>
  <si>
    <t>This project is to retire the Trans Pipe that is being repplaced on project 050.32775 new pipe is HPD can't retire Trans assets on Distibution plant projects.</t>
  </si>
  <si>
    <t>2013-06-19</t>
  </si>
  <si>
    <t>050.34506</t>
  </si>
  <si>
    <t>050.2609.Hwy 271 Retirement</t>
  </si>
  <si>
    <t>Project to Retire Trans pipe while installing Reg Station, Station was installed on Distribution plant project, trans plant assets can't be retire on Distribution plant projects.</t>
  </si>
  <si>
    <t>050.34507</t>
  </si>
  <si>
    <t>PRP.2736.VIRGINIA ST</t>
  </si>
  <si>
    <t>Repl bare main along Virginia &amp; side streets to</t>
  </si>
  <si>
    <t>2013-06-24</t>
  </si>
  <si>
    <t>050.34509</t>
  </si>
  <si>
    <t>050.2734.Belle Haven II Ext</t>
  </si>
  <si>
    <t>2 inch PE Extension Belle Haven Phase II - B.G.</t>
  </si>
  <si>
    <t>2013-06-04</t>
  </si>
  <si>
    <t>050.34515</t>
  </si>
  <si>
    <t>050.2734.Technology Way Ext</t>
  </si>
  <si>
    <t>450 ft. - 4 inch steel HPD Ext. - Technology Way - B.G.</t>
  </si>
  <si>
    <t>050.34539</t>
  </si>
  <si>
    <t>050.2736.Clinic Dr.Relocation</t>
  </si>
  <si>
    <t>Relocate approximately 974 ft 4 Inch Stl. and 2 Inch Pe  for Clinic Dr. and Hwy 41  widening.</t>
  </si>
  <si>
    <t>2013-04-20</t>
  </si>
  <si>
    <t>050.34585</t>
  </si>
  <si>
    <t>Reg Replace T.B 2 - Paducah</t>
  </si>
  <si>
    <t>We propose to install 4" Mooney Regulators, Retire existing 4" Axial flow Regulators at Paducah Town border 2 - Lourdes Hospital.</t>
  </si>
  <si>
    <t>2014-07-15</t>
  </si>
  <si>
    <t>050.34596</t>
  </si>
  <si>
    <t>2735.CAVE CITY.OLD LEXINGTON</t>
  </si>
  <si>
    <t>INSTALL 200ft OF 2in PE ON OLD LEXINGTON RD IN CAVE CITY</t>
  </si>
  <si>
    <t>050.34598</t>
  </si>
  <si>
    <t>PRP.2738.SOUTH C-VILLE 2013</t>
  </si>
  <si>
    <t>REPLACE 5445ft OF 2in BARE AND 800ft OF 4in BARE STEEL AROUND SOUTH CENTRAL AVE AREA IN CAMPBELLSVILLE</t>
  </si>
  <si>
    <t>050.34600</t>
  </si>
  <si>
    <t>2735.GLASGOW EQUIPMENT 2013</t>
  </si>
  <si>
    <t>PURCHASE 1-LINE LOCATOR AND 2-ERX</t>
  </si>
  <si>
    <t>050.34623</t>
  </si>
  <si>
    <t>Replace regulators - Cadiz TB</t>
  </si>
  <si>
    <t>Replace (2) 2" Fisher 299's with (4) 2" Mooney regulators</t>
  </si>
  <si>
    <t>050.34635</t>
  </si>
  <si>
    <t>050.2638.Youngblood Dr Ext</t>
  </si>
  <si>
    <t>Install 225 feet of 2 inch PE for one commercial customerr (Joey Hobbs)</t>
  </si>
  <si>
    <t>2013-07-29</t>
  </si>
  <si>
    <t>050.34638</t>
  </si>
  <si>
    <t>050.2736.Millbrooke Relocate</t>
  </si>
  <si>
    <t>Replace app. 700 feet of 6 inch  MW  with 6 inch P.E. Existing main is strapped to a bridge, the pipe and it's support structure are in a deteriorated condition.</t>
  </si>
  <si>
    <t>2013-07-15</t>
  </si>
  <si>
    <t>050.34639</t>
  </si>
  <si>
    <t>050.2638.Coplen Reg Replace</t>
  </si>
  <si>
    <t>Replace existing regulator station with 3/4 inch MTDeason station that has 627R regulator</t>
  </si>
  <si>
    <t>050.34646</t>
  </si>
  <si>
    <t>050.2634.Retire Dump Truck</t>
  </si>
  <si>
    <t>Retire company owned Dump Truck Unit # 006565 Vin # 1FDKF37H65EA22719</t>
  </si>
  <si>
    <t>2013-07-10</t>
  </si>
  <si>
    <t>050.34691</t>
  </si>
  <si>
    <t>050.2636.Hwy 138</t>
  </si>
  <si>
    <t>Install 2200 ft 2 Inch PE to serve 1 residential customer</t>
  </si>
  <si>
    <t>2013-07-25</t>
  </si>
  <si>
    <t>050.34708</t>
  </si>
  <si>
    <t>2735.ASHKIRK LN 2013</t>
  </si>
  <si>
    <t>INSTALL 280' OF 2" PE FOR THREE LOTS ON ASHKIRK LN IN GLASGOW</t>
  </si>
  <si>
    <t>050.34710</t>
  </si>
  <si>
    <t>DTEX Odorant Detection System</t>
  </si>
  <si>
    <t>YZ Systems Inc DTEX Odorant Detection System. Model DX01000G.</t>
  </si>
  <si>
    <t>050.34737</t>
  </si>
  <si>
    <t>2739.McCORMICK LN 2013</t>
  </si>
  <si>
    <t>INSTALL 230' OF 2" PE ON McCORMICK LN TOWARDS HWY 127</t>
  </si>
  <si>
    <t>050.34756</t>
  </si>
  <si>
    <t>Bowling Green Equipment FY2013</t>
  </si>
  <si>
    <t>TD Williamson 4 on 6 Tapping Equipment</t>
  </si>
  <si>
    <t>050.34783</t>
  </si>
  <si>
    <t>Install 3 inch Mooneys</t>
  </si>
  <si>
    <t>Woodmill Regulator Station in Hopkinsville. We are replacing the (2) 3 inch 461 - 57S Roll out regulators with (2) new 3 inch Mooney regulators.</t>
  </si>
  <si>
    <t>2013-08-12</t>
  </si>
  <si>
    <t>050.34793</t>
  </si>
  <si>
    <t>050.2637.Walnut Ext</t>
  </si>
  <si>
    <t>Install 100 feet of 2 inch poly for one new residential customer requesting natural gas</t>
  </si>
  <si>
    <t>2013-08-15</t>
  </si>
  <si>
    <t>050.34794</t>
  </si>
  <si>
    <t>050.2637.Hovekamp Valve</t>
  </si>
  <si>
    <t>Replace broken valve</t>
  </si>
  <si>
    <t>050.34806</t>
  </si>
  <si>
    <t>050.2634.Dixon Purchase</t>
  </si>
  <si>
    <t>Change out Dixon Purchase Station</t>
  </si>
  <si>
    <t>2013-08-10</t>
  </si>
  <si>
    <t>050.34823</t>
  </si>
  <si>
    <t>PRP.2636.CLOVERDALE</t>
  </si>
  <si>
    <t>Replace 3" bare steel</t>
  </si>
  <si>
    <t>2013-07-03</t>
  </si>
  <si>
    <t>050.34824</t>
  </si>
  <si>
    <t>2737.STAN.HUBBLE RD HP RELO</t>
  </si>
  <si>
    <t>RELOCATE 550ft OF 4in STEEL HP LINE AT HUBBLE AND RIDGEWAY RD-THIS IS AT THE REQUEST OF TOMMY OWNES -PROPERTY OWNER</t>
  </si>
  <si>
    <t>2014-09-02</t>
  </si>
  <si>
    <t>050.34836</t>
  </si>
  <si>
    <t>050.2637.Hwy 1523 Retire</t>
  </si>
  <si>
    <t>Retire 636 feet of 4 inch steel service</t>
  </si>
  <si>
    <t>050.34838</t>
  </si>
  <si>
    <t>2738.SPR.LINCOLN WAY 2013</t>
  </si>
  <si>
    <t>INSTALL 300ft OF 2in PE TO SERVE FOUR COMMERICAL LOTS</t>
  </si>
  <si>
    <t>050.34843</t>
  </si>
  <si>
    <t>050.2634.Midtown Commons_</t>
  </si>
  <si>
    <t>Relocate approximately 600 ft 4 Inch Stl. for new entrance into Midtown Commons Commercial developement in Madisonville Ky.</t>
  </si>
  <si>
    <t>050.34844</t>
  </si>
  <si>
    <t>PRP.Nashville Rd. Bare Replc</t>
  </si>
  <si>
    <t>Replace Bare Steel on Nashville Rd - Russellville</t>
  </si>
  <si>
    <t>050.34845</t>
  </si>
  <si>
    <t>PRP.2734.Barren River &amp; Wdfrd</t>
  </si>
  <si>
    <t>Repl 6 in stl with 6 in PE along Old Barren River Rd and Woodford Ave</t>
  </si>
  <si>
    <t>050.34847</t>
  </si>
  <si>
    <t>PRP.2734.MaxHamptonAlley</t>
  </si>
  <si>
    <t>Replace 4 inch between 5th and 6th and College and State</t>
  </si>
  <si>
    <t>2013-08-05</t>
  </si>
  <si>
    <t>050.34849</t>
  </si>
  <si>
    <t>PRP.Old Louisville Rd. I</t>
  </si>
  <si>
    <t>replace 575 ft, of 4 inch Bare - Old Louisville Rd.</t>
  </si>
  <si>
    <t>050.34850</t>
  </si>
  <si>
    <t>PRP.2nd at Bethel - Russ</t>
  </si>
  <si>
    <t>Replace 3" Bare w 2nd at Bethel - Russellville</t>
  </si>
  <si>
    <t>050.34874</t>
  </si>
  <si>
    <t>Portable building - Princeton</t>
  </si>
  <si>
    <t>We would like to purchase a 10' X 16' portable building from Eagle Buildings in Princeton for use at the Princeton office. This will be a metal building, stone with brown trim. This is a 2013 FY budgeted item.</t>
  </si>
  <si>
    <t>2013-08-06</t>
  </si>
  <si>
    <t>050.34881</t>
  </si>
  <si>
    <t>2739.SIMP.TRANS RELOC 2013</t>
  </si>
  <si>
    <t>RELOCATE 3925' OF 8" STEEL TRANSMISSION LINE IN SIMPSONVILLE FOR A DEVELOPER BUILDING THE OUTLET SHOPPES SOUTH OF I-64 ON VEECHDALE-CLARK STATION ROAD</t>
  </si>
  <si>
    <t>2013-08-14</t>
  </si>
  <si>
    <t>050.34965</t>
  </si>
  <si>
    <t>050.2637.Union Sta Replace</t>
  </si>
  <si>
    <t>Replace existing Union Station with a new pre-fab regulator station due to the existing by-pass valve being broken</t>
  </si>
  <si>
    <t>2013-08-27</t>
  </si>
  <si>
    <t>050.35002</t>
  </si>
  <si>
    <t>050.2637.13th St Replace</t>
  </si>
  <si>
    <t>Abandon 318 ft of 2 inch M.W main. We currently have one grade 2 leak, gas getting near building. We  have a history of leakage in this alley. we propose to retire some main in alley and install app. 100 ft on Jefferson and switch two services .</t>
  </si>
  <si>
    <t>2013-08-28</t>
  </si>
  <si>
    <t>050.35012</t>
  </si>
  <si>
    <t>PRP.2609.Greenriver Steel</t>
  </si>
  <si>
    <t>Replace 9010 ft Bare Stl</t>
  </si>
  <si>
    <t>2013-08-25</t>
  </si>
  <si>
    <t>2014-12-31</t>
  </si>
  <si>
    <t>050.35013</t>
  </si>
  <si>
    <t>PRP.2609.Fruithill Hoptown 2</t>
  </si>
  <si>
    <t>Replace 26000 ft 6 Inch Bare Steel with 12 Inch Steel</t>
  </si>
  <si>
    <t>050.35018</t>
  </si>
  <si>
    <t>PRP.2736.W 1st St Replace</t>
  </si>
  <si>
    <t>replace 108 ft of 2 inch bare with 2 inch poly</t>
  </si>
  <si>
    <t>2013-08-29</t>
  </si>
  <si>
    <t>050.35025</t>
  </si>
  <si>
    <t>050.2637.Woodcreek Dr Ext</t>
  </si>
  <si>
    <t>Install 225 feet of 2 inch poly for one new residential customer requesting gas.</t>
  </si>
  <si>
    <t>2013-09-09</t>
  </si>
  <si>
    <t>050.35055</t>
  </si>
  <si>
    <t>PRP.Woodburn-Franklin HPD</t>
  </si>
  <si>
    <t>Replace Bare HPD from Woodburn Purchase to Akin Rd.</t>
  </si>
  <si>
    <t>2013-08-30</t>
  </si>
  <si>
    <t>2015-09-28</t>
  </si>
  <si>
    <t>050.35062</t>
  </si>
  <si>
    <t>050.2638.Haven Rd Ext</t>
  </si>
  <si>
    <t>Install 180 feet of 2 inch poly pipe for Mako Nesler</t>
  </si>
  <si>
    <t>2013-09-10</t>
  </si>
  <si>
    <t>050.35066</t>
  </si>
  <si>
    <t>PRP.2738.N COLUMBIA RETIRE</t>
  </si>
  <si>
    <t>RETIRE 363' OF 2" BARE STEEL PIPE ON NORTH COLUMBIA AVE BETWEEN MATTHEW AND UNIVERISTY DR</t>
  </si>
  <si>
    <t>050.35072</t>
  </si>
  <si>
    <t>050.3436.OFFICE IMPROVEMENTS</t>
  </si>
  <si>
    <t>PURCHASE A DEHUMIDIFICATION UNIT AND AN AIR CONDITIONER FOR THE OFFICE AT 2833 W. MARKET ST. JOHNSON CITY</t>
  </si>
  <si>
    <t>2013-09-06</t>
  </si>
  <si>
    <t>2013-10-30</t>
  </si>
  <si>
    <t>050.35076</t>
  </si>
  <si>
    <t>050.2734.Adairville Outage</t>
  </si>
  <si>
    <t>Adairville Outage - 09-02-13</t>
  </si>
  <si>
    <t>2013-09-03</t>
  </si>
  <si>
    <t>050.35106</t>
  </si>
  <si>
    <t>2739.LAW.W WOODFORD 2013</t>
  </si>
  <si>
    <t>INSTALL 270' OF 2" PE OFF OF WEST WOODFORD ACROSS FROM HUMSTON DR</t>
  </si>
  <si>
    <t>050.35145</t>
  </si>
  <si>
    <t>050.2637.Hwy 453 Relocate</t>
  </si>
  <si>
    <t>Relocate 4 inch transmission main due to proximity to new building</t>
  </si>
  <si>
    <t>2013-09-18</t>
  </si>
  <si>
    <t>2014-09-28</t>
  </si>
  <si>
    <t>050.35149</t>
  </si>
  <si>
    <t>PRP.2609.Fruithill 4 InchRt.</t>
  </si>
  <si>
    <t>Retire 4 Inch HPD</t>
  </si>
  <si>
    <t>2013-08-09</t>
  </si>
  <si>
    <t>Annual Actual Cost 2013</t>
  </si>
  <si>
    <t>Construction Projects 2013</t>
  </si>
  <si>
    <t>2013 Total Actual Project Cost</t>
  </si>
  <si>
    <t>Total Cost Estimate</t>
  </si>
  <si>
    <t>Construction Projects 2015</t>
  </si>
  <si>
    <t>Annual Actual Cost 2015</t>
  </si>
  <si>
    <t>Construction Projects 2014</t>
  </si>
  <si>
    <t>Annual Actual Cost 2014</t>
  </si>
  <si>
    <t>2010-02-11</t>
  </si>
  <si>
    <t>2010-06-01</t>
  </si>
  <si>
    <t>Bowling Green KY Growth Meters Functional</t>
  </si>
  <si>
    <t>Glasgow KY Growth Meters Functional</t>
  </si>
  <si>
    <t>Hopkinsville KY Growth Meter Functional</t>
  </si>
  <si>
    <t>Danville KY Growth Meters Functional</t>
  </si>
  <si>
    <t>Campbellsville KY Growth Meter Functional</t>
  </si>
  <si>
    <t>Shelbyville KY Growth Meters Functional</t>
  </si>
  <si>
    <t>Madisonville KY Growth Meters Functional</t>
  </si>
  <si>
    <t>Princeton KY Growth Meters Functional</t>
  </si>
  <si>
    <t>Owensboro KY Growth Meters Functional</t>
  </si>
  <si>
    <t>Paducah Growth Meters Functional</t>
  </si>
  <si>
    <t>Mayfield KY Growth Meters Functional</t>
  </si>
  <si>
    <t>Bowling Green Growth Regs Functional</t>
  </si>
  <si>
    <t>Glasgow Growth Regs Functional</t>
  </si>
  <si>
    <t>Hopkinsville Growth Regs Functional</t>
  </si>
  <si>
    <t>Danville Growth Regs Functional</t>
  </si>
  <si>
    <t>Campbellsville Growth Regs Functional</t>
  </si>
  <si>
    <t>Shelbyville KY Growth Regs Functional</t>
  </si>
  <si>
    <t>Madisonville Growth Regs Functional</t>
  </si>
  <si>
    <t>Princeton Growth Regs Functional</t>
  </si>
  <si>
    <t>Owensboro Growth Regs Functional</t>
  </si>
  <si>
    <t>Paducah Growth Regs Functional</t>
  </si>
  <si>
    <t>Mayfield Growth Regs Functional</t>
  </si>
  <si>
    <t>Hopkinsville KY Growth Services Functiona</t>
  </si>
  <si>
    <t>Bowling Green Non Growth Mains Functional</t>
  </si>
  <si>
    <t>Danville Non Growth Mains Functional</t>
  </si>
  <si>
    <t>Madisonville Non Growth Mains Functional</t>
  </si>
  <si>
    <t>Princeton Non Growth Mains Functional</t>
  </si>
  <si>
    <t>Owensboro Non Growth Mains Functional</t>
  </si>
  <si>
    <t>Paducah Non Growth Mains Functional</t>
  </si>
  <si>
    <t>Mayfield Non Growth Mains Functional</t>
  </si>
  <si>
    <t>Bowling Green Non Growth Meters Functional</t>
  </si>
  <si>
    <t>Glasgow Non Growth Meters Functional</t>
  </si>
  <si>
    <t>Hopkinsville KY Non Growth Meters Functional</t>
  </si>
  <si>
    <t>Danville Non Growth Meters Functional</t>
  </si>
  <si>
    <t>Campbellsville KY Non Growth Meters Functional</t>
  </si>
  <si>
    <t>Shelbyville KY Non Growth Meters Functional</t>
  </si>
  <si>
    <t>Madisonville KY Non Growth Meters Functional</t>
  </si>
  <si>
    <t>Princeton KY Non Growth Meters Functional</t>
  </si>
  <si>
    <t>Owensboro Non Growth Meters Functional</t>
  </si>
  <si>
    <t>Paducah KY Non Growth Meters Functional</t>
  </si>
  <si>
    <t>Mayfield Non Growth Meters Functional</t>
  </si>
  <si>
    <t>Bowling Green Non Growth CP/Leak Clamps Functional</t>
  </si>
  <si>
    <t>Glasgow Non Growth CP/Leak Clamps Functional</t>
  </si>
  <si>
    <t>Hopkinsville Non Growth CP/Leak Clamps Functional</t>
  </si>
  <si>
    <t>Danville Non Growth CP/Leak Clamps Functional</t>
  </si>
  <si>
    <t>Campbellsville Non Growth CP/Leak Clamps Functional</t>
  </si>
  <si>
    <t>Shelbyville KY Non Growth CP/Leak Clamps Functional</t>
  </si>
  <si>
    <t>Madisonville Non Growth CP/Leak Clamps Functional</t>
  </si>
  <si>
    <t>Princeton Non Growth CP/Leak Clamps Functional</t>
  </si>
  <si>
    <t>Owensboro Non Growth CP/Leak Clamps Functional</t>
  </si>
  <si>
    <t>Paducah Non Growth CP/Leak Clamps Functional</t>
  </si>
  <si>
    <t>Mayfield Non Growth CP/Leak Clamps Functional</t>
  </si>
  <si>
    <t>Dannville Leak Functional Services</t>
  </si>
  <si>
    <t>Bowling Green Leak Functional Meters</t>
  </si>
  <si>
    <t>Glasgow Leak Functional Meters</t>
  </si>
  <si>
    <t>Hopkinsville Leak Functional Meters</t>
  </si>
  <si>
    <t>Danville Leak Meters Functional</t>
  </si>
  <si>
    <t>Campbellsville Leak Functional Meters</t>
  </si>
  <si>
    <t>Shelbyville KY Leak Functional Meters</t>
  </si>
  <si>
    <t>Madisonville Leak Functional Meters</t>
  </si>
  <si>
    <t>Princeton Leak Functional Meters</t>
  </si>
  <si>
    <t>Owensboro Leak  Functional Meters</t>
  </si>
  <si>
    <t>Paducah Leak Functional Meters</t>
  </si>
  <si>
    <t>Mayfield Leak Meters Functional</t>
  </si>
  <si>
    <t>KY Storage &amp; Transmission Non Growth Functional - Meters</t>
  </si>
  <si>
    <t>KY Storage and Transmission Non Growth Functional - Regs</t>
  </si>
  <si>
    <t>KY Storage and Transmission Non Growth Functional - CP &amp; Leak Clamps</t>
  </si>
  <si>
    <t>050.26298</t>
  </si>
  <si>
    <t>MayfieldPRPMains</t>
  </si>
  <si>
    <t>Mayfiled KY Pipe Replacement Program Functional - Mains</t>
  </si>
  <si>
    <t>2011-11-15</t>
  </si>
  <si>
    <t>Workover wells at St Charles Storage Field.</t>
  </si>
  <si>
    <t>050.35065</t>
  </si>
  <si>
    <t>050.3439.TC.AIRPORT.STA.EQUIP</t>
  </si>
  <si>
    <t>BRUEST HOT CAT STATION HEATER AND A KING TOOL 2B BY-PASS ODORIZER FOR THE TRI-CITIES AIRPORT STATION</t>
  </si>
  <si>
    <t>2013-09-05</t>
  </si>
  <si>
    <t>2014-08-15</t>
  </si>
  <si>
    <t>050.35153</t>
  </si>
  <si>
    <t>050.2637.Ky Hwy 453 Retirement</t>
  </si>
  <si>
    <t>This is a seperate project to retire 1,265' - 4" steel (Transmission main). 050.35145 calls for the installation of 1,060' - 4" (H.P.D main). Two seperate projects are required.</t>
  </si>
  <si>
    <t>2013-09-25</t>
  </si>
  <si>
    <t>050.35332</t>
  </si>
  <si>
    <t>050.2636.Springhill Dr.</t>
  </si>
  <si>
    <t>Install 1379 ft 2 Inch PE to serve residential and commercial developement.</t>
  </si>
  <si>
    <t>2013-10-04</t>
  </si>
  <si>
    <t>050.35450</t>
  </si>
  <si>
    <t>050.2634.Factory Outlet Dr.</t>
  </si>
  <si>
    <t>Install approximately 783 ft 4 Inch PE main to serve 1 Commercial customer.</t>
  </si>
  <si>
    <t>2013-10-11</t>
  </si>
  <si>
    <t>050.35570</t>
  </si>
  <si>
    <t>050.2636.E. 8th. St.</t>
  </si>
  <si>
    <t>Install 200 Ft 2 Inch PE to serve 2 residential customers</t>
  </si>
  <si>
    <t>2013-10-09</t>
  </si>
  <si>
    <t>050.35624</t>
  </si>
  <si>
    <t>050.2636.Circle Dr.</t>
  </si>
  <si>
    <t>Install 100 Ft  2 Inch PE to serve 1 residential customer.</t>
  </si>
  <si>
    <t>050.35628</t>
  </si>
  <si>
    <t>050.2636.Hucks Southtown</t>
  </si>
  <si>
    <t>Install approximately 2500 ft 4 Inch PE and 970 ft 2 Inch PE to serve  1 Commercial customer.</t>
  </si>
  <si>
    <t>2013-10-14</t>
  </si>
  <si>
    <t>050.35635</t>
  </si>
  <si>
    <t>2739.OLD MILL SEC 3 2014</t>
  </si>
  <si>
    <t>INSTALL 2" PE FOR 19 LOTS</t>
  </si>
  <si>
    <t>050.35636</t>
  </si>
  <si>
    <t>050.2636.Williams Dr.</t>
  </si>
  <si>
    <t>Install 100 ft 2 Inch PE to serve 2 New residential customers</t>
  </si>
  <si>
    <t>2013-10-10</t>
  </si>
  <si>
    <t>050.35638</t>
  </si>
  <si>
    <t>2739.HAVEN HILL RD 2014</t>
  </si>
  <si>
    <t>INSTALL 810' OF 2" PE FOR ONE NEW CUSTOMER</t>
  </si>
  <si>
    <t>2014-08-01</t>
  </si>
  <si>
    <t>050.35644</t>
  </si>
  <si>
    <t>050.2637.Hwy 95 Main Ext</t>
  </si>
  <si>
    <t>Install 100 ft of 2 inch pe main for one new commercial customer (95 Motorsports) requesting natural gas service.</t>
  </si>
  <si>
    <t>2013-11-11</t>
  </si>
  <si>
    <t>050.35647</t>
  </si>
  <si>
    <t>2738.FOXWOOD-ASHWOOD 2014</t>
  </si>
  <si>
    <t>INSTALL 700' OF 2" PE ON FOXWOOD AND ASHWOOD</t>
  </si>
  <si>
    <t>2014-10-01</t>
  </si>
  <si>
    <t>050.35649</t>
  </si>
  <si>
    <t>2737.DANVILLE EQUIPMENT 2014</t>
  </si>
  <si>
    <t>EQUIPMENT FOR THE DANVILLE OPERATIONS FOR THE YEAR 2014</t>
  </si>
  <si>
    <t>050.35650</t>
  </si>
  <si>
    <t>2735.GLASGOW EQUIPMENT 2014</t>
  </si>
  <si>
    <t>EQUIPMENT FOR THE GLASGOW OPERATIONS FOR THE YEAR 2014</t>
  </si>
  <si>
    <t>050.35651</t>
  </si>
  <si>
    <t>2738.C-VILLE EQUIPMENT 2014</t>
  </si>
  <si>
    <t>EQUIPMENT PURCHASES FOR CAMPBELLSVILLE OPERATIONS FOR THE YEAR 2014</t>
  </si>
  <si>
    <t>050.35652</t>
  </si>
  <si>
    <t>2739.S-VILLE EQUIPMENT 2014</t>
  </si>
  <si>
    <t>EQUIPMENT PURCHASES FOR THE SHELBYVILLE OPERATIONS FOR THE YEAR 2014</t>
  </si>
  <si>
    <t>050.35653</t>
  </si>
  <si>
    <t>2739.SIMPSONVILLE HP 2013</t>
  </si>
  <si>
    <t>THIS IS TO ADD THE HP LINE IN SIMPSONVILLE - THIS WAS A TRANSMISSION LINE AT THE OUTLET SHPPES THAT HAS BEEN REPLACED AND RELOCATED WITH HP DISTRIBUTION 8" STEEL IN SIMPSONVILLE</t>
  </si>
  <si>
    <t>050.35664</t>
  </si>
  <si>
    <t>050.2634.Sercice Center Roof</t>
  </si>
  <si>
    <t>Project created to have new roof installed on the Madisonvilee Service Center.</t>
  </si>
  <si>
    <t>2013-10-21</t>
  </si>
  <si>
    <t>050.35669</t>
  </si>
  <si>
    <t>050.2602.KMD North PCs</t>
  </si>
  <si>
    <t>Replace PC's and laptops KMD North.</t>
  </si>
  <si>
    <t>050.35675</t>
  </si>
  <si>
    <t>PRP.2738.Grn.Henry St</t>
  </si>
  <si>
    <t>050.35679</t>
  </si>
  <si>
    <t>050.2636.Palomino Pl. 2</t>
  </si>
  <si>
    <t>Install 200 Ft 2 Inch PE to serve 8 residential lots.</t>
  </si>
  <si>
    <t>050.35688</t>
  </si>
  <si>
    <t>050.2609.Southwire</t>
  </si>
  <si>
    <t>Replace existing 2 Inch Tap with 6 Inch tap to increase flow to Southwire</t>
  </si>
  <si>
    <t>2013-10-18</t>
  </si>
  <si>
    <t>2015-11-15</t>
  </si>
  <si>
    <t>050.35692</t>
  </si>
  <si>
    <t>PRP.2636.E 6TH TRIP REPL</t>
  </si>
  <si>
    <t>PRP.2636.E 6TH ST REPL</t>
  </si>
  <si>
    <t>050.35695</t>
  </si>
  <si>
    <t>PRP.2737.Har.Cane Run 2014</t>
  </si>
  <si>
    <t>2013-10-02</t>
  </si>
  <si>
    <t>050.35700</t>
  </si>
  <si>
    <t>050.2736.Dawson Spr Rd Ext</t>
  </si>
  <si>
    <t>Install 550 fet of 2 inch pe main for two customers requesting natural gas</t>
  </si>
  <si>
    <t>2013-10-28</t>
  </si>
  <si>
    <t>050.35714</t>
  </si>
  <si>
    <t>050.2637.Commerce Dr Rev Ext</t>
  </si>
  <si>
    <t>Install 925 ft. 4 inch poly for one new industrial customer (Whitehall Industries) requesting natural gas.</t>
  </si>
  <si>
    <t>050.35724</t>
  </si>
  <si>
    <t>050.2636.Winning Colors Way 2</t>
  </si>
  <si>
    <t>Install 443 Ft 4 Inch PE to serve 20 residential lots, 4 Inch is being installed down the center of the development for future growth and demand.</t>
  </si>
  <si>
    <t>050.35734</t>
  </si>
  <si>
    <t>050.2636.PRP Crew Equipment</t>
  </si>
  <si>
    <t>Purchase Squeeze off tools, Metrotech line locator, and ERX chart recorder for new PRP Crew.</t>
  </si>
  <si>
    <t>050.35739</t>
  </si>
  <si>
    <t>050.2609.Wells St. Charles</t>
  </si>
  <si>
    <t>Rework St. Charles Wells</t>
  </si>
  <si>
    <t>050.35760</t>
  </si>
  <si>
    <t>050.2634.Misc Eq.</t>
  </si>
  <si>
    <t>Purchase Rotary Air Drill, 12" Line up tool, Boss3 Fusion Machine and replace 8 Ultra Leak Detectors.</t>
  </si>
  <si>
    <t>050.35762</t>
  </si>
  <si>
    <t>WMR for downtown and mall area</t>
  </si>
  <si>
    <t>We are requesting 200 endpoints to set up up our Wireless Meter Reading in the Paducah downtown and Ky Oaks Mall areas.</t>
  </si>
  <si>
    <t>050.35763</t>
  </si>
  <si>
    <t>2738.WAREHOUSE FENCE 2014</t>
  </si>
  <si>
    <t>REPLACE FENCE AROUND THE WAREHOUSE IN CAMPBELLSVILLE</t>
  </si>
  <si>
    <t>050.35764</t>
  </si>
  <si>
    <t>050.2637.Noble Rd Ext</t>
  </si>
  <si>
    <t>Install 100 feet of two inch poly for one residential customer requesting service.</t>
  </si>
  <si>
    <t>2013-11-18</t>
  </si>
  <si>
    <t>050.35780</t>
  </si>
  <si>
    <t>050.2636.TRIP ST SYS IMP REPL</t>
  </si>
  <si>
    <t>Install 2600 Ft of 6 Inch PE , 259 Ft 4 Inch PE and 220 Ft 2 Inch PE to replace aging pipe.</t>
  </si>
  <si>
    <t>050.35790</t>
  </si>
  <si>
    <t>2738.OLD COLUMBIA RD 2013</t>
  </si>
  <si>
    <t>INSTALL 900' OF 4" PE FOR 3 CUSTOMERS FROM A NEW LINE INSTALLED FOR MEADOW CRK RD</t>
  </si>
  <si>
    <t>050.35791</t>
  </si>
  <si>
    <t>PRP.2735.HC.CHERRY.MAPLE.BED</t>
  </si>
  <si>
    <t>PRP.2735.Horse Cav.Cherry-Maple-Bedford 2014</t>
  </si>
  <si>
    <t>050.35800</t>
  </si>
  <si>
    <t>050.2634.Gainsway Dr.</t>
  </si>
  <si>
    <t>Install 1320 ft 2 Inch PE to serve 26 residential lots.</t>
  </si>
  <si>
    <t>050.35827</t>
  </si>
  <si>
    <t>050.2634.University Circle 2</t>
  </si>
  <si>
    <t>Install 443 ft 2 Inch PE to serve 7 residential customers</t>
  </si>
  <si>
    <t>050.35840</t>
  </si>
  <si>
    <t>050.2636.Challenger Center 3</t>
  </si>
  <si>
    <t>Install 200 ft 2 Inch PE to serve 2 commercial customers</t>
  </si>
  <si>
    <t>2013-11-04</t>
  </si>
  <si>
    <t>050.35843</t>
  </si>
  <si>
    <t>050.2638.Torian Cr Relocate</t>
  </si>
  <si>
    <t>Relocate app. 1,160 feet of 2 inch poly main due to Ky Transportation Cabinet improvements to the bridge</t>
  </si>
  <si>
    <t>050.35853</t>
  </si>
  <si>
    <t>050.2636.Hwy 951</t>
  </si>
  <si>
    <t>Install 360 ft 2 Inch PE to serve 1 residential customer</t>
  </si>
  <si>
    <t>2013-11-15</t>
  </si>
  <si>
    <t>050.35856</t>
  </si>
  <si>
    <t>ERX's for use in Graves County</t>
  </si>
  <si>
    <t>4 ERX's to be installed as follows; Wingo TBS, Sedalia Rd TBS, Symsonia TBS, &amp; Pryorsburg TBS</t>
  </si>
  <si>
    <t>050.35858</t>
  </si>
  <si>
    <t>PRP.2734.BG-11TH &amp; ELM ST</t>
  </si>
  <si>
    <t>050.35859</t>
  </si>
  <si>
    <t>PRP.2734.OLD LVILLE RD TO RED</t>
  </si>
  <si>
    <t>050.35860</t>
  </si>
  <si>
    <t>050.2734.SpringfieldSub VII-D</t>
  </si>
  <si>
    <t>2 inch PE Ext. - Springfield Sub. VII-D to serve  34 new lots</t>
  </si>
  <si>
    <t>2013-09-12</t>
  </si>
  <si>
    <t>2013-12-30</t>
  </si>
  <si>
    <t>050.35862</t>
  </si>
  <si>
    <t>050.2636.Summer Valley 2</t>
  </si>
  <si>
    <t>Install 555 ft 2 Inch PE to serve 6 residential lots</t>
  </si>
  <si>
    <t>050.35882</t>
  </si>
  <si>
    <t>050.2637.Royal Park Estates</t>
  </si>
  <si>
    <t>Install 2,040 ft for new residential subdivision. Extension makes gas available to  8 existing homes, 3 vacant lots, two homes under construction, &amp; one existing church</t>
  </si>
  <si>
    <t>050.35899</t>
  </si>
  <si>
    <t>PRP.2634.S. Seminary St.</t>
  </si>
  <si>
    <t>Replace 4 Inch Steel low pressure bare main with 2056 Ft of 2 Inch  PE IP Main. Approximately 50 customers involved.</t>
  </si>
  <si>
    <t>050.35934</t>
  </si>
  <si>
    <t>2739.LOCUST CREEK 10a 2014</t>
  </si>
  <si>
    <t>INSTALL XXXX OF 4" PE THIS WILL CONNECT LOCUST CREEK WITH NOTTING HILLS AND CREATE A TWO WAY FEED FOR THIS POPULATED AREA</t>
  </si>
  <si>
    <t>050.35935</t>
  </si>
  <si>
    <t>2739.HP.HCA.CARDINAL CLUB</t>
  </si>
  <si>
    <t>INSTALL 1012' OF 8" 0.250 WALL PIPE TO HAVE THIS SECTION UNDER TRANSMISSION LINE AND BE HP DISTRIBUTION IN THE HCA AREA OF THE CLUB HOUSE AT CARDINAL CLUB</t>
  </si>
  <si>
    <t>2014-12-01</t>
  </si>
  <si>
    <t>050.35961</t>
  </si>
  <si>
    <t>2735.MUN.HWY 31W RELOCATE</t>
  </si>
  <si>
    <t>RELOCATE 4" PE ON 31W AT THE I-65 INTERCHANGE. HWY DEPT REBUILDING INTERCHANGE ON AND OFF RAMPS</t>
  </si>
  <si>
    <t>2014-11-01</t>
  </si>
  <si>
    <t>050.35962</t>
  </si>
  <si>
    <t>2739.TRANS RETIRE.CARD CLUB</t>
  </si>
  <si>
    <t>RETIRE 1000' OF EXISTING TRANSMISSION LINE IN CARDINAL CLUB AT THE CLUB HOUSE AND REPLACE WITH HP 8" THICK WALL PIPE.  THIS IS FOR RETIREMENT ONLY</t>
  </si>
  <si>
    <t>050.35967</t>
  </si>
  <si>
    <t>050.2602.Replace Itrons 1</t>
  </si>
  <si>
    <t>Replace aging Itron Meter reading devices.</t>
  </si>
  <si>
    <t>050.35970</t>
  </si>
  <si>
    <t>PRP.2736.Hville-W Side South</t>
  </si>
  <si>
    <t>PRP.2736.Hville W Side South</t>
  </si>
  <si>
    <t>2015-01-30</t>
  </si>
  <si>
    <t>050.36031</t>
  </si>
  <si>
    <t>2737.OFFICE REMODELING 2014</t>
  </si>
  <si>
    <t>REMODEL THE OFFICE TO ADD OFFICE FOR VISITORS AND FOR THE CP, MIC TECHS AND FCC.  ALSO REMODEL OF THE KITCHEN AREA.</t>
  </si>
  <si>
    <t>050.36032</t>
  </si>
  <si>
    <t>2737.FURN-APPLIANCE 2014</t>
  </si>
  <si>
    <t>INSTALL NEW APPLIANCES AND FURNITURE FOR REMODEL OF OFFICES AND KITCHEN</t>
  </si>
  <si>
    <t>050.36058</t>
  </si>
  <si>
    <t>050.2636.Millers Mill Rd.</t>
  </si>
  <si>
    <t>Install 300 Ft 3/4 Inch Steell 1 MT Deason Farm Tap and 2080 ft 2 Inch PE to serve 10 residential customers</t>
  </si>
  <si>
    <t>2013-11-20</t>
  </si>
  <si>
    <t>050.36059</t>
  </si>
  <si>
    <t>050.2609.Misc EQ.</t>
  </si>
  <si>
    <t>Purchase DP4-Leak Machine and Hickory Bush Hog , Retire Bush Hog</t>
  </si>
  <si>
    <t>2013-12-10</t>
  </si>
  <si>
    <t>2014-11-28</t>
  </si>
  <si>
    <t>050.36061</t>
  </si>
  <si>
    <t>050.2609.Rectifier &amp; Pumps</t>
  </si>
  <si>
    <t>Change out Rectifier at Grand view Storage and install Methanol pumps at Hickory.</t>
  </si>
  <si>
    <t>050.36071</t>
  </si>
  <si>
    <t>2738.W WALNUT ST RELO 2014</t>
  </si>
  <si>
    <t>REPLACE 1-1/4" STEEL MAIN TO BE ABLE TO LOWER DUE TO McDONALDS ADDING DRIVE THROUGH LANE</t>
  </si>
  <si>
    <t>2013-12-04</t>
  </si>
  <si>
    <t>2014-12-04</t>
  </si>
  <si>
    <t>050.36074</t>
  </si>
  <si>
    <t>2737.MINOR DRIVE.2014</t>
  </si>
  <si>
    <t>INSTALL 350' OF 4" HP STEEL LINE TO SERVE TWO LOTS ON MINOR DRIVE</t>
  </si>
  <si>
    <t>050.36107</t>
  </si>
  <si>
    <t>KY Kinder Morgan ROC Cont</t>
  </si>
  <si>
    <t>Kinder Morgan Purchase Station ROC Controllers for Kentucky</t>
  </si>
  <si>
    <t>2013-12-09</t>
  </si>
  <si>
    <t>050.36109</t>
  </si>
  <si>
    <t>ECAT Replacement KY</t>
  </si>
  <si>
    <t>ECAT Replacement for KY Div 009</t>
  </si>
  <si>
    <t>2014-04-01</t>
  </si>
  <si>
    <t>050.36113</t>
  </si>
  <si>
    <t>Electronic Correctors KY</t>
  </si>
  <si>
    <t>Electronic Correctors for Kentucky</t>
  </si>
  <si>
    <t>050.36117</t>
  </si>
  <si>
    <t>Emergency Regulators KY</t>
  </si>
  <si>
    <t>Emergency Regulators for Kentucky</t>
  </si>
  <si>
    <t>2014-09-01</t>
  </si>
  <si>
    <t>050.36119</t>
  </si>
  <si>
    <t>Habit Purchase Heater KY</t>
  </si>
  <si>
    <t>Habit Purchase Indirect Heater KY</t>
  </si>
  <si>
    <t>050.36120</t>
  </si>
  <si>
    <t>Large Com/Indus Meter KY</t>
  </si>
  <si>
    <t>Large commercial and industrial meter</t>
  </si>
  <si>
    <t>2014-02-01</t>
  </si>
  <si>
    <t>050.36121</t>
  </si>
  <si>
    <t>ROC Upgrades KY</t>
  </si>
  <si>
    <t>ROC Upgrades for Kentucky</t>
  </si>
  <si>
    <t>2014-07-01</t>
  </si>
  <si>
    <t>050.36132</t>
  </si>
  <si>
    <t>PRP.2734.B.G.-Auburn 2014</t>
  </si>
  <si>
    <t>050.36154</t>
  </si>
  <si>
    <t>050.2636.Retire Air Compressor</t>
  </si>
  <si>
    <t>Retire unit # 5646 Gimmer Schmidt Air Compressor</t>
  </si>
  <si>
    <t>2013-12-13</t>
  </si>
  <si>
    <t>050.36175</t>
  </si>
  <si>
    <t>PRP.2735.HC.GREEN-MAIN 2014</t>
  </si>
  <si>
    <t>INSTALL 5270ft OF 2in PE ON GREEN AND MAIN STREETS</t>
  </si>
  <si>
    <t>050.36196</t>
  </si>
  <si>
    <t>Tractor retirement</t>
  </si>
  <si>
    <t>This project is for capturing the proceeds (-$500) for the retirement/ sale of unit number 5133, a John Deere model 401-D tractor including bushog attachment.</t>
  </si>
  <si>
    <t>2013-12-17</t>
  </si>
  <si>
    <t>050.36198</t>
  </si>
  <si>
    <t>Sensit purchase</t>
  </si>
  <si>
    <t>This project is for the purchase of (7) Sensit Gold units and (3) Track-It III units. This equipment is for use in the Paducah area.</t>
  </si>
  <si>
    <t>2013-11-30</t>
  </si>
  <si>
    <t>050.36207</t>
  </si>
  <si>
    <t>050.2602.GPS Modems</t>
  </si>
  <si>
    <t>Purchase GPS Modems fo Trucks</t>
  </si>
  <si>
    <t>2013-12-22</t>
  </si>
  <si>
    <t>050.36212</t>
  </si>
  <si>
    <t>050.2734.Equipment FY2014</t>
  </si>
  <si>
    <t>Equipment Purchase - Bowling Green  -- FY 2014 Approved Capital Budget Item_x000D_
1 - 6 inch BT Machine,  1 - Electrufusion Machine,  7 - Sensit Units,  1- Odorometer,   1- Line locator for Russellville,  1- RMLD unit for Russellville</t>
  </si>
  <si>
    <t>2013-12-26</t>
  </si>
  <si>
    <t>050.36237</t>
  </si>
  <si>
    <t>050.2736.Linneth Dr Ext</t>
  </si>
  <si>
    <t>Install 130 ft of 2 inch poly for one residential customer requesting natural gas service.</t>
  </si>
  <si>
    <t>2014-01-16</t>
  </si>
  <si>
    <t>050.36253</t>
  </si>
  <si>
    <t>050.2636.Sensit Gold G-2</t>
  </si>
  <si>
    <t>Purchase 17-Sensit Gold G-2's and retire 17- Sensit Golds</t>
  </si>
  <si>
    <t>2014-01-05</t>
  </si>
  <si>
    <t>050.36254</t>
  </si>
  <si>
    <t>050.2609.Track-It-3</t>
  </si>
  <si>
    <t>Purchase 8-Track-it 3 leak detectors, retire 8 Sensit Golds</t>
  </si>
  <si>
    <t>050.36263</t>
  </si>
  <si>
    <t>050.2636.Retire Truck 5947</t>
  </si>
  <si>
    <t xml:space="preserve">Retire Ford Truck unit # 5947  Vin #1995 FORD Flatbed Truck; Diesel; 5/2SPD Rear End; 11' Flatbed vin#:1FDNF70J9SVA04815 odo reads:56274_x000D_
</t>
  </si>
  <si>
    <t>2014-01-03</t>
  </si>
  <si>
    <t>050.36266</t>
  </si>
  <si>
    <t>Retire trailer - Mayfield</t>
  </si>
  <si>
    <t>Retire trailer, unit #7029 a 1979 model dump trailer. Unit was sold at auction for $892.00</t>
  </si>
  <si>
    <t>2014-04-03</t>
  </si>
  <si>
    <t>050.36268</t>
  </si>
  <si>
    <t>Sensit purchase - Princeton</t>
  </si>
  <si>
    <t>This project is for the replacement of 4 Sensit Gold units with the new Sensit G-2 units in Princeton, KY</t>
  </si>
  <si>
    <t>050.36277</t>
  </si>
  <si>
    <t>Land for Paducah office</t>
  </si>
  <si>
    <t>This project is to capture the costs associated with the purchase of a 3.68 acre site at 3510 Coleman Road. this tract is the home of the proposed new Paducah, KY office.</t>
  </si>
  <si>
    <t>050.36279</t>
  </si>
  <si>
    <t>050.2638.S 6th St Retire</t>
  </si>
  <si>
    <t>Retire app. 80 feet of 2 inch steel main. The only home being served is being torn down, parking lot going up.</t>
  </si>
  <si>
    <t>2014-01-07</t>
  </si>
  <si>
    <t>050.36287</t>
  </si>
  <si>
    <t>PRP.2609.Fruithill 4 Inch PE</t>
  </si>
  <si>
    <t>replace approximately 7900 Ft of 4 Inch Bare Steel with 4 Inch High Density PE.</t>
  </si>
  <si>
    <t>2014-01-15</t>
  </si>
  <si>
    <t>2014-11-15</t>
  </si>
  <si>
    <t>050.36288</t>
  </si>
  <si>
    <t>New Paducah Office</t>
  </si>
  <si>
    <t>This project is for the building of a structure, the new Paducah, KY office located at 3510 Coleman Road</t>
  </si>
  <si>
    <t>050.36301</t>
  </si>
  <si>
    <t>050.2634.Tyson Boiler</t>
  </si>
  <si>
    <t>Install Boiler at Tyson Foods</t>
  </si>
  <si>
    <t>2014-01-20</t>
  </si>
  <si>
    <t>050.36302</t>
  </si>
  <si>
    <t>PRP.2737.HAR.GREENBR SUB 2014</t>
  </si>
  <si>
    <t>INSTALL 7700ft OF 2iN PE IN GREEBRIAR SUBDIVISION</t>
  </si>
  <si>
    <t>2013-09-26</t>
  </si>
  <si>
    <t>050.36303</t>
  </si>
  <si>
    <t>PRP.2738.GRN.W COL AVE 2014</t>
  </si>
  <si>
    <t>INSTALL 3110ft OF 2in PE ON WEST COLUMBIA AVE</t>
  </si>
  <si>
    <t>050.36304</t>
  </si>
  <si>
    <t>2737.SCBA - FOR EMERGENCY</t>
  </si>
  <si>
    <t>PURCHASE 3 SCOTT SCBA AIR UNITS FOR DANVILLE OPERATIONS</t>
  </si>
  <si>
    <t>050.36306</t>
  </si>
  <si>
    <t>ERX project - Hopkinsville</t>
  </si>
  <si>
    <t>This project is for the purchase of two ERX's for use in the Hopkinsville area. One will be located in Commerce Park, the other unit will be placed at a yet determined site to on the Hopkinsville low pressure system.</t>
  </si>
  <si>
    <t>050.36307</t>
  </si>
  <si>
    <t>Sensits - Hopkinsville</t>
  </si>
  <si>
    <t>This project is for the purchse of 5 new Sensit G2 models and 1 Track-It III detector for use in the Hopkinsville area, we are trading in 6 old Sensit units.</t>
  </si>
  <si>
    <t>050.36320</t>
  </si>
  <si>
    <t>PRP.2738.GRN.DEPOT ST 2014</t>
  </si>
  <si>
    <t>INSTALL 3375ft OF 2in PE ON DEPOT STREET</t>
  </si>
  <si>
    <t>050.36324</t>
  </si>
  <si>
    <t>2014 Equipment - Mayfield</t>
  </si>
  <si>
    <t>This project is to capture the costs for equipment purchases for Mayfield, KY. These items include pipe locators, Wmson equip, Mueller equip, E.F equip, &amp; Sensit G2 purchases.</t>
  </si>
  <si>
    <t>050.36349</t>
  </si>
  <si>
    <t>2739.RONNIE LN REG ST SUPPLY</t>
  </si>
  <si>
    <t>REPLACE THE INLET 3/4" LINE WITH 2" STEEL FOR RONNIE LANE REG STATION</t>
  </si>
  <si>
    <t>2014-01-13</t>
  </si>
  <si>
    <t>2015-01-13</t>
  </si>
  <si>
    <t>050.36367</t>
  </si>
  <si>
    <t>Equipment Purchase - Princeton</t>
  </si>
  <si>
    <t>This project is to capture the costs associated with equipment purchases in Princeton, KY. Items to be purchased include a hammer drill, a generator, and a pressure washer.</t>
  </si>
  <si>
    <t>050.36371</t>
  </si>
  <si>
    <t>050.2609.Mueller Truck</t>
  </si>
  <si>
    <t>Project created for the purchase of New Mueller Truck.</t>
  </si>
  <si>
    <t>050.36378</t>
  </si>
  <si>
    <t>PRP.2737.E FACTORY-BARE JT</t>
  </si>
  <si>
    <t>REPLACE 4" ST BARE JOINT AND 2" STEEL BARE JOINT ON EAST FACTORY STREET AND NORTH GREENVILLE STREET</t>
  </si>
  <si>
    <t>2014-01-08</t>
  </si>
  <si>
    <t>2015-01-08</t>
  </si>
  <si>
    <t>050.36380</t>
  </si>
  <si>
    <t>2739.CLOVERBROOK 9a 2014</t>
  </si>
  <si>
    <t>INSTALL XXX OF 2" PE TO SERVE 21 LOTS IN CLOVERBROOK</t>
  </si>
  <si>
    <t>050.36386</t>
  </si>
  <si>
    <t>050.2734.Swanee Trail 2 inch</t>
  </si>
  <si>
    <t>300 ft. of 2 inch PE to serve three customers</t>
  </si>
  <si>
    <t>2014-01-14</t>
  </si>
  <si>
    <t>2015-05-15</t>
  </si>
  <si>
    <t>050.36387</t>
  </si>
  <si>
    <t>PRP.2734.BG-Coll-10th to 13th</t>
  </si>
  <si>
    <t>2015-03-31</t>
  </si>
  <si>
    <t>050.36416</t>
  </si>
  <si>
    <t>2737.BONTA LN 2014</t>
  </si>
  <si>
    <t>INSTALL 185' OF 2" PE TO SERVE ONE CUSTOMER</t>
  </si>
  <si>
    <t>2015-02-01</t>
  </si>
  <si>
    <t>050.36417</t>
  </si>
  <si>
    <t>2737.FURN ST 2014</t>
  </si>
  <si>
    <t>INSTALL 150' OF 2" PE ON FERN STREET FROM DILLEHAY STREET FOR ONE COMMERICAL CUSTOMER</t>
  </si>
  <si>
    <t>050.36427</t>
  </si>
  <si>
    <t>Paducah Equip Purchases</t>
  </si>
  <si>
    <t>This project is for equipment purchases for the Paducah area including Ditch Witch Locator, 6 inch fusing equipment, Mueller tapping equipment, Jackhammer, DC Electro-fuse, &amp; 2 inch squeeze-offs.</t>
  </si>
  <si>
    <t>050.36428</t>
  </si>
  <si>
    <t>050.2634.Genevieve Dr.</t>
  </si>
  <si>
    <t>Install 100 Ft 2 Inch PE to serve 1 residential customer</t>
  </si>
  <si>
    <t>050.36475</t>
  </si>
  <si>
    <t>2734.TRENCHER-WALK W/TRAILER</t>
  </si>
  <si>
    <t>DITCH WITCH TRENCHER - WALK BEHIND WITH TRAILER</t>
  </si>
  <si>
    <t>050.36478</t>
  </si>
  <si>
    <t>2734.BG.FRAN.MADISON REG REP</t>
  </si>
  <si>
    <t>REPLACE THE REGULATORS ON THE REGUALTOR STATION IN FRANKLIN ON MADISON AVE.</t>
  </si>
  <si>
    <t>050.36511</t>
  </si>
  <si>
    <t>050.2609.St Charles Building</t>
  </si>
  <si>
    <t>Project for construction of new building at St. Charles</t>
  </si>
  <si>
    <t>050.36519</t>
  </si>
  <si>
    <t>050.2734.North-South2inchRep</t>
  </si>
  <si>
    <t>Replace 2 inch stl. main- North-South Corridor -OldLouisville Rd.</t>
  </si>
  <si>
    <t>2013-12-03</t>
  </si>
  <si>
    <t>050.36522</t>
  </si>
  <si>
    <t>PRP.2636.PARRISH AVE NORTH</t>
  </si>
  <si>
    <t>Replace approximately 19801 Ft of Bare LP Steel main with approximately 14071 ft IP 2 InchPE , 3924 Ft IP 6 Inch PE  and 1806 Ft IP 4 Inch PE.. There are approximately 365 residential services involved and 43 commercial services.</t>
  </si>
  <si>
    <t>2015-03-30</t>
  </si>
  <si>
    <t>050.36528</t>
  </si>
  <si>
    <t>050.2609.St. Charles Furniture</t>
  </si>
  <si>
    <t>Project is to purchase furniture for the new St. Charles Building.</t>
  </si>
  <si>
    <t>050.36573</t>
  </si>
  <si>
    <t>2734.BG.I65 31W CONN.COSMA DR</t>
  </si>
  <si>
    <t>RELOCATE 280' OF 4" HP STEEL FOR STATE RAOD PROJECT - NO REIMBURSABLE</t>
  </si>
  <si>
    <t>2015-03-13</t>
  </si>
  <si>
    <t>050.36577</t>
  </si>
  <si>
    <t>Replace ground bed - G.R</t>
  </si>
  <si>
    <t>This project is to capture costs associated with the replacement of our Grand Rivers, KY ground bed. This ground bed and rectifier are located on the south side of Commerce Drive near Patti's restaurant.</t>
  </si>
  <si>
    <t>050.36598</t>
  </si>
  <si>
    <t>2738.CHERYL LN RETIRE 1-1/4"</t>
  </si>
  <si>
    <t>RETIRE 312' OF 1-1/4" PE THAT WAS DAMAGED AND SERVICES NO CUSTOMERS - INSTALLED 1983</t>
  </si>
  <si>
    <t>2014-02-05</t>
  </si>
  <si>
    <t>050.36611</t>
  </si>
  <si>
    <t>PRP.2735.MUN.E UNION ST 2014</t>
  </si>
  <si>
    <t>INSTALL 1875fT OF 2in PE ON EAST UNION STREET</t>
  </si>
  <si>
    <t>050.36614</t>
  </si>
  <si>
    <t>2738.LAND. NEW OFFICE 2014</t>
  </si>
  <si>
    <t>PURCHASE OF LAND FOR THE NEW CAMPBELLSVILLE OFFICE</t>
  </si>
  <si>
    <t>2014-03-31</t>
  </si>
  <si>
    <t>050.36618</t>
  </si>
  <si>
    <t>2738.OFFICE BUILDING 2014</t>
  </si>
  <si>
    <t>PURCHASE OFFICE BUILDING FOR CAMPBELLSVILLE</t>
  </si>
  <si>
    <t>2014-10-31</t>
  </si>
  <si>
    <t>050.36619</t>
  </si>
  <si>
    <t>2738.FURNITURE 2014</t>
  </si>
  <si>
    <t>PURCHASE NEW FURNITURE FOR OFFICE 2014</t>
  </si>
  <si>
    <t>050.36649</t>
  </si>
  <si>
    <t>PRP.2734.Gayle at Normalview</t>
  </si>
  <si>
    <t>Replace 55 ft. of 2 inch Bare stell Main</t>
  </si>
  <si>
    <t>2014-02-06</t>
  </si>
  <si>
    <t>050.36655</t>
  </si>
  <si>
    <t>PRP.2735.MUN.MILL ST 2014</t>
  </si>
  <si>
    <t>INSTALL 3330' OF 2" PE PIPE TO REPLCAE BARE PIPE ON MILL STREET IN MUNFORDVILLE - 15 SERVICES</t>
  </si>
  <si>
    <t>2014-01-01</t>
  </si>
  <si>
    <t>2015-01-01</t>
  </si>
  <si>
    <t>050.36677</t>
  </si>
  <si>
    <t>Retire Gator</t>
  </si>
  <si>
    <t>This project is for the retiring of our 2008 John Deere Model 620i Gator Unit #50048. A new gator has been purchased for use in Paducah.</t>
  </si>
  <si>
    <t>2014-02-14</t>
  </si>
  <si>
    <t>050.36688</t>
  </si>
  <si>
    <t>2738.SUM.PURCH ST REG REPLACE</t>
  </si>
  <si>
    <t>REPLACE REGULATORS AT SUMMERSVILLE PURCHASE STATION</t>
  </si>
  <si>
    <t>050.36696</t>
  </si>
  <si>
    <t>050.2634.Robards TB Station</t>
  </si>
  <si>
    <t>Replace Robarbs Town Border Station ageing Station with leakage and dated regs. and valves that are not serviceable.</t>
  </si>
  <si>
    <t>2014-10-28</t>
  </si>
  <si>
    <t>050.36708</t>
  </si>
  <si>
    <t>PRP.2737.N MAIN.PRICE 2014</t>
  </si>
  <si>
    <t>INSTALL 1700' OF 6" PE AND 1050' OF 2" PE TO REPLACE 4150' OF BARE STEEL PIPE</t>
  </si>
  <si>
    <t>050.36740</t>
  </si>
  <si>
    <t>050.2637.Chappell Rd Rev Ext</t>
  </si>
  <si>
    <t>Install 265 feet of 2 inch poly pipe for one new customer requesting natural gas</t>
  </si>
  <si>
    <t>2014-03-24</t>
  </si>
  <si>
    <t>050.36742</t>
  </si>
  <si>
    <t>050.2636.Middleground Dr.</t>
  </si>
  <si>
    <t>Install 197' 2" PE to serve 2 residential customers</t>
  </si>
  <si>
    <t>050.36765</t>
  </si>
  <si>
    <t>2738.NOE_RD_CHICKEN_HOUSES</t>
  </si>
  <si>
    <t>INSTALL 8000' OF 4 in PE TO SERVE 5 EXISTING CHICKEN HOUSES</t>
  </si>
  <si>
    <t>050.36776</t>
  </si>
  <si>
    <t>PRP.2736.Hville-W_Side_North</t>
  </si>
  <si>
    <t>PRP.2736.Hopkinsville-West Side North</t>
  </si>
  <si>
    <t>050.36790</t>
  </si>
  <si>
    <t>050.2636.Hwy 951 Phase 2</t>
  </si>
  <si>
    <t>Install 829 ft 2Inch PE to serve 1 residential customer</t>
  </si>
  <si>
    <t>2014-04-25</t>
  </si>
  <si>
    <t>050.36799</t>
  </si>
  <si>
    <t>2737.DAN.ERX INSTALLATION</t>
  </si>
  <si>
    <t>PURCHASE 3 ERX's FOR REPLACING CHARTS IN TEH DANVILLE OPERATIONS</t>
  </si>
  <si>
    <t>050.36801</t>
  </si>
  <si>
    <t>2738.GRNBURG.CAMP-RECTIFIER</t>
  </si>
  <si>
    <t>INSTALL NEW RECTIFIER IN GREENSBURG</t>
  </si>
  <si>
    <t>050.36850</t>
  </si>
  <si>
    <t>050.2736.8 Inch Improvement</t>
  </si>
  <si>
    <t>Install approximaately 30000 Ft of 8 Inch Steel pipe for reinforcement to the Industrial Park.</t>
  </si>
  <si>
    <t>2014-02-20</t>
  </si>
  <si>
    <t>050.36878</t>
  </si>
  <si>
    <t>PRP.2734.BG-Normal to Regents</t>
  </si>
  <si>
    <t>PRP.2734.BG-Normal to Regents &amp; Offset</t>
  </si>
  <si>
    <t>2013-10-23</t>
  </si>
  <si>
    <t>050.36898</t>
  </si>
  <si>
    <t>PRP.2734.South Way Replc.</t>
  </si>
  <si>
    <t>Replace 2 inch  bare steel - South Way</t>
  </si>
  <si>
    <t>2014-03-12</t>
  </si>
  <si>
    <t>050.36902</t>
  </si>
  <si>
    <t>050.2734.Hwy31W Public Imprv</t>
  </si>
  <si>
    <t>University Blvd. and Hwy 31W Roundabout - State Hwy Reloc.</t>
  </si>
  <si>
    <t>2014-02-17</t>
  </si>
  <si>
    <t>050.36905</t>
  </si>
  <si>
    <t>PRP.2734.BG-Oaklawn-Loving-Rh</t>
  </si>
  <si>
    <t>PRP.2734.BG-Oaklawn-Loving</t>
  </si>
  <si>
    <t>050.37007</t>
  </si>
  <si>
    <t>050.2634.College Dr. Reloc.</t>
  </si>
  <si>
    <t>Relocate 128 ft 4 Inch Stl. for Roadway widening.</t>
  </si>
  <si>
    <t>050.37008</t>
  </si>
  <si>
    <t>050.2637.Royal Park 2</t>
  </si>
  <si>
    <t>Install 300 feet of 2 inch poly for two residential customers requesting service.</t>
  </si>
  <si>
    <t>2014-04-14</t>
  </si>
  <si>
    <t>050.37016</t>
  </si>
  <si>
    <t>050.2637.Ky Dam Rd Ext</t>
  </si>
  <si>
    <t>Install 150' - 2" PE for one customer</t>
  </si>
  <si>
    <t>2014-04-15</t>
  </si>
  <si>
    <t>2014-05-15</t>
  </si>
  <si>
    <t>050.37025</t>
  </si>
  <si>
    <t>050.2636.Hill Bridge</t>
  </si>
  <si>
    <t>Install 1100 ft 2 Inch PE to serve 4 residential customers</t>
  </si>
  <si>
    <t>050.37031</t>
  </si>
  <si>
    <t>050.2636.Sterling Park 2</t>
  </si>
  <si>
    <t>Install approximately 2091 Ft 2 Inch PE to serve 40 residential lots</t>
  </si>
  <si>
    <t>050.37040</t>
  </si>
  <si>
    <t>050.2734.Massey Springs III</t>
  </si>
  <si>
    <t>320 ft. - 2 inch  Extension - Massey Springs III</t>
  </si>
  <si>
    <t>050.37054</t>
  </si>
  <si>
    <t>050.2734.2 inchExt.Cableas</t>
  </si>
  <si>
    <t>400 ft. 2 inch Ext. - Cabelsa off KenBale Blvd</t>
  </si>
  <si>
    <t>050.37067</t>
  </si>
  <si>
    <t>050.2636.Thompson Dr.</t>
  </si>
  <si>
    <t>Install  560   ft. 2 Inch Pe to serve 1 residential lot</t>
  </si>
  <si>
    <t>2014-06-20</t>
  </si>
  <si>
    <t>050.37077</t>
  </si>
  <si>
    <t>050.2734.ThreeSprings II.Hwy</t>
  </si>
  <si>
    <t>Three Springs II Public Improvement</t>
  </si>
  <si>
    <t>050.37079</t>
  </si>
  <si>
    <t>050.2636.Jones Rd. Relo.</t>
  </si>
  <si>
    <t>Relocate 304 ft 2 Inch PE exposed in Ditch line.</t>
  </si>
  <si>
    <t>2014-04-02</t>
  </si>
  <si>
    <t>050.37105</t>
  </si>
  <si>
    <t>2738. WEST MARTIN 2014</t>
  </si>
  <si>
    <t>INSTALL 950' OF 2" PE ON WEST MARTIN ROAD SOUTHWEST FROM HWY 372</t>
  </si>
  <si>
    <t>050.37108</t>
  </si>
  <si>
    <t>050.2637.Londonderry Ln Ext</t>
  </si>
  <si>
    <t>Install 85 feet of 2 inch poly for one new residential customer</t>
  </si>
  <si>
    <t>2014-05-14</t>
  </si>
  <si>
    <t>050.37118</t>
  </si>
  <si>
    <t>050.2636.Sir Wren</t>
  </si>
  <si>
    <t>Install 295 ft 2 Inch PE to serve 1 residential customer</t>
  </si>
  <si>
    <t>2014-06-10</t>
  </si>
  <si>
    <t>050.37119</t>
  </si>
  <si>
    <t>2739.THOROUGHBRED 2014</t>
  </si>
  <si>
    <t>INSTALL 350' OF 2" PE TO SERVE THOROUGHBRED</t>
  </si>
  <si>
    <t>050.37132</t>
  </si>
  <si>
    <t>050.2636.Middleground Dr.2</t>
  </si>
  <si>
    <t>Install 200 ft 2 Inch PE to serve 2 residential customers</t>
  </si>
  <si>
    <t>050.37137</t>
  </si>
  <si>
    <t>2737.RUSSELL ST ALDYL REPLACE</t>
  </si>
  <si>
    <t>REPLACE APPROXIMATLY 2000' OF 2" ALDYLA WITH 2" PE PIPE ON RUSSELL STREET - JUNCTION CITY</t>
  </si>
  <si>
    <t>2014-04-10</t>
  </si>
  <si>
    <t>2015-04-10</t>
  </si>
  <si>
    <t>050.37154</t>
  </si>
  <si>
    <t>Install Infrared red heater</t>
  </si>
  <si>
    <t>Replace boiler (leaking) at Pryorsburg Station with Hot Cat brand infrared heater</t>
  </si>
  <si>
    <t>050.37169</t>
  </si>
  <si>
    <t>2739.BOONE STAT 6 PE-SYS IMPR</t>
  </si>
  <si>
    <t>INSTALL 6" PE ALONG BOONE STATION ROAD FROM SUMMIT DR TO MT VERNON DR - TO INCREASE FLOW TO SONOCO</t>
  </si>
  <si>
    <t>050.37175</t>
  </si>
  <si>
    <t>Retire Trencher and Trailer</t>
  </si>
  <si>
    <t>Retire 1994 Ditch Witch model 4010 trencher - Unit #05498_x000D_
Retire 1991 Big Tex                            trailer - Unit #06468</t>
  </si>
  <si>
    <t>050.37185</t>
  </si>
  <si>
    <t>PRP.2635.Dawson Road Repl</t>
  </si>
  <si>
    <t>Abandon 128 feet of two inch bare main in order to  repair one grade II leak. Note, this project is actually completed.</t>
  </si>
  <si>
    <t>050.37232</t>
  </si>
  <si>
    <t>2738.NOE RD. SYS IMP 2014</t>
  </si>
  <si>
    <t>INSTALL 1100' OF 2" PE FOR SYSTEM IMPROVEMENT ON NOE ROAD</t>
  </si>
  <si>
    <t>2015-04-15</t>
  </si>
  <si>
    <t>050.37233</t>
  </si>
  <si>
    <t>2738.SALOMA RD 2014</t>
  </si>
  <si>
    <t>INSTALL 1040' OF 2" PE ON SALOMA ROAD</t>
  </si>
  <si>
    <t>050.37250</t>
  </si>
  <si>
    <t>050.2636.Bridgewood</t>
  </si>
  <si>
    <t>Install 1686 ft 2 Inch PE to serve 14 residential lots</t>
  </si>
  <si>
    <t>050.37255</t>
  </si>
  <si>
    <t>2738.COMMONWEALTH -NEW OFFICE</t>
  </si>
  <si>
    <t>INSTALL 1650' OF 4" PE IN INDUSTRIAL PARK FOR NEW OFFICE</t>
  </si>
  <si>
    <t>2014-04-21</t>
  </si>
  <si>
    <t>2015-04-21</t>
  </si>
  <si>
    <t>050.37261</t>
  </si>
  <si>
    <t>050.2635.Fox Road Rev Ext</t>
  </si>
  <si>
    <t>Install 2,350 feet of 2 inch poly main forr one customer (Doug Brown) requesting natural gas service.</t>
  </si>
  <si>
    <t>050.37296</t>
  </si>
  <si>
    <t>050.2734.Sunnitt Phase IV</t>
  </si>
  <si>
    <t>4 inch and 2 inch PE Ext. - The Summitt Phase IV - B.B.</t>
  </si>
  <si>
    <t>050.37301</t>
  </si>
  <si>
    <t>2739.SVILLE.8th - COLLEGE LP</t>
  </si>
  <si>
    <t>INSTALL IP MAIN TO REPLACE LP SYSTEM ON COLLEGE, 8th, 9th AND WASHINGTON</t>
  </si>
  <si>
    <t>2012-02-01</t>
  </si>
  <si>
    <t>050.37312</t>
  </si>
  <si>
    <t>TDW Equipment</t>
  </si>
  <si>
    <t>This project is to capture costs associated with the purchase of T.D Williamson tapping equipment to be purchased for use in the Paducah area.</t>
  </si>
  <si>
    <t>2014-04-28</t>
  </si>
  <si>
    <t>2014-06-30</t>
  </si>
  <si>
    <t>050.37346</t>
  </si>
  <si>
    <t>2739.FRIESIAN CT 2014</t>
  </si>
  <si>
    <t>INSTALL 350' OF 2" PE ON FRIESIAN CT TO SERVE 10 LOTS</t>
  </si>
  <si>
    <t>050.37351</t>
  </si>
  <si>
    <t>050.2634.Slaughters upgrade</t>
  </si>
  <si>
    <t>Install 2214 ft  4 Inch HD PE, 56 ft 2 Inch PE and 1 2 Inch Reg Station to increase capacity due to new Grain Dryer</t>
  </si>
  <si>
    <t>2014-07-20</t>
  </si>
  <si>
    <t>050.37391</t>
  </si>
  <si>
    <t>2739.BRUNERSTOWN RECT 2014</t>
  </si>
  <si>
    <t>REPLACE RECTICFIER ON BRUNERSTOWN RD IN SHELBYVILLE</t>
  </si>
  <si>
    <t>050.37407</t>
  </si>
  <si>
    <t>050.2734.CalBastel 2 inch Ext</t>
  </si>
  <si>
    <t>200 ft. of 2 ich PE - Cal Bastel</t>
  </si>
  <si>
    <t>2014-05-08</t>
  </si>
  <si>
    <t>050.37420</t>
  </si>
  <si>
    <t>050.2637.Hansen Rd Rev-Ext</t>
  </si>
  <si>
    <t>Install 490 feet of 2 inch PE main for one existing commercial customer (Faith Center of Paducah)</t>
  </si>
  <si>
    <t>050.37425</t>
  </si>
  <si>
    <t>Ground Bed 45 S</t>
  </si>
  <si>
    <t>This project is to replace our depleted ground bed on U.S Highway 45 South in Mayfield, KY</t>
  </si>
  <si>
    <t>2014-06-03</t>
  </si>
  <si>
    <t>050.37445</t>
  </si>
  <si>
    <t>PRP.2635.Franklin Alley</t>
  </si>
  <si>
    <t>Retire 465 feet of bare pipe in alley</t>
  </si>
  <si>
    <t>050.37446</t>
  </si>
  <si>
    <t>PRP.2734.W.5th-S.Main Replc</t>
  </si>
  <si>
    <t>60 ft.-2 inch bare steel replc. - W5th-S.Main - Russ</t>
  </si>
  <si>
    <t>2014-05-02</t>
  </si>
  <si>
    <t>050.37476</t>
  </si>
  <si>
    <t>PRP.2737.LAN. ELLIOT ST 2014</t>
  </si>
  <si>
    <t>INSTALL 1310ft OF 2in PE IN LANCASTER ON ELLIOT STREET - THIS WAS CALLED LEXINGTON ALLEY  - ACTUALLY ELLIOT STREET</t>
  </si>
  <si>
    <t>2013-10-03</t>
  </si>
  <si>
    <t>050.37534</t>
  </si>
  <si>
    <t xml:space="preserve">050.2602.MDT XP Non Support </t>
  </si>
  <si>
    <t>Replace 30 MDT's that no longer have Windows XP support</t>
  </si>
  <si>
    <t>2014-05-25</t>
  </si>
  <si>
    <t>2014-08-20</t>
  </si>
  <si>
    <t>050.37538</t>
  </si>
  <si>
    <t>PRP.2635.1st Street Replace</t>
  </si>
  <si>
    <t>Retire 96 ft of 1 1/4 inch BARE main, Install 106 ft 2 inch POLY</t>
  </si>
  <si>
    <t>2014-05-20</t>
  </si>
  <si>
    <t>050.37558</t>
  </si>
  <si>
    <t>2738.LEB.CAMPBELLSVILLE RD 14</t>
  </si>
  <si>
    <t>INSTALL 250' OF 2" PE FOR NEW CUSTOMERS OFF CAMPBELLSVILLE RD NORTHEAST OF WAREHOUSE DR</t>
  </si>
  <si>
    <t>2014-05-23</t>
  </si>
  <si>
    <t>2015-05-23</t>
  </si>
  <si>
    <t>050.37560</t>
  </si>
  <si>
    <t xml:space="preserve">2735.Glasgow Office Land </t>
  </si>
  <si>
    <t>Purchase of raw land for Glasgow, KY office</t>
  </si>
  <si>
    <t>050.37575</t>
  </si>
  <si>
    <t>2738.Lebanon Waterbath Heater</t>
  </si>
  <si>
    <t>Purchase  indirect waterbath heater from Total Energy Resources for Calvary station in Lebanon, KY.</t>
  </si>
  <si>
    <t>2014-05-29</t>
  </si>
  <si>
    <t>050.37614</t>
  </si>
  <si>
    <t>PRP.2636.Hwy 181</t>
  </si>
  <si>
    <t>Install 811 ft 2 Inch PE to replace 435 ft 4 Inch Bare Stl. and 497 ft 2 Inch Hot tar coated pipe.  6 Customers will be involved</t>
  </si>
  <si>
    <t>050.37668</t>
  </si>
  <si>
    <t>PRP.2635.Brook St Replace</t>
  </si>
  <si>
    <t>Retire 375 feet of 2 inch bare (100 ft of 2 inch bare running east to west is NOT MAPPED) Installing 375 ft. of 2 inch poly. 7 customers affected</t>
  </si>
  <si>
    <t>2014-06-02</t>
  </si>
  <si>
    <t>2014-07-30</t>
  </si>
  <si>
    <t>050.37675</t>
  </si>
  <si>
    <t>Retire units 5274 &amp; 10702</t>
  </si>
  <si>
    <t>Retirement of trencher #5274, a 1990 Ditch Witch model 4010, salvage value is -$4,500. Retirement of trailer #10702, a Belshe model WB-12, salvage value is -$2,500 for a total salvage value of $7,000 for both.</t>
  </si>
  <si>
    <t>2014-05-30</t>
  </si>
  <si>
    <t>050.37682</t>
  </si>
  <si>
    <t>050.2636.Elwood Ct.</t>
  </si>
  <si>
    <t>Install 300 Ft 2 Inch PE to serve 4 residential customers</t>
  </si>
  <si>
    <t>050.37683</t>
  </si>
  <si>
    <t>050.2636.Meridian Ct</t>
  </si>
  <si>
    <t>Install 300 ft 2 Inch PE to serve 3 residential customers</t>
  </si>
  <si>
    <t>050.37684</t>
  </si>
  <si>
    <t>050.2636.Thorn Ridge Crossing</t>
  </si>
  <si>
    <t>Install 515 ft 2 Inch PE to serve 13 residential customers</t>
  </si>
  <si>
    <t>2014-08-25</t>
  </si>
  <si>
    <t>050.37698</t>
  </si>
  <si>
    <t>2739.LAW.EVERGREEN TBS 2014</t>
  </si>
  <si>
    <t>REBUILD THE LAWRENECEBURG EVERGREEN TBS STATION.</t>
  </si>
  <si>
    <t>050.37699</t>
  </si>
  <si>
    <t>2737.LAN.OLD DVILLE RD RECT</t>
  </si>
  <si>
    <t>REPLACE THE RECTIFIER AND ANODE BED ON OLD DANVILLE ROAD IN LANCASTER.  THIS IS A BUDGETED ITEM FOR 2014</t>
  </si>
  <si>
    <t>050.37701</t>
  </si>
  <si>
    <t>2737.ODORANT TANK REMOVAL 14</t>
  </si>
  <si>
    <t>REMOVE AND RECYCLE THE ODORANT TANKS AT THE HARRODSBURG AND DANVILLE PURCHASE STATIONS.  THIS WILL HAVE 4 ODORANT TANKS REMOVED FROM OUR SYSTEM THAT HAVE BEEN REPLACED WITH YZ SYSTEMS.  THIS IS A BUDGETED ITEM FOR 2014</t>
  </si>
  <si>
    <t>050.37704</t>
  </si>
  <si>
    <t>050.2636.Whispering Meadows 4</t>
  </si>
  <si>
    <t>Install 2463 Ft 2 Inch PE to serve 53 lots</t>
  </si>
  <si>
    <t>050.37719</t>
  </si>
  <si>
    <t>050.2636.Spring Haven Trace</t>
  </si>
  <si>
    <t>Install 100 ft 2 Inch PE to serve 1 residential lot</t>
  </si>
  <si>
    <t>050.37732</t>
  </si>
  <si>
    <t>050.2635.Green Meadow Ext</t>
  </si>
  <si>
    <t>Install 93 ft of 2 inch PE for one new residential customer requesting gas service.</t>
  </si>
  <si>
    <t>2014-06-18</t>
  </si>
  <si>
    <t>2014-07-03</t>
  </si>
  <si>
    <t>050.37743</t>
  </si>
  <si>
    <t>050.2734.Henderson Ind.Park</t>
  </si>
  <si>
    <t>1600 ft.. of 4 inch steel HPD - Henderson Industrial Park - Franklin</t>
  </si>
  <si>
    <t>2014-07-31</t>
  </si>
  <si>
    <t>050.37745</t>
  </si>
  <si>
    <t>2636.WMR.Sensus Endpoints</t>
  </si>
  <si>
    <t>Purchase 15,000 Sensus endpoints for installation in Owensboro, KY</t>
  </si>
  <si>
    <t>2015-06-30</t>
  </si>
  <si>
    <t>050.37808</t>
  </si>
  <si>
    <t>2738.SPR.HWY 150.CORNERSTONE</t>
  </si>
  <si>
    <t>INSTALL 3500' OF 4" PE TO SERVE A NEW CUSTOMER ON 150 BYPASS ON WEST SIDE OF SPRINGFIELD - CORNERSTONE CHRISTIAN CHURCH</t>
  </si>
  <si>
    <t>050.37849</t>
  </si>
  <si>
    <t>2738.GRE.NALLEY-HAYDON 2014</t>
  </si>
  <si>
    <t>INSTALL PIPE FOR NALLEY &amp; HAYDON IN GREENSBURG</t>
  </si>
  <si>
    <t>2015-07-31</t>
  </si>
  <si>
    <t>050.37863</t>
  </si>
  <si>
    <t>Replace station</t>
  </si>
  <si>
    <t>050.37890</t>
  </si>
  <si>
    <t>050.2637.Eva Dr Main Ext</t>
  </si>
  <si>
    <t>Install 30 ft of 2 inch PE for one existing residential customer requesting gas service.</t>
  </si>
  <si>
    <t>2014-07-07</t>
  </si>
  <si>
    <t>050.37892</t>
  </si>
  <si>
    <t>PRP.2638.Mayfield 2014</t>
  </si>
  <si>
    <t>2015-07-29</t>
  </si>
  <si>
    <t>050.37902</t>
  </si>
  <si>
    <t>PRP.2636.ORCHARD &amp; MAPLE REPL</t>
  </si>
  <si>
    <t>Replace approximately 1227 ft of 2 Inch Bare LP Stl with 2  Inch IP PE  also retire 2 Low Pressure Reg Stations  13 customers involved.</t>
  </si>
  <si>
    <t>2014-07-22</t>
  </si>
  <si>
    <t>050.37948</t>
  </si>
  <si>
    <t>050.2736.W 8th St Relocate</t>
  </si>
  <si>
    <t>The City of Hopkinsville has built parts of the new Municipal Building on top of our 4 inch steel gas main.</t>
  </si>
  <si>
    <t>2014-07-28</t>
  </si>
  <si>
    <t>2014-08-30</t>
  </si>
  <si>
    <t>050.37959</t>
  </si>
  <si>
    <t>050.2637.Hwy 95 Relocate</t>
  </si>
  <si>
    <t>Property owner (Mark Devine) requesting Atmos relocate existing 2 inch steel main, he is cutting down the bank. We are going to install 190 feet of 2 inch PE and retire 180 feet of 2 inch steel. Customer will be billed "post-job".</t>
  </si>
  <si>
    <t>2014-07-17</t>
  </si>
  <si>
    <t>050.37965</t>
  </si>
  <si>
    <t>050.2636.Greenville 6 Inch Re</t>
  </si>
  <si>
    <t>Relocate approximately 700 Ft of HPD Steel  exposed in Creek Bank.</t>
  </si>
  <si>
    <t>2014-07-10</t>
  </si>
  <si>
    <t>050.37992</t>
  </si>
  <si>
    <t>PRP.2635.Marion Westside</t>
  </si>
  <si>
    <t>2013-10-17</t>
  </si>
  <si>
    <t>2015-07-15</t>
  </si>
  <si>
    <t>050.37999</t>
  </si>
  <si>
    <t>050.2734.BelleHaven III</t>
  </si>
  <si>
    <t>2 inch PE Extension - Belle Haven III - Bowling Green</t>
  </si>
  <si>
    <t>2014-07-14</t>
  </si>
  <si>
    <t>050.38009</t>
  </si>
  <si>
    <t>050.2637.Noble Road Relocatio</t>
  </si>
  <si>
    <t>Relocate 700 feet of 8 inch HPD due to new Southern Coal Handling railroad tracks. We are letting customer pay contractor directly to lower gas main, customer is also providing the materials.</t>
  </si>
  <si>
    <t>2014-08-04</t>
  </si>
  <si>
    <t>2014-08-22</t>
  </si>
  <si>
    <t>050.38015</t>
  </si>
  <si>
    <t>2737.STN.LINCOLN PLAZA 2014</t>
  </si>
  <si>
    <t>INSTALL 425' OF 2" PE FOR NEW COMMERICAL BUILDING IN LINCOLN PLAZA STANFORD</t>
  </si>
  <si>
    <t>2015-08-01</t>
  </si>
  <si>
    <t>050.38028</t>
  </si>
  <si>
    <t>2738.SPR.W VIRGINIA AVE 2014</t>
  </si>
  <si>
    <t>INSTALL 150' OF 2" PE TO SERVE A NEW CUSTOMER</t>
  </si>
  <si>
    <t>050.38038</t>
  </si>
  <si>
    <t>050.2638.Douthitt St Ext</t>
  </si>
  <si>
    <t>Install 485 ft of 2 inch PE for one new commercial customer</t>
  </si>
  <si>
    <t>050.38046</t>
  </si>
  <si>
    <t>050.2636.Vincent Station Rd.</t>
  </si>
  <si>
    <t>Install 100 ft 2Inch PE to serve 1 Commercial Customer</t>
  </si>
  <si>
    <t>050.38067</t>
  </si>
  <si>
    <t>050.2637.N 13th Street Ext</t>
  </si>
  <si>
    <t>Install 135 feet of 2 inch PE main for one existing residential customer  (Pamela Dodd) requesting natural gas.</t>
  </si>
  <si>
    <t>050.38086</t>
  </si>
  <si>
    <t>050.2734.Northridge VII</t>
  </si>
  <si>
    <t>2 inch PE Extension Northridge VII - Bowling Green</t>
  </si>
  <si>
    <t>2014-06-16</t>
  </si>
  <si>
    <t>050.38089</t>
  </si>
  <si>
    <t>050.2734.Boston Pk.Traditions</t>
  </si>
  <si>
    <t>2 inch PE Extension -Boston Pk and Alley 10 - Traditions -B.G.</t>
  </si>
  <si>
    <t>050.38155</t>
  </si>
  <si>
    <t>050.2638.Commonwealth Dr Ext</t>
  </si>
  <si>
    <t>Install 775 feet of 4 inch PE for one new commercial customer (Better Built Bldg office).</t>
  </si>
  <si>
    <t>050.38178</t>
  </si>
  <si>
    <t>2739.LOCUST CREEK VILLA HOMES</t>
  </si>
  <si>
    <t>INSTALL GAS MAIN TO SERVE 25 LOTS WITH VILLA HOMES BEING BUILT</t>
  </si>
  <si>
    <t>050.38179</t>
  </si>
  <si>
    <t>2735.WALL ST 2014</t>
  </si>
  <si>
    <t>INSTALL 100' OF 2" PE TO SERVE A NEW HOLIDAY INN HOTEL ON WALL ST</t>
  </si>
  <si>
    <t>050.38187</t>
  </si>
  <si>
    <t>050.2636.Aldi Hwy 54</t>
  </si>
  <si>
    <t>Install 400 ft 4Inch PE to serve the new Gateway Commons Commercial Developement</t>
  </si>
  <si>
    <t>050.38210</t>
  </si>
  <si>
    <t>050.2636.Medley Rd.</t>
  </si>
  <si>
    <t>Install 945 ft 2 Inch PE to serve 5 residential customers</t>
  </si>
  <si>
    <t>2014-08-10</t>
  </si>
  <si>
    <t>050.38212</t>
  </si>
  <si>
    <t>2737.JC.MARGUS DR 2014</t>
  </si>
  <si>
    <t>INSTALL A 2" PE GAS MAIN FROM JONES LN ALONG EASEMENT TO SERVE COMMERICAL BUSSINESS ON MARGUS DR</t>
  </si>
  <si>
    <t>050.38233</t>
  </si>
  <si>
    <t>PRP.2735.HISE.CORAL HILL 14</t>
  </si>
  <si>
    <t>INSTALL 300' OF 2" PE TO REPLACE BARE STEEL ON CORAL HILL ST IN HISEVILLE</t>
  </si>
  <si>
    <t>2014-08-08</t>
  </si>
  <si>
    <t>050.38244</t>
  </si>
  <si>
    <t>2737.JC.HWY 2141 2014</t>
  </si>
  <si>
    <t>INSTALL 925' OF 2" PE FOR NEW CUSTOMER SOUTH OF HWY 300 ON HWY 2141 IN JUNCTION CITY</t>
  </si>
  <si>
    <t>050.38278</t>
  </si>
  <si>
    <t>050.2635.Eddyville Mall Ext</t>
  </si>
  <si>
    <t>Install 250' - 2" PE for a new seafood restaurant</t>
  </si>
  <si>
    <t>050.38279</t>
  </si>
  <si>
    <t>050.2638.Pryorsburg TB Repl</t>
  </si>
  <si>
    <t>Replace TB (regulator station) Install upstream and downstream valves</t>
  </si>
  <si>
    <t>2015-07-30</t>
  </si>
  <si>
    <t>050.38364</t>
  </si>
  <si>
    <t>050.2635.Marion Ind Park</t>
  </si>
  <si>
    <t>Install 2,000 feet of 4 inch PE into the City of Marion KY industrial park.</t>
  </si>
  <si>
    <t>050.38374</t>
  </si>
  <si>
    <t>050.2637.Lovelaceville Rd Ext</t>
  </si>
  <si>
    <t>Install 650 ft of 4 inch PE for two customers</t>
  </si>
  <si>
    <t>2014-09-08</t>
  </si>
  <si>
    <t>2014-10-30</t>
  </si>
  <si>
    <t>050.38385</t>
  </si>
  <si>
    <t>MEC Forfeiture 040.009 FY14</t>
  </si>
  <si>
    <t>2014-08-29</t>
  </si>
  <si>
    <t>050.38415</t>
  </si>
  <si>
    <t>PRP.2734.Riverview &amp; College</t>
  </si>
  <si>
    <t>Replace bare main along Riverview, College and side streets</t>
  </si>
  <si>
    <t>2015-02-28</t>
  </si>
  <si>
    <t>050.38537</t>
  </si>
  <si>
    <t>050.2636.Boston Laffon Rd.</t>
  </si>
  <si>
    <t>1000 ft. of 2 inch pe to serve 10 residenttialo customers</t>
  </si>
  <si>
    <t>2014-09-22</t>
  </si>
  <si>
    <t>2009-04-13</t>
  </si>
  <si>
    <t>2011-01-21</t>
  </si>
  <si>
    <t>2011-12-27</t>
  </si>
  <si>
    <t>Install Boiler at Tyson Foods to eliminate icing due to pressure change.</t>
  </si>
  <si>
    <t>PURCHASE OFFICE BUILDING FOR CAMPBELLSVILL.  Physical address is 336 Commonwealth Drive.</t>
  </si>
  <si>
    <t>PURCHASE NEW FURNITURE FOR OFFICE 2014. Physical address is 336 Commonwealth Drive.</t>
  </si>
  <si>
    <t>Replace Robards Town Border Station ageing Station with leakage and dated regs. and valves that are not serviceable.</t>
  </si>
  <si>
    <t>050.37370</t>
  </si>
  <si>
    <t>050.2636.Reg.Station Imp.</t>
  </si>
  <si>
    <t>Project is for Reg. Station Improvements at various locations</t>
  </si>
  <si>
    <t>050.37442</t>
  </si>
  <si>
    <t>050.2634.Reg &amp; ERX Rplmnt</t>
  </si>
  <si>
    <t>Project to Install &amp; Replace Regs, ERX Recorders</t>
  </si>
  <si>
    <t xml:space="preserve">Install 811 ft 2 Inch PE to replace 435 ft 4 Inch Bare Stl. and 497 ft 2 Inch Hot tar coated pipe.  6 Customers will be involved  </t>
  </si>
  <si>
    <t>REBUILD THE LAWRENECEBURG EVERGREEN TBS STATION.  THIS IS A BUDGETED ITEM FOR 2014</t>
  </si>
  <si>
    <t>x</t>
  </si>
  <si>
    <t>050.37880</t>
  </si>
  <si>
    <t>2738.GRN.NALLEY-HAYDON STAT</t>
  </si>
  <si>
    <t>REBUILD THE STATION AT TUNNEL LANE IN GREENSBURG FOR THE NEW 6" PE GAS LINE SERVING NALLEY AND HAYDON</t>
  </si>
  <si>
    <t>2015-08-31</t>
  </si>
  <si>
    <t>050.38055</t>
  </si>
  <si>
    <t>PRP.2609.Fruithill Hoptown 2RT</t>
  </si>
  <si>
    <t>Project created to retire approximately 26,000' of 6" Bare Transmission plant pipe, new 12" pipe is being installed on Distribution plant project 050.35013.</t>
  </si>
  <si>
    <t>2014-09-10</t>
  </si>
  <si>
    <t>050.38277</t>
  </si>
  <si>
    <t>050.2637.Olivet Relocation</t>
  </si>
  <si>
    <t>Relocate 3,160' - 2" PE due to road improvements</t>
  </si>
  <si>
    <t>050.38532</t>
  </si>
  <si>
    <t>050.2734.Aspen Place Ext.</t>
  </si>
  <si>
    <t>2 inch PE Extension - Aspen Place B.G.</t>
  </si>
  <si>
    <t>2014-09-15</t>
  </si>
  <si>
    <t>2014-12-30</t>
  </si>
  <si>
    <t>050.38536</t>
  </si>
  <si>
    <t>2735.CORAL HILL 2014</t>
  </si>
  <si>
    <t>INSTALL 1100' OF 4" PE FOR ONE CUSTOMER AND POSSIBLE 8 CONVERSTIONS</t>
  </si>
  <si>
    <t>050.38863</t>
  </si>
  <si>
    <t>050.2636.Milton Rd. Ext</t>
  </si>
  <si>
    <t>2180 ft. of 2 inch PE - Milton Rd. - Oboro</t>
  </si>
  <si>
    <t>050.38881</t>
  </si>
  <si>
    <t>050.2734.CumberlandRdg.VI</t>
  </si>
  <si>
    <t>2 inch PE Extension - Cumberland Ridge VI - B.G.</t>
  </si>
  <si>
    <t>2014-10-06</t>
  </si>
  <si>
    <t>2014-12-15</t>
  </si>
  <si>
    <t>050.38897</t>
  </si>
  <si>
    <t>PRP.2738.W HODGENVILL-McCULLE</t>
  </si>
  <si>
    <t>REPLACE 600' OF 4" BARE PIPE ON WEST HODGENVILLE FROM 2ND TO 1ST AND ON 1590' OF 2" ON McCULLEN FROM LEGION PARK NORTH - 31 SERVICES</t>
  </si>
  <si>
    <t>050.38903</t>
  </si>
  <si>
    <t>PRP.2735.Glasgow.E. Main St</t>
  </si>
  <si>
    <t>Replace 1885 Ft 4 Inch Bare stl. with 2 Inch and 4 Inch Pe. 29 Services involved</t>
  </si>
  <si>
    <t>2015-05-30</t>
  </si>
  <si>
    <t>050.38912</t>
  </si>
  <si>
    <t>2637.New Office Furniture</t>
  </si>
  <si>
    <t>Purchase furniture for new service center in Paducah, KY,</t>
  </si>
  <si>
    <t>050.38923</t>
  </si>
  <si>
    <t>PRP.2636.E 17 th St Repl</t>
  </si>
  <si>
    <t>Replace approximately 2984 ft of Bare Stl main with 1930 ft 2 Inch IP PE and 1054 ft 4 Inch IP PE. approximately  60 Services involved.</t>
  </si>
  <si>
    <t>050.38935</t>
  </si>
  <si>
    <t>PRP.2735.HC Dale Heights_</t>
  </si>
  <si>
    <t>Replace 2587 ft Bare Stl with 2 Inch and 4 Inch PE.</t>
  </si>
  <si>
    <t>2015-04-30</t>
  </si>
  <si>
    <t>050.38950</t>
  </si>
  <si>
    <t>PRP.2737.MARIMON-OFFICE-HIGH</t>
  </si>
  <si>
    <t>REPLACE BARE PIPE ON MARIMON, EAST OFFICE, ROBARDS, BALLARD, MONITROSE, MAPLE AND HIGH</t>
  </si>
  <si>
    <t>050.38963</t>
  </si>
  <si>
    <t>2739.OFFICE ASPHALT.REAR PARK</t>
  </si>
  <si>
    <t>ASPHALT THE BACK LOT TO GET TO THE WAREHOUSE FOPR PARKING AND TURN AROUND SPCE FRO CREW TRUCKS.  REMOVE CONCRETE WALLS</t>
  </si>
  <si>
    <t>2014-10-20</t>
  </si>
  <si>
    <t>050.38964</t>
  </si>
  <si>
    <t>2739.ERX FOR SHELBYVILLE</t>
  </si>
  <si>
    <t>PURCHASE 4 MI WIRELESS INSTRUMENTS WITH ERX FOR INSTALLATION IN THE SHELBYVILLE OPERATIONS.  ERXS INSTALLED AT:  FOUR ROSES DISTILLERY, FLORIDA TILE STATION, MARTINREA STATION, MT. EDEN STATION</t>
  </si>
  <si>
    <t>2015-06-28</t>
  </si>
  <si>
    <t>050.38968</t>
  </si>
  <si>
    <t>PRP.2734.Bristow Rd. Replc</t>
  </si>
  <si>
    <t>Replace Bares Steel Main on Bristow Rd. - B.G.</t>
  </si>
  <si>
    <t>050.38969</t>
  </si>
  <si>
    <t>050.2734.BristowMoorman PI</t>
  </si>
  <si>
    <t>Bristow Rd. - Moorman Realignment - KY State Public Imprv. B.G.</t>
  </si>
  <si>
    <t>050.38970</t>
  </si>
  <si>
    <t>050.2636WhisperingMeadows II</t>
  </si>
  <si>
    <t>2 inch PE Extension - Meadow Grove II  - Owensboro</t>
  </si>
  <si>
    <t>2015-01-28</t>
  </si>
  <si>
    <t>050.38971</t>
  </si>
  <si>
    <t>050.2636.DeerValleyExt.</t>
  </si>
  <si>
    <t>2 inch  PE Extension - Deer Valley Sub. - Owensboro</t>
  </si>
  <si>
    <t>2014-10-15</t>
  </si>
  <si>
    <t>050.38972</t>
  </si>
  <si>
    <t>PRP.2734.Nashville Rd. Replc.</t>
  </si>
  <si>
    <t>440 ft of 4 inch PE to replace bare steel for Leak - Brentmore at Nashville Rd - B.G.</t>
  </si>
  <si>
    <t>050.39019</t>
  </si>
  <si>
    <t>050.2736.E Pton Rd Ext</t>
  </si>
  <si>
    <t>Coming off 8" HP (395 MAOP) run 100' - 2" steel, install 2" upstream valve, 100' - 2" steel, then small reg sta, 100' - 2" poly, 2" downstream valve, then 1,790' more 2: poly for commercial customer</t>
  </si>
  <si>
    <t>2015-02-27</t>
  </si>
  <si>
    <t>050.39034</t>
  </si>
  <si>
    <t>2602.KY.Desktop.Repl.FY15</t>
  </si>
  <si>
    <t>This Project is for the standard yearly KY desktop one quarter replacement. We will replace 36 Desktops in this project. 36 Dell OptiPlex 7020 SFF</t>
  </si>
  <si>
    <t>050.39035</t>
  </si>
  <si>
    <t>2602.KY.Laptop.Replc.FY15</t>
  </si>
  <si>
    <t>This Project is for the standard yearly KY Laptop one quarter replacement. We will replace 18 Laptops in this project. 12 Dell Latitude 14 5000 Series, 5 Dell Latitude E 7250, 1 Dell Tablet Venue Pro</t>
  </si>
  <si>
    <t>2014-10-21</t>
  </si>
  <si>
    <t>050.39036</t>
  </si>
  <si>
    <t>2602.KY.MDT.Replac.FY15</t>
  </si>
  <si>
    <t>This Project is for the standard yearly KY MDT one quarter replacement. We will replace 26 MDT's in this project.  26 Panasonic CF-31 Toughbook</t>
  </si>
  <si>
    <t>050.39044</t>
  </si>
  <si>
    <t>2737.JC.W EADES AVE 15</t>
  </si>
  <si>
    <t>INSTALL 250' OF 2" PE FOR NEW CHURCH ON US HIGHWAY 127 IN JUNCTION CITY</t>
  </si>
  <si>
    <t>050.39079</t>
  </si>
  <si>
    <t>050.2637.Coleman Rd Ext</t>
  </si>
  <si>
    <t>Install app. 7780 feet of 2 inch PE main for new Paducah office</t>
  </si>
  <si>
    <t>050.39087</t>
  </si>
  <si>
    <t>PRP.2635.Marion Eastside</t>
  </si>
  <si>
    <t>Replaces approximately 4173 ft of 2 Inch Bare main with 2 Inch PE approximately 40 customers will be involved with this replacement.</t>
  </si>
  <si>
    <t>2015-11-30</t>
  </si>
  <si>
    <t>050.39094</t>
  </si>
  <si>
    <t>050.2637.Valerie Ln Main Ext</t>
  </si>
  <si>
    <t>install 100 ft for one customer</t>
  </si>
  <si>
    <t>050.39095</t>
  </si>
  <si>
    <t>050.2637.Pepper Ln Ext</t>
  </si>
  <si>
    <t>050.39096</t>
  </si>
  <si>
    <t>050.2637.Highland Ch Rd Ext</t>
  </si>
  <si>
    <t>400 ft extension for one residential customer (Brian Heine) requesting gas at 930 Highland Church Rd</t>
  </si>
  <si>
    <t>2014-11-03</t>
  </si>
  <si>
    <t>050.39097</t>
  </si>
  <si>
    <t>050.2637.Strathmoore Ext</t>
  </si>
  <si>
    <t>Installm 225 feet of 2 inch PE for one existing residential customer (William Hatcher requesting natural gas service at 214 Strathmoore Blvd.</t>
  </si>
  <si>
    <t>2014-10-27</t>
  </si>
  <si>
    <t>050.39098</t>
  </si>
  <si>
    <t>050.2637.Park Ave Relocate</t>
  </si>
  <si>
    <t>Relocate 2" pe. It is currently in the middle of a lot</t>
  </si>
  <si>
    <t>050.39099</t>
  </si>
  <si>
    <t>050.2637.Key Dr Rev Ext</t>
  </si>
  <si>
    <t>Install 80' - 2 inch PE main for one exisitng residential customer (Chris Colson Auction &amp; Realty)</t>
  </si>
  <si>
    <t>050.39101</t>
  </si>
  <si>
    <t>050.2637.Lakes of Paducah</t>
  </si>
  <si>
    <t>Install 2,200 ft of 2 inch pe for The Lakes of Paducah senior living community, there will be future extensions in this area.</t>
  </si>
  <si>
    <t>050.39106</t>
  </si>
  <si>
    <t>050.2637.Krebs Sta Rd Ext</t>
  </si>
  <si>
    <t>Install 385' for two existing residential customers. One customer requesting service.</t>
  </si>
  <si>
    <t>050.39115</t>
  </si>
  <si>
    <t>050.2635.Cerulean Rd Replace</t>
  </si>
  <si>
    <t>Relocate 250 feet of 2 inch PE pipe, property owner cutting down bank along Ky 124 (Cerulean Rd) in Cadiz, KY</t>
  </si>
  <si>
    <t>050.39117</t>
  </si>
  <si>
    <t>2738.ROLAND ST-MOBILE HOME 15</t>
  </si>
  <si>
    <t>INSTALL 1271' OF 2" PE FOR MOBILE HOME DEVELOPMENT</t>
  </si>
  <si>
    <t>2015-06-01</t>
  </si>
  <si>
    <t>050.39143</t>
  </si>
  <si>
    <t>BowlingGreen Cisco Switch Repl</t>
  </si>
  <si>
    <t xml:space="preserve">Replace Bowling Green, KY Cisco network switch.  Lightning storm hit building and destroyed existing switch.  </t>
  </si>
  <si>
    <t>2014-11-04</t>
  </si>
  <si>
    <t>050.39151</t>
  </si>
  <si>
    <t>2634.Woodlawn.Dr.Lot.Pur.FY15</t>
  </si>
  <si>
    <t>Purchase lot from Mt. Zion Church.  Lot is located at Woodlawn Drive in Earlington, KY  42410.  Existing station sits on lot.</t>
  </si>
  <si>
    <t>050.39170</t>
  </si>
  <si>
    <t>2738.RIGHT OF WAY EQUIPMENT</t>
  </si>
  <si>
    <t>PURCHASE BOBCAT WITH BRUSH CUTTER FOR RIGHT OF WAY CLEARING</t>
  </si>
  <si>
    <t>2014-09-24</t>
  </si>
  <si>
    <t>050.39171</t>
  </si>
  <si>
    <t>2738.2015 EQUIPMENT</t>
  </si>
  <si>
    <t>PURCHASE THE FOLLOWING EQUIPMENT - 1 GAUGE,  4-BRUEST HEATERS, 4 ERX RECORDERS</t>
  </si>
  <si>
    <t>050.39174</t>
  </si>
  <si>
    <t>050.2635.Old Grinell Retire</t>
  </si>
  <si>
    <t>Abandon app. 400 feet of 4 inch HP Steel gas main no longer being utilized.</t>
  </si>
  <si>
    <t>050.39179</t>
  </si>
  <si>
    <t>2735.CHEVY LN 2015</t>
  </si>
  <si>
    <t>INSTALL 250' FOR A NEW CUSTOMER ON CHEVY LN IN GLASGOW - THIS COULD BE USED FOR FURTHER RELIEF OF TRANSMISSION TAPS AND FARM TAPS ON CHEVY LANE</t>
  </si>
  <si>
    <t>050.39190</t>
  </si>
  <si>
    <t>2737.2015 EQUIPMENT</t>
  </si>
  <si>
    <t>PURCHASE THE FOLLOWING EQUIPMENT - 2" VALVE CHANGER, CONCRETE SAW, 2 - PIPE LOCATORS, DITCH WITCH PIERCE ARROW</t>
  </si>
  <si>
    <t>050.39194</t>
  </si>
  <si>
    <t>2737.INTERIOR RENOVATION 2015</t>
  </si>
  <si>
    <t>RENOVATE RESTROOMS - BRING UP TO ADA REQUIREMENTS, REPLACE CONFERENCE ROOM CARPET WITH TILE</t>
  </si>
  <si>
    <t>050.39195</t>
  </si>
  <si>
    <t>2737.BUILD ADD-TRUCK BAY 2015</t>
  </si>
  <si>
    <t>BUILDING ADDITION - TRUCK BAY AT REAR OF BUILDING TO ACCOMIDATE LARGER TRUCKS - ADDS ROOM FOR COMPLIANCE PERSONEL</t>
  </si>
  <si>
    <t>050.39201</t>
  </si>
  <si>
    <t>Bon Harbor/ANR RTU.15</t>
  </si>
  <si>
    <t>Bon Harbor/ANR RTU and Station Upgrade</t>
  </si>
  <si>
    <t>2014-11-10</t>
  </si>
  <si>
    <t>2015-09-15</t>
  </si>
  <si>
    <t>050.39210</t>
  </si>
  <si>
    <t>Replace ECAT Correctors.KY.15</t>
  </si>
  <si>
    <t>Replacement of obsolete ECAT Correctors in Kentucky for FY15</t>
  </si>
  <si>
    <t>2014-12-02</t>
  </si>
  <si>
    <t>050.39211</t>
  </si>
  <si>
    <t>Electronic Corr. Trans. KY.15</t>
  </si>
  <si>
    <t>Electronic Correctors for Transportation Customers</t>
  </si>
  <si>
    <t>050.39218</t>
  </si>
  <si>
    <t>050.2636.Equipment FY 2015</t>
  </si>
  <si>
    <t>Mueller No Blo Valve Changer for 3/4" - 1" and 11/4" Meter Valves $ 2885.52_x000D_
Mueller No Blo Valve Changer for 11/2" and 2" Mater Valves $3598.95_x000D_
Hand Held Plasma Cutter $1650.00_x000D_
2- VM 810 Metrotech Locators - $ 3500.00 each - total $7000.00_x000D_
Boss III El</t>
  </si>
  <si>
    <t>2014-11-12</t>
  </si>
  <si>
    <t>050.39258</t>
  </si>
  <si>
    <t>2739.CLOVERBROOK SEC 9-PH 2</t>
  </si>
  <si>
    <t>INSTALL 550' OF 2" PE TO SERVE 20 CUSTOMERS AND COMPLETE THE LINE ON EDGEMONT WAY</t>
  </si>
  <si>
    <t>050.39270</t>
  </si>
  <si>
    <t>050.2634.McCoy Ave Ext</t>
  </si>
  <si>
    <t>Install 100 ft of 2 inch poly for one customer (City of Madisonville)</t>
  </si>
  <si>
    <t>2014-11-05</t>
  </si>
  <si>
    <t>050.39271</t>
  </si>
  <si>
    <t>050.2736.Russellville Rd Ext</t>
  </si>
  <si>
    <t>Install 1,000 feet for commerciall and residential customers</t>
  </si>
  <si>
    <t>050.39272</t>
  </si>
  <si>
    <t>PRP.2636.Coast Guard Ln.</t>
  </si>
  <si>
    <t>Replace 1500 Ft 2" Bare Stl with 2 Inch PE  23 residential customers involved.  Work being done with Company Crew.</t>
  </si>
  <si>
    <t>050.39281</t>
  </si>
  <si>
    <t>050.2635.Mechanic St Ext</t>
  </si>
  <si>
    <t>Install 100 feet of 2 inch poly for one existing residential mcustomer requesting gas service</t>
  </si>
  <si>
    <t>050.39282</t>
  </si>
  <si>
    <t>SCBA - Glasgow</t>
  </si>
  <si>
    <t>2 SCBA respirators, 2 masks, 2 extra respirator tanks, 2 hard carry cases for use in Glasgow, KY</t>
  </si>
  <si>
    <t>050.39294</t>
  </si>
  <si>
    <t>PRP.2734.Church &amp; Nugent St.</t>
  </si>
  <si>
    <t>Install 2350 Ft 2 Inch Pe on Church and Nugent St  in Bowling Green Ky replacing bare Steel Main , approximately 28 Services involved.</t>
  </si>
  <si>
    <t>050.39297</t>
  </si>
  <si>
    <t>2739.HERITAGE PARK 2014</t>
  </si>
  <si>
    <t>INSTALL GAS MAIN TO SERVE 7 COMMERICAL LOTS OFF OF FREEDOM'S WAY IN SHELBYVILLE</t>
  </si>
  <si>
    <t>050.39308</t>
  </si>
  <si>
    <t>2602.Paducah.KY.Mapping.TV</t>
  </si>
  <si>
    <t>Purchase Samsung 60" LED television and mount for Paducah office.  The purpose of this TV is the use of Field Smart View for mapping.</t>
  </si>
  <si>
    <t>050.39309</t>
  </si>
  <si>
    <t>2602.Campbellsville.TV.Mapping</t>
  </si>
  <si>
    <t>Purchase Samsung tv for using with Field Smartview in association with Mapping.  TV is a Samsung LC-70LE650U.</t>
  </si>
  <si>
    <t>050.39314</t>
  </si>
  <si>
    <t>050.2637.Ridge Rd Ext</t>
  </si>
  <si>
    <t>Install 500' - 2" pe  for one exising residential customer (David Greeman requesting service</t>
  </si>
  <si>
    <t>050.39366</t>
  </si>
  <si>
    <t>PRP.2734.Russell W.9th St.</t>
  </si>
  <si>
    <t xml:space="preserve">Install 3500 ft 4 Inch PE and 400 ft 2 Inch PE to replace Bare steel main in Russellville Ky , 42 Services will be involved.    </t>
  </si>
  <si>
    <t>2015-08-30</t>
  </si>
  <si>
    <t>050.39371</t>
  </si>
  <si>
    <t>Madisonville Equipment</t>
  </si>
  <si>
    <t>Equipment includes 4 heath locators, grease gun, pipe cutters, trencher attachment, back fill blade, Vemmeer mole, hydro pump for trailer, and a Mueller valve tapping tool.</t>
  </si>
  <si>
    <t>050.39372</t>
  </si>
  <si>
    <t>Princeton Equipment</t>
  </si>
  <si>
    <t xml:space="preserve">Equipment for use in the Princeton area including 3 ERX's, saw, fusion spacers, smart cal, utility trailer, </t>
  </si>
  <si>
    <t>050.39373</t>
  </si>
  <si>
    <t>2612.RTU Upgrades.KY.15</t>
  </si>
  <si>
    <t>Purchase of 3 RTUs for Kentucky operations in FY15</t>
  </si>
  <si>
    <t>050.39376</t>
  </si>
  <si>
    <t>2612.Comm&amp;Indus Meters.KY.15</t>
  </si>
  <si>
    <t>Purchase of large commercial and industrial meters for KY operations</t>
  </si>
  <si>
    <t>2015-07-28</t>
  </si>
  <si>
    <t>050.39378</t>
  </si>
  <si>
    <t>2612.CorrectorModemUpg.KY.15</t>
  </si>
  <si>
    <t>Purchase of corrector modems to secure network modem</t>
  </si>
  <si>
    <t>050.39380</t>
  </si>
  <si>
    <t>2612.Emergency Regs.KY.15</t>
  </si>
  <si>
    <t>Purchase of Emergency Regulators for KY operations in FY15</t>
  </si>
  <si>
    <t>2015-04-01</t>
  </si>
  <si>
    <t>050.39385</t>
  </si>
  <si>
    <t>2739.BRUNERSTOWN RD-TSC RELO</t>
  </si>
  <si>
    <t>RELOCATE 60' OF HPD STEEL PIPE ON OLD BRUNERSTOWN ROAD FOR THE BUILDING OF A LOT FOR TRACTOR SUPPLY STORE</t>
  </si>
  <si>
    <t>050.39386</t>
  </si>
  <si>
    <t>050.2635.Phoenix Dr Ext</t>
  </si>
  <si>
    <t>Install 220 feet of 2 inch poly for one new commercial customer (Phoenix Storage Solutions, LLC)</t>
  </si>
  <si>
    <t>2014-12-08</t>
  </si>
  <si>
    <t>050.39394</t>
  </si>
  <si>
    <t>2735.GLASGOW EQUIPMENT 2015</t>
  </si>
  <si>
    <t>TD WILLIAMSON 4"&amp;2" MACHINES 2 OF EACH, DW PIPE LOCATORS, SEWERIN ETHANE DETECTOR, SQUEEZE OFF TOOLS (2), SENSIT GOLD, ERX w/MODEM, BOSS III EF UNIT</t>
  </si>
  <si>
    <t>050.39399</t>
  </si>
  <si>
    <t>050.2637.H C Mathis Ext</t>
  </si>
  <si>
    <t>Install 115 feet of 2 inch pe for one new commercial business</t>
  </si>
  <si>
    <t>050.39403</t>
  </si>
  <si>
    <t>Hopkinsville Equipment</t>
  </si>
  <si>
    <t>Misc equipment for use in the Hopkinsville area. includes ERX's, air ratchet, concrete saw, locators, stop changers, calibration test station, etc.</t>
  </si>
  <si>
    <t>2014-12-09</t>
  </si>
  <si>
    <t>050.39405</t>
  </si>
  <si>
    <t>PRP.2739.Shelbyville 12 Inch</t>
  </si>
  <si>
    <t xml:space="preserve">Replace 9 miles of 8 Inch steel with 12 Inch Steel, see addtional comments. </t>
  </si>
  <si>
    <t>2014-12-10</t>
  </si>
  <si>
    <t>2016-01-30</t>
  </si>
  <si>
    <t>050.39408</t>
  </si>
  <si>
    <t>2739.SHELBYVILLE EQUIP 2015</t>
  </si>
  <si>
    <t>2" MUELLER VALVE CHANGER, 4 SURELOK LOCATORS, 4 ERX, 150psi COMPRESSOR</t>
  </si>
  <si>
    <t>2015-09-01</t>
  </si>
  <si>
    <t>050.39436</t>
  </si>
  <si>
    <t>050.2638.Ken Tex Rd Ext</t>
  </si>
  <si>
    <t>Install 1,500 feet of 2 inch poly pipe for  ACE Compressor. They are converting from propane.</t>
  </si>
  <si>
    <t>2014-11-17</t>
  </si>
  <si>
    <t>050.39453</t>
  </si>
  <si>
    <t>050.2636.GoshenRd. Ext</t>
  </si>
  <si>
    <t>330 ft. of 4 inch PE Extension - Goshen Rd. - Beaver Dam</t>
  </si>
  <si>
    <t>2015-02-15</t>
  </si>
  <si>
    <t>050.39474</t>
  </si>
  <si>
    <t>PRP.2636.Walnut St.Rpl</t>
  </si>
  <si>
    <t>Replace approximately 500 Ft 3 Inch bare steel and 237 Ft 2 Inch bare steel with 2 Inch PE, 22 services involved.</t>
  </si>
  <si>
    <t>050.39477</t>
  </si>
  <si>
    <t>050.2636.Brownwood Oaks II</t>
  </si>
  <si>
    <t>700 ft. of 2 inch PE to serve 14 new lots - Brownwood Oaks II unit one - owensboro</t>
  </si>
  <si>
    <t>2015-12-10</t>
  </si>
  <si>
    <t>050.39478</t>
  </si>
  <si>
    <t>050.2734.EaglestoneReloc.B.G.</t>
  </si>
  <si>
    <t>Relocate 2 inch PE - New Development - Eaglestone B.G</t>
  </si>
  <si>
    <t>2014-12-16</t>
  </si>
  <si>
    <t>2015-02-18</t>
  </si>
  <si>
    <t>050.39482</t>
  </si>
  <si>
    <t>Mayfield Equipment</t>
  </si>
  <si>
    <t>Misc equipment for use in the Mayfield area including ERX's, Electro Fuse machine, and a Metrotech pipe locator.</t>
  </si>
  <si>
    <t>2014-12-17</t>
  </si>
  <si>
    <t>050.39492</t>
  </si>
  <si>
    <t>Paducah Equipment</t>
  </si>
  <si>
    <t>This project is for equipment to be used in the Paducah area including a yet to be determined number of ERX's, 3 water pumps, 2 Metrotech pipe locators, and one Jameson plastic line locator.</t>
  </si>
  <si>
    <t>2014-12-19</t>
  </si>
  <si>
    <t>050.39531</t>
  </si>
  <si>
    <t>PRP.2735.HC Woodlawn</t>
  </si>
  <si>
    <t xml:space="preserve">Replace 6300  ft of 4 Inch and 6 Inch Bare LP and IP steel with 5969 ft 2 Inch and 331 ft 4 Inch  PE IP. Approximately 86 services involved Commercial/Residential.  See additional commets above  </t>
  </si>
  <si>
    <t>050.39533</t>
  </si>
  <si>
    <t>PRP.2635.Sturgis Rd.</t>
  </si>
  <si>
    <t>Replace 6792 ft of 4 Inch Bare Stl.IP with 6306 ft  4 Inch PE and 612 ft  2 inch PE IP in Marion ky.   approximately  83 services involved.</t>
  </si>
  <si>
    <t>2015-11-20</t>
  </si>
  <si>
    <t>050.39546</t>
  </si>
  <si>
    <t>050.2637.Fisher Blvd Ext</t>
  </si>
  <si>
    <t>Install 300' - 2 inch PE for two existing residential customers</t>
  </si>
  <si>
    <t>2015-01-26</t>
  </si>
  <si>
    <t>050.39549</t>
  </si>
  <si>
    <t>050.2637.Royal Park Dr 3</t>
  </si>
  <si>
    <t>Install 530 feet - 2 inch PE for one new and four vacant lots</t>
  </si>
  <si>
    <t>2015-02-09</t>
  </si>
  <si>
    <t>050.39552</t>
  </si>
  <si>
    <t>050.2637.Lakewood Villas - 1</t>
  </si>
  <si>
    <t>Install 470 feet of 2 inch PE for 2 fourplex condominiums</t>
  </si>
  <si>
    <t>2015-02-16</t>
  </si>
  <si>
    <t>050.39578</t>
  </si>
  <si>
    <t>050.2734.MackenzieMeadows</t>
  </si>
  <si>
    <t>2 inch PE Extension - Mackenzie Meadows - Bowling Green</t>
  </si>
  <si>
    <t>050.39584</t>
  </si>
  <si>
    <t>PRP.2734.Vine St</t>
  </si>
  <si>
    <t>Replace 1100 ft 2 Inch Stl. IP with 1100 ft 2 Inch PE IP. In Bowling Green Ky approximately 23 services involved.</t>
  </si>
  <si>
    <t>2015-01-15</t>
  </si>
  <si>
    <t>050.39588</t>
  </si>
  <si>
    <t>2738.SUM.D HALL LN.CHICK 15</t>
  </si>
  <si>
    <t>INSTALL 1750' OF 2" PE FOR 4 CHICKEN HOUSES ON D HALL LN IN SUMMERSVILLE</t>
  </si>
  <si>
    <t>050.39589</t>
  </si>
  <si>
    <t>050.2734.North-South Replc</t>
  </si>
  <si>
    <t>Replace 2" coated steel with 2" PE - Land Development-North South Corridoe - B.G.</t>
  </si>
  <si>
    <t>2015-01-19</t>
  </si>
  <si>
    <t>3015-03-31</t>
  </si>
  <si>
    <t>050.39606</t>
  </si>
  <si>
    <t>2735.GLS.HARBISON WYATT 15</t>
  </si>
  <si>
    <t>INSTALL 300' OF 2" PE FOR ONE CUSTOMER</t>
  </si>
  <si>
    <t>050.39614</t>
  </si>
  <si>
    <t>PRP.2637.Monroe St</t>
  </si>
  <si>
    <t>Replace approximately 300 ft of 4 Inch  bare Stl. IP with 300 ft of 4 Inch IP PE, 11 services involved</t>
  </si>
  <si>
    <t>2015-01-25</t>
  </si>
  <si>
    <t>050.39623</t>
  </si>
  <si>
    <t>PRP.2738.Legion Park Penick</t>
  </si>
  <si>
    <t>Replace approximately 3510 ft of bare IP Stl  main with 2104 ft of 4 Inch IP PE  and 1411 ft of 2 Inch IP PE in Greensburg Ky. 33 Services are involved.</t>
  </si>
  <si>
    <t>050.39647</t>
  </si>
  <si>
    <t>2602.ITRON.Replacement.FY15</t>
  </si>
  <si>
    <t>This is a 4 year replacement of already failing Itron FC300 handhelds. Four to Five units will be purchased.</t>
  </si>
  <si>
    <t>050.39659</t>
  </si>
  <si>
    <t>050.2636.Essex Dr. Ext</t>
  </si>
  <si>
    <t>1072 ft. of 2 inch PE - Essex Dr. Extension - Owensboro</t>
  </si>
  <si>
    <t>2015-02-02</t>
  </si>
  <si>
    <t>2015-03-16</t>
  </si>
  <si>
    <t>050.39660</t>
  </si>
  <si>
    <t>050.2636.Celebration Circle</t>
  </si>
  <si>
    <t>2 inch PE Extension - Celebration Circle - Owensboro</t>
  </si>
  <si>
    <t>2015-01-12</t>
  </si>
  <si>
    <t>2015-07-01</t>
  </si>
  <si>
    <t>050.39661</t>
  </si>
  <si>
    <t>050.2636.Worthington Rd. Ext.</t>
  </si>
  <si>
    <t>170 ft. of 2 inch PE - Worthington Rd.</t>
  </si>
  <si>
    <t>050.39664</t>
  </si>
  <si>
    <t>050.2609.6 Well Head Replc.15</t>
  </si>
  <si>
    <t>Replace 6 Well Heads - Storage</t>
  </si>
  <si>
    <t>050.39677</t>
  </si>
  <si>
    <t>050.2734.Mics Equipment - B.G.</t>
  </si>
  <si>
    <t>2- Odorators - $4994.00_x000D_
5 - ERX'S - $17,500.00_x000D_
2 - Squeeze Off Tools - $6954.00_x000D_
1 - Sensit Locator - $1391.00_x000D_
 1- Gator with Trailer and DPI- $24,321</t>
  </si>
  <si>
    <t>050.39686</t>
  </si>
  <si>
    <t>PRP.2634.Main St Sebree</t>
  </si>
  <si>
    <t>Replace approximately 2406 ft of 4 Inch and 2 Inch  Bare LP Stl. with 2232 ft IP PE. Bare pipe has leakage and customer outages are occuring due to water and extreme temperature changes.  Work to be done with Company Crews 40 services involved.</t>
  </si>
  <si>
    <t>2015-01-27</t>
  </si>
  <si>
    <t>050.39688</t>
  </si>
  <si>
    <t>050.2734.HPDRiverRelocAdvl</t>
  </si>
  <si>
    <t>3 inch Steel Relocation - Adairville River Crossing</t>
  </si>
  <si>
    <t>050.39699</t>
  </si>
  <si>
    <t>Retire Tractor</t>
  </si>
  <si>
    <t>Retire 1987 Case Tractor, includes front end loader and bushog attachment. The unit still runs pretty good. The salvage value is $4,000</t>
  </si>
  <si>
    <t>050.39729</t>
  </si>
  <si>
    <t>2738.NEWCOMB.MEADOW CRK 2015</t>
  </si>
  <si>
    <t>INSTALL 4650' OF MAIN AND 1850' OF SERVICE TO SERVE A NEW CHICKEN HOUSE ON MEADOW CREEK ROAD PAST EXISTING CHICKEN HOUSES - MAIN INSTALLED 2013</t>
  </si>
  <si>
    <t>050.39743</t>
  </si>
  <si>
    <t>050.2636.Leitchfield Rd. Ext.</t>
  </si>
  <si>
    <t>175 ft. of 2 inch PE - Leitchfield Rd. - Owensboro</t>
  </si>
  <si>
    <t>050.39744</t>
  </si>
  <si>
    <t>050.2636.Retire4inchSPTrans.</t>
  </si>
  <si>
    <t>Retire 4094 ft. of 4 inch MW Trans. Line - TB4 to 5th st. Rd.</t>
  </si>
  <si>
    <t>2015-04-27</t>
  </si>
  <si>
    <t>050.39756</t>
  </si>
  <si>
    <t>PRP.2737.Lexington-Greenville</t>
  </si>
  <si>
    <t>Replace 5479 ft of Bare 2 and 6 Inch Stl. with 3191 ft of 2 Inch PE IP, 1522 ft of 6 Inch IP PE. and 1018 ft of 4 Inch IP PE. approximately  87 Services involved</t>
  </si>
  <si>
    <t>050.39776</t>
  </si>
  <si>
    <t>050.2634.Grapevine Rd Ext</t>
  </si>
  <si>
    <t>Install 500 ft of 2 inch PE for County Sports Complex.</t>
  </si>
  <si>
    <t>2015-05-08</t>
  </si>
  <si>
    <t>050.39784</t>
  </si>
  <si>
    <t>PRP.2734.High St. Cabell-14th</t>
  </si>
  <si>
    <t>Replace approximately1951 ft of 6 Inch 4 Inch and 2 Inch LP and IP Stl.  with approximately 1286 Ft of 6 Inch IP  PE  and 665 ft of 2 Inch IP PE.  52 services will be involved in this replacement.</t>
  </si>
  <si>
    <t>2015-10-30</t>
  </si>
  <si>
    <t>050.39797</t>
  </si>
  <si>
    <t>2637.Lourdes Hosp. Easement</t>
  </si>
  <si>
    <t>Permanent above ground easement on Lourdes Hospital Property for Regulator Station.  We had previously been leasing the 40'x40' lot in 20 year increments</t>
  </si>
  <si>
    <t>050.39801</t>
  </si>
  <si>
    <t>2609.Storage.Equipment.FY15</t>
  </si>
  <si>
    <t>Purchase equipment for Storage including:  1 ignitition engine, 4 Package consisting of personal gas monitors and calibration station for well workover and maintenance.</t>
  </si>
  <si>
    <t>050.39809</t>
  </si>
  <si>
    <t>2735.RETIRE TRUCK.TRAILER</t>
  </si>
  <si>
    <t>RETIRE FOR SALVAGE TRUCK AND TRAILER  UNIT 6553 AND UNIT 6816</t>
  </si>
  <si>
    <t>2015-10-22</t>
  </si>
  <si>
    <t>050.39824</t>
  </si>
  <si>
    <t>2738.REYNOLDS RD 2015</t>
  </si>
  <si>
    <t>INSTALL 360' OF 2" PE FOR NEW CUSTOMERS ON REYNOLDS ROAD OFF SMITH RIDGE ROAD</t>
  </si>
  <si>
    <t>050.39827</t>
  </si>
  <si>
    <t>JimSmithContractingEasement.15</t>
  </si>
  <si>
    <t>Purchase 20 ft. wide easement for approximately 3,000 feet from Jim Smith Contracting LLC.</t>
  </si>
  <si>
    <t>050.39858</t>
  </si>
  <si>
    <t>050.2734.BrennerSt.StationRep</t>
  </si>
  <si>
    <t>Replace Reg. Station - Third Party Damage - Brenner St. Bowling Green</t>
  </si>
  <si>
    <t>2015-02-13</t>
  </si>
  <si>
    <t>050.39898</t>
  </si>
  <si>
    <t>050.2634.Mahr Park Main Ext</t>
  </si>
  <si>
    <t>Install 850 feet of 2 inch PE for  the city park in Madisonville named Mahr Park</t>
  </si>
  <si>
    <t>050.39906</t>
  </si>
  <si>
    <t>050.2634.Hwy 351 Relocation</t>
  </si>
  <si>
    <t>Relocate app. 700' feet of 2 inch steel main along Ky Hwy 351 in Henderson County</t>
  </si>
  <si>
    <t>2015-02-23</t>
  </si>
  <si>
    <t>050.39907</t>
  </si>
  <si>
    <t>PRP.2635.Maple St.</t>
  </si>
  <si>
    <t>Replace approximately 5618 ft 2  Inch Bare Main with 2 Inch PE IP . 67 services involved</t>
  </si>
  <si>
    <t>2015-03-20</t>
  </si>
  <si>
    <t>050.39911</t>
  </si>
  <si>
    <t>2015 WMR</t>
  </si>
  <si>
    <t>We are requesting $18,300 (budgeted amount) worth of AMR equipment and $1,875 (budgeted amount) worth of direct capital labor to continue our wireless meter reading program in Paducah for 2015 FY.</t>
  </si>
  <si>
    <t>050.39912</t>
  </si>
  <si>
    <t>2738.COX ST RETIREMENT 2015</t>
  </si>
  <si>
    <t>RETIREMENT OF THE COX ST MAIN IN CAMPBELLSVILLE</t>
  </si>
  <si>
    <t>2015-03-02</t>
  </si>
  <si>
    <t>2015-04-02</t>
  </si>
  <si>
    <t>050.39913</t>
  </si>
  <si>
    <t>050.2636.Palomino Pl. Ext.</t>
  </si>
  <si>
    <t>460 ft.-2 inch PE - Palomino Pl. Owensboro</t>
  </si>
  <si>
    <t>050.39930</t>
  </si>
  <si>
    <t>050.2734.McCoy Place II-A</t>
  </si>
  <si>
    <t>2 and 4 inch PE Extension McCoy Pl II-A - B.G.</t>
  </si>
  <si>
    <t>2015-02-05</t>
  </si>
  <si>
    <t>050.39931</t>
  </si>
  <si>
    <t>Mayfield Purch Upgrade</t>
  </si>
  <si>
    <t>Mayfield Purchase station upgrade includes replacing 2 - 4 inch Axial flo regulators with 2 new 4 inch Mooney regulators.</t>
  </si>
  <si>
    <t>050.39954</t>
  </si>
  <si>
    <t>Reg Replace - Barham Rd</t>
  </si>
  <si>
    <t>Barham Road Regulator Station - We propose to retire one 2 inch Fisher 399 regulator and replace it with one 2 inch Mooney regulator. We will purchase from Tri-State Meter out of Memphis, TN</t>
  </si>
  <si>
    <t>050.39996</t>
  </si>
  <si>
    <t>2739.DIAGEO PHASE 1 2015</t>
  </si>
  <si>
    <t>INSTALL 10,500' OF 6" PE FOR PHASE 1 OF DIAGEO</t>
  </si>
  <si>
    <t>050.40009</t>
  </si>
  <si>
    <t>050.2636.EByersRegSta</t>
  </si>
  <si>
    <t>East Byers Reg. Stat and Tie-In - Heartland Reg Sta.</t>
  </si>
  <si>
    <t>050.40010</t>
  </si>
  <si>
    <t>050.2636.UnionStRelocHartford</t>
  </si>
  <si>
    <t>Relocate 1000 ft. of 2 inch Stl with 2 inch PE - Union St. - Hartford</t>
  </si>
  <si>
    <t>050.40014</t>
  </si>
  <si>
    <t>2653.Oboro.GEO.7X.GPS.FY15</t>
  </si>
  <si>
    <t>Purchase one GEO.7X with Rangefinder GPS for the Owensboro, KY PRP crew.</t>
  </si>
  <si>
    <t>050.40015</t>
  </si>
  <si>
    <t>2653.GEO.7X.GPS.Bowling.Green</t>
  </si>
  <si>
    <t>Purchase 1 GEO 7X with Rangefinder GPS for Bowling Green PRP crew.</t>
  </si>
  <si>
    <t>050.40023</t>
  </si>
  <si>
    <t>PRP.2734.Hwy 31W</t>
  </si>
  <si>
    <t>Replace 590 ft of 4 Inch Bare Steel IP with 4 Inch PE IP due to leakage on Bare Steel. Approximately 8 services involved.</t>
  </si>
  <si>
    <t>2015-03-09</t>
  </si>
  <si>
    <t>050.40035</t>
  </si>
  <si>
    <t>050.2734.Technology6inchPE</t>
  </si>
  <si>
    <t>1300 ft. of 6 inch PE - Technology Way - BowlingGreen</t>
  </si>
  <si>
    <t>2015-02-06</t>
  </si>
  <si>
    <t>050.40037</t>
  </si>
  <si>
    <t>2739.CLOVERBROOK SEC 8 P 1 15</t>
  </si>
  <si>
    <t>INSTALL 2" PE IN CLOVERBROOKJ SEC 8 PHASE 1 ON ST REGIS DR FROM TEALWOOD PAST RUTHERFORD</t>
  </si>
  <si>
    <t>050.40044</t>
  </si>
  <si>
    <t>2738.GRE.WILLIAM DIAL RD 15</t>
  </si>
  <si>
    <t>INSTALL 2800' OF 4" PE 3408 AND 1300ft OF 2" PE 3408 TO SERVICE NEW CHICKEN HOUSES ON WILLIAM DIAL RD FROM NEW 6" PE</t>
  </si>
  <si>
    <t>050.40092</t>
  </si>
  <si>
    <t>050.2636.ERX, regs, guages</t>
  </si>
  <si>
    <t>Purchase 6 ERX's, 6 guages and 2 4" Moonies for Greenville/Central City area</t>
  </si>
  <si>
    <t>050.40112</t>
  </si>
  <si>
    <t>050.2636.Fiddlesticks Phase 3</t>
  </si>
  <si>
    <t>595 ft. of 2 inch PE will serve 12 new lots in Fiddlesticks Sub. Phase 3 - Owensboro</t>
  </si>
  <si>
    <t>050.40132</t>
  </si>
  <si>
    <t>050.2637.USEC.MeterSet.FY15</t>
  </si>
  <si>
    <t>Retire 2,749' - 6" steel, 2,763' - 3" steel. Move gas meter outside of the fenced off nuclear facility</t>
  </si>
  <si>
    <t>050.40153</t>
  </si>
  <si>
    <t>050.2736.Commerce Ct Ext</t>
  </si>
  <si>
    <t>Install 780 feet of 4 inch poly for one new commercial customer  (Mid-South Equipment) requesting nartural gas</t>
  </si>
  <si>
    <t>050.40171</t>
  </si>
  <si>
    <t>BowlingGreen.Office.Carpet.15</t>
  </si>
  <si>
    <t>Replace carpet at Bowling Green office.</t>
  </si>
  <si>
    <t>050.40172</t>
  </si>
  <si>
    <t>Bowling Green Office Furniture</t>
  </si>
  <si>
    <t>Purchase desk/cubicles for new employees - 3 Construction Employees and 2 Field Construction Coordinators.</t>
  </si>
  <si>
    <t>050.40218</t>
  </si>
  <si>
    <t>PRP.2735.East Back MUN.</t>
  </si>
  <si>
    <t>Replace approximately 2142 ft of 2 Inch IP Bare steel with 2 Inch IP PE. approximately 30 services involved.</t>
  </si>
  <si>
    <t>050.40232</t>
  </si>
  <si>
    <t>PRP.2735.Washington St.MUN</t>
  </si>
  <si>
    <t>Replace approximately 3217 ft of 2 Inch Bare IP steel with 2 Inch IP PE. Approximately 26 services involed.</t>
  </si>
  <si>
    <t>050.40255</t>
  </si>
  <si>
    <t>050.2736.W 18th St Retire</t>
  </si>
  <si>
    <t>Abandon 2 inch and 4 inch pipe on W 18th Street</t>
  </si>
  <si>
    <t>2015-04-22</t>
  </si>
  <si>
    <t>050.40270</t>
  </si>
  <si>
    <t>050.2734.Champion Pet Foods</t>
  </si>
  <si>
    <t>5900 ft. of 6 inch PE to serve new Champion Pet Foods in South Union</t>
  </si>
  <si>
    <t>2015-04-20</t>
  </si>
  <si>
    <t>050.40271</t>
  </si>
  <si>
    <t>050.2637.Ohio Ct Main Ext</t>
  </si>
  <si>
    <t>Install 140 ft of 2 inch pe for one existing customer wanting to convert from LP</t>
  </si>
  <si>
    <t>050.40277</t>
  </si>
  <si>
    <t>050.2637.Ky Ave Replacements</t>
  </si>
  <si>
    <t>State of Kentucky is making road improvements to Kentucky Ave in Paducah. They are improving the road from 10th Street (Jetton blvd) to N 24th. We have 5 sections of gas mains affected. All 5 are road crossings</t>
  </si>
  <si>
    <t>050.40278</t>
  </si>
  <si>
    <t>Calvert Purchase Upgrade</t>
  </si>
  <si>
    <t>This project consists of replacing the relief valve at what we call Calvert City Purchase Station, located on Ky Hwy 282, just east of Calvert City</t>
  </si>
  <si>
    <t>050.40284</t>
  </si>
  <si>
    <t>050.2635.Charleston TB Reloc</t>
  </si>
  <si>
    <t>Move Charleston Town border some 150 feet north to get it out of customers front yard</t>
  </si>
  <si>
    <t>2015-04-06</t>
  </si>
  <si>
    <t>050.40290</t>
  </si>
  <si>
    <t>050.2637.Fantasy Ln Ext</t>
  </si>
  <si>
    <t>Install 160 feet of 2 inch pe for one customer (Mo Morad) requesting natural gas</t>
  </si>
  <si>
    <t>050.40291</t>
  </si>
  <si>
    <t>050.2637.Pecan Dr Rev Ext</t>
  </si>
  <si>
    <t>Install 600 feet of 2 inch pe for two existing customers requesting gas service</t>
  </si>
  <si>
    <t>050.40292</t>
  </si>
  <si>
    <t>050.2637.Bruce Ave Rev Ext</t>
  </si>
  <si>
    <t>Install 330 feet of 2 inch poly main for six existing customers wanting to convert from all-electric to natural gas heat.</t>
  </si>
  <si>
    <t>050.40296</t>
  </si>
  <si>
    <t>Retire Welder #9471</t>
  </si>
  <si>
    <t>We propose to retire welder #9471, a 2001 Miller Trailblazer 300D. The V.I.N is LB116288. Can be picked p at 3510 Coleman Rd Paducah, KY. Salvage value has been placed at -$500.00</t>
  </si>
  <si>
    <t>2015-05-31</t>
  </si>
  <si>
    <t>050.40375</t>
  </si>
  <si>
    <t>2602.Oboro.Server.Replc.15</t>
  </si>
  <si>
    <t>Server/Switch replacement for Owensboro OWN00N04</t>
  </si>
  <si>
    <t>2015-05-12</t>
  </si>
  <si>
    <t>2015-11-28</t>
  </si>
  <si>
    <t>050.40377</t>
  </si>
  <si>
    <t>2602.KY.Laptop.Purch.FY15.2</t>
  </si>
  <si>
    <t>Purchase 1 Dell Latitude 12 E7250 laptop and 4 Dell 24 Dual Monitors E2414H with MDS 14.</t>
  </si>
  <si>
    <t>050.40386</t>
  </si>
  <si>
    <t>Replace Fences</t>
  </si>
  <si>
    <t>We have budgeted the replacement of fences at five town border stations including T.B 3 ( Cairo Rd ), T.B 4 ( WKCTC Campus ), Calvert City T.B, and Schaeffer Rd station.</t>
  </si>
  <si>
    <t>050.40425</t>
  </si>
  <si>
    <t>PRP.2636.River Rd.</t>
  </si>
  <si>
    <t>Install approximately 5499 ft of 2 Inch IP PE to replace 2 Inch and 6 Inch Bare LP Steel.  approximately 66 Services involved.</t>
  </si>
  <si>
    <t>050.40434</t>
  </si>
  <si>
    <t>050.2636.Newbolt Rd. Ext</t>
  </si>
  <si>
    <t>350 ft. of  inch PE</t>
  </si>
  <si>
    <t>050.40453</t>
  </si>
  <si>
    <t>050.2637.Krebs Sta Rd Ext 3</t>
  </si>
  <si>
    <t>Install 300 feet of 2 inch pe gas main for three exisitng residential customers requesting natural gas. All three converting from propane.</t>
  </si>
  <si>
    <t>050.40471</t>
  </si>
  <si>
    <t>PRP.2734.Crewdson Ln.</t>
  </si>
  <si>
    <t>See  Canned Stories</t>
  </si>
  <si>
    <t>050.40481</t>
  </si>
  <si>
    <t>2734.PRP.Coil.Pipe.Trailer.15</t>
  </si>
  <si>
    <t>Purchase Lazy Susan Coil Pipe Trailer (Model CT1143TT) with hydraulic tilt and  turntable brake for internal Bowling Green PRP crew.  Serial #1RCFECJ13F1001494</t>
  </si>
  <si>
    <t>050.40483</t>
  </si>
  <si>
    <t>2734.PRP.Line.Locator.FY15</t>
  </si>
  <si>
    <t>Purchase All-PRO S-Lock locator from Heath Consultants for internal Bowling Green PRP crew.  Serial # 6001523002</t>
  </si>
  <si>
    <t>050.40488</t>
  </si>
  <si>
    <t>050.2637.Creek Replacements</t>
  </si>
  <si>
    <t>We have 4 inch pe exposed in creeks at two locations in the Lone Oak area. We propose to have Revell Construction of Union City, TN replace both of these creek exposures.</t>
  </si>
  <si>
    <t>2015-06-15</t>
  </si>
  <si>
    <t>050.40489</t>
  </si>
  <si>
    <t>050.2736.Katie Peden Dr Ext</t>
  </si>
  <si>
    <t>Install 100 ft of 2 inch steel, set a 3/4 inch MTDeason reg station, 100 ft od 2 inch poly, then 830 ft of 2 inch poly for one commercial customer (Garnett By-Pass Warehouse) requesting gas</t>
  </si>
  <si>
    <t>050.40491</t>
  </si>
  <si>
    <t>050.2739.WalkerLnStaRebuild</t>
  </si>
  <si>
    <t>Replace Walker Ln Regulator Station - Lawrencburg</t>
  </si>
  <si>
    <t>050.40506</t>
  </si>
  <si>
    <t>PRP.2635. H ville St Replace</t>
  </si>
  <si>
    <t>Abbandon 115 feet of 2 inch bare pipe. Install 118 feet of 2 inch poly pipe due to leakage</t>
  </si>
  <si>
    <t>050.40532</t>
  </si>
  <si>
    <t>050.2637.Ham Rd Rev Ext</t>
  </si>
  <si>
    <t>Install 1,200 feet of 2 inch poly main for one new residential customer (Kevin Stahr) requesting gas service.</t>
  </si>
  <si>
    <t>050.40534</t>
  </si>
  <si>
    <t>PRP.2637.Madison</t>
  </si>
  <si>
    <t>Replace approximately 4584 ft of 4 and 6 Inch Bare IP Steel with 4 and 6 Inch IP PE.  Approximately103 services involved</t>
  </si>
  <si>
    <t>2015-06-10</t>
  </si>
  <si>
    <t>2015-12-22</t>
  </si>
  <si>
    <t>050.40556</t>
  </si>
  <si>
    <t>050.2638.Dale Dr Rev Ext</t>
  </si>
  <si>
    <t>Install 400 feet of 2 inch pe pipe for two existing customers requesting natural gas</t>
  </si>
  <si>
    <t>050.40557</t>
  </si>
  <si>
    <t>050.2634.Versnick Dr Rev Ext</t>
  </si>
  <si>
    <t>Install 300 feet of 2 inch pe main for one existing commercial customer  requesting service.</t>
  </si>
  <si>
    <t>050.40566</t>
  </si>
  <si>
    <t>2609.HickoryStorageBuilding.15</t>
  </si>
  <si>
    <t>Construction of new building at Hickory Storage in Philpot, KY.  Builder is Hayden Construction Company.  Estimate cost is $153,469.00</t>
  </si>
  <si>
    <t>050.40577</t>
  </si>
  <si>
    <t>050.2638.S 17th St Ext</t>
  </si>
  <si>
    <t>Install 80 feet of 2 inch poly pipe for one residential customer (Larry Jackson) requesting natural gas service at 201 South 17th Street in Mayfield.</t>
  </si>
  <si>
    <t>050.40578</t>
  </si>
  <si>
    <t>New roof on TB 1</t>
  </si>
  <si>
    <t>We have budgeted monies to put a new roof on Mayfield Town Border #1</t>
  </si>
  <si>
    <t>050.40587</t>
  </si>
  <si>
    <t>PRP.2636.Dublin LN</t>
  </si>
  <si>
    <t xml:space="preserve">Replace 6056 ft of bare LP Stl with 5591 ft 2 Inch  and  465 ft of 6 Inch IP PE . 106  services involved. </t>
  </si>
  <si>
    <t>2015-06-25</t>
  </si>
  <si>
    <t>050.40589</t>
  </si>
  <si>
    <t>050.2739.MooneyRegsShelbyville</t>
  </si>
  <si>
    <t>Mooney Regulators for : RS1514 Zaring Mill_x000D_
                                   RS1550 Pearce Industrial_x000D_
                                   RS1555 Mt. Eden Rd_x000D_
                                   RS1548 Brunnerstown Rd_x000D_
                                   R</t>
  </si>
  <si>
    <t>2015-06-17</t>
  </si>
  <si>
    <t>050.40590</t>
  </si>
  <si>
    <t>050.2739.Grade3LeakRepaieSlbyv</t>
  </si>
  <si>
    <t>Approved FY2015 Grade Three Leak Repairs - Shelbyville Area</t>
  </si>
  <si>
    <t>050.40596</t>
  </si>
  <si>
    <t>050.2739.McCormack Ext.</t>
  </si>
  <si>
    <t>1420 ft. of 2 inch PE Extension to serve three new customers - McCormack -Waddy</t>
  </si>
  <si>
    <t>050.40609</t>
  </si>
  <si>
    <t>2636.Retire backhoe trailer</t>
  </si>
  <si>
    <t>o retire tandem axle dual wheel backhoe trailer</t>
  </si>
  <si>
    <t>050.40615</t>
  </si>
  <si>
    <t>050.2637.CANDLELIGHT EXT 2</t>
  </si>
  <si>
    <t>Install app. 2400 feet of 2 inch FOR DEPOSIT PURPOSES ONLY</t>
  </si>
  <si>
    <t>050.40632</t>
  </si>
  <si>
    <t>Coleman.Rd.Security.System</t>
  </si>
  <si>
    <t>Install camera security system at 3510 Coleman Rd office location.  12 cameras IP plus High Definition 2 Terrabyte Storage NVR.</t>
  </si>
  <si>
    <t>050.40639</t>
  </si>
  <si>
    <t>PRP.2734.Clay-Stubbins</t>
  </si>
  <si>
    <t>Replace 1823 Ft 2 Inch Bare IP Stl. and 1160 ft 2 Inch Bare LP Stl with 2440ft 2Inch IP PE. Also retire 1 LP Reg Sta. 44 Services involved.</t>
  </si>
  <si>
    <t>050.40662</t>
  </si>
  <si>
    <t>050.40672</t>
  </si>
  <si>
    <t>PRP.2734.Henry-McElroy</t>
  </si>
  <si>
    <t>Replace approximately 700ft of 2 Inch Bare IP Stl with 2 Inch PE IP.  14 Services involved.</t>
  </si>
  <si>
    <t>050.40678</t>
  </si>
  <si>
    <t>050.2637.Mallard Cr Ext II</t>
  </si>
  <si>
    <t>Install app. 900 feet of 2 inch poly for 3 fourplexes and 2 threeplexes for a total of 18 new residential meter sets. This is in the Ky Oaks Mall area of Paducah</t>
  </si>
  <si>
    <t>050.40679</t>
  </si>
  <si>
    <t>050.2637.Schneidman Relocate</t>
  </si>
  <si>
    <t>Move existing Sccneidman Rd T.B station west app. 100 feet. Currently station is on city right-of-way and very close to road. Property owner is not happy with location. We propose to move from east side of road to west side of road.</t>
  </si>
  <si>
    <t>050.40685</t>
  </si>
  <si>
    <t>050.2636 DameWay Dr.Ext</t>
  </si>
  <si>
    <t>350 ft. of 2 iNCH pe Dame Way Rd. - Powderly</t>
  </si>
  <si>
    <t>2015-03-10</t>
  </si>
  <si>
    <t>050.40687</t>
  </si>
  <si>
    <t>PRP.2636.Kennedy Dr.</t>
  </si>
  <si>
    <t>Replace 1326 ft of 4 Inch Bare IP Steel  with 1589 Ft of 2 Inch IP PE  7 services involved.</t>
  </si>
  <si>
    <t>2015-06-29</t>
  </si>
  <si>
    <t>2015-08-28</t>
  </si>
  <si>
    <t>050.40693</t>
  </si>
  <si>
    <t>050.2735.TB1Reloc.HorseCave</t>
  </si>
  <si>
    <t>Replace Horse Cave TB 2</t>
  </si>
  <si>
    <t>050.40699</t>
  </si>
  <si>
    <t>050.2634.St Charles TB Repl</t>
  </si>
  <si>
    <t>Retire existing regulator station, install new station east and south adjacent to Main Street</t>
  </si>
  <si>
    <t>050.40703</t>
  </si>
  <si>
    <t>050.2634.Liberty Sta Rebuild</t>
  </si>
  <si>
    <t>Replace Liberty Station due to bad valves, PSC suggested.</t>
  </si>
  <si>
    <t>050.40709</t>
  </si>
  <si>
    <t>050.2637.Lourdes HCA Removal</t>
  </si>
  <si>
    <t>Install app. 700 feet of 8 inch H.P.D. Abandon/Retire app. 700 feet of 8 inch Transmission Main. We do this to get rid of "High Consequence Area" label.</t>
  </si>
  <si>
    <t>2015-07-25</t>
  </si>
  <si>
    <t>050.40723</t>
  </si>
  <si>
    <t>050.2638.Sedalia Rd Sys Imp</t>
  </si>
  <si>
    <t>Tap on to 2" HPD (175# MAOP) run 180 ft 2 in steel, 2 inch regulator station, then app. 2,300 feet of 4 in poly. Tie-ing two systems together. The 36 PSI MAOP to the north needs to be bolstered, there is a lg subdivision at the end of north system.</t>
  </si>
  <si>
    <t>050.40733</t>
  </si>
  <si>
    <t>050.2636.Avondale Reg. Repl.</t>
  </si>
  <si>
    <t>Replace Pole Mount Regulator Station - Avondale at Castlewood - Owensboro</t>
  </si>
  <si>
    <t>2015-06-18</t>
  </si>
  <si>
    <t>050.40736</t>
  </si>
  <si>
    <t>PRP.2735.Buckner-Main St.MUN</t>
  </si>
  <si>
    <t>Replace approximately 3600 ft of Bare 2 inch IP Stl. with 3650 ft 2 inch IP PE. 50 Services involved.</t>
  </si>
  <si>
    <t>2015-10-28</t>
  </si>
  <si>
    <t>050.40737</t>
  </si>
  <si>
    <t>PRP.2637.Madison-Harrison</t>
  </si>
  <si>
    <t>Replace approximately 6200 ft of Bare IP Stl Main with 4400 ft 4 Inch IP PE and 2199 ft of 2 Inch Ip PE. 159 Services involved.</t>
  </si>
  <si>
    <t>050.40757</t>
  </si>
  <si>
    <t>050.2736.Davenport Ln Ext</t>
  </si>
  <si>
    <t>Install 2,920 feet of 4 inch PE as well as 280 feet of 2 inch PE for 6 customers requesting natural gas. A partial deposit is required.</t>
  </si>
  <si>
    <t>050.40767</t>
  </si>
  <si>
    <t>Lourdes HCA - Retirement</t>
  </si>
  <si>
    <t>This is a seperate project to retire TRANSMISSION main. There is a seperate project 050.40709 to install H.P.D, needs to be two seperate projects, one for H.P.D, one for Transmission. We propose to retire app. 700 ft of 8" pipe</t>
  </si>
  <si>
    <t>050.40779</t>
  </si>
  <si>
    <t>PRP.2734.Centerline Phase 2</t>
  </si>
  <si>
    <t>Replace approximately 1 mile of 8 Inch bare steel from PS1 towards Rhoades Ln with 9300 of 8 Inch Stl HPD and 1300  of 6 Inch PE IP.  Replace 6 services.</t>
  </si>
  <si>
    <t>2015-07-20</t>
  </si>
  <si>
    <t>2016-02-29</t>
  </si>
  <si>
    <t>050.40793</t>
  </si>
  <si>
    <t>2737.HAR.NORTH REG STATION</t>
  </si>
  <si>
    <t>INSTALL 4 inch STEEL, REGUALTOR STATION AND 4inch PE TO TIE THE HP LINE TO THE IP LINE ON THE NORTH SIDE OF HARRODSBURG AT WAUSAU AND BOHON ROAD</t>
  </si>
  <si>
    <t>2015-05-29</t>
  </si>
  <si>
    <t>2016-01-01</t>
  </si>
  <si>
    <t>050.40801</t>
  </si>
  <si>
    <t>Coleman.Rd.Office Projector</t>
  </si>
  <si>
    <t>Install (1) 16:10 Projector, Mount, and Ceiling Plant at new Paducah, KY office located at 3510 Coleman Road. Vivitek Model D968U-WT Projector; Serial#:  WD968U-WT5020021</t>
  </si>
  <si>
    <t>2015-07-16</t>
  </si>
  <si>
    <t>050.40807</t>
  </si>
  <si>
    <t>2739.LOCUST CRK 10b 2015</t>
  </si>
  <si>
    <t>INSATALL 2" PE FOR 13 LOTS IN LOCUST CREEK SECTION 10b</t>
  </si>
  <si>
    <t>050.40810</t>
  </si>
  <si>
    <t>Rebuild Madville Purch Sta</t>
  </si>
  <si>
    <t>We propose to rebuild the Madisonville Purchase Station due to outdated regulators and leaking valves. This is approved in the FY 2015 Capital Budget.</t>
  </si>
  <si>
    <t>050.40849</t>
  </si>
  <si>
    <t>050.2739.Ninevah Road</t>
  </si>
  <si>
    <t>675' of 2" PE</t>
  </si>
  <si>
    <t>050.40855</t>
  </si>
  <si>
    <t>2602.Desktop.Laptop Purch.15</t>
  </si>
  <si>
    <t>Purchase 20 Dell OptiPlex 7020 SFF desktop computers, 2 Dell Latitude E5450 Laptops, and 2 Dell Latitude E7250.  This purhcase will allow Kentucky operations  to rid ourselves of XP  machines putting us in compliance with the Enerprise.</t>
  </si>
  <si>
    <t>2015-07-23</t>
  </si>
  <si>
    <t>050.40866</t>
  </si>
  <si>
    <t>PRP.2736.Robin Rd.</t>
  </si>
  <si>
    <t xml:space="preserve">Replace  800 ft of 2  and 4 Inch LP Bare Stl with 2 Inch Ip PE. also remove LP Reg. Station, 16 services. Co Crew to do work   </t>
  </si>
  <si>
    <t>2015-09-29</t>
  </si>
  <si>
    <t>050.40894</t>
  </si>
  <si>
    <t>PRP.2734.E. 13th Ave Rt</t>
  </si>
  <si>
    <t>Retire 310 ft of 2 Inch Bare Stl. Main</t>
  </si>
  <si>
    <t>2015-07-24</t>
  </si>
  <si>
    <t>050.40909</t>
  </si>
  <si>
    <t>050.2636.DeerValley3</t>
  </si>
  <si>
    <t>3440 ft of 4 inch and 300 ft. of 2 inch PE - Deer Valley 3-Owensboro</t>
  </si>
  <si>
    <t>050.40910</t>
  </si>
  <si>
    <t>050.2734.DeweeseAsphalt.Frk.</t>
  </si>
  <si>
    <t>100 ft. of 2 inch HPD, Regulator Station and 6inch PE to serve Deweese Asphalt Plant - Brown Rd. Franklin</t>
  </si>
  <si>
    <t>2015-08-03</t>
  </si>
  <si>
    <t>050.40936</t>
  </si>
  <si>
    <t>050.2637.Maxon Rd Relocation</t>
  </si>
  <si>
    <t>McCracken County making improvements to Maxon Road, we propose to relocate app. 5,000 feet of 4 inch poly pipe along with a small amount of 2 inch poly and app. 32 residential customers</t>
  </si>
  <si>
    <t>2015-08-24</t>
  </si>
  <si>
    <t>050.40959</t>
  </si>
  <si>
    <t>PRP.2636.Ewing Rd.</t>
  </si>
  <si>
    <t>Replace 3,4 and 6 Inch Bare LP Stl with approximately 6000 Ft of 2 Inch IP PE , also remove 1 low pressure Reg Station . Approximately 67 Services.</t>
  </si>
  <si>
    <t>2015-12-15</t>
  </si>
  <si>
    <t>050.40963</t>
  </si>
  <si>
    <t>PRP.2736.Liberty St RT</t>
  </si>
  <si>
    <t>Retire approximately 239 ft of bare 6 Inch LP Stl. and 6 Ft 4 Inch Bare Stl.</t>
  </si>
  <si>
    <t>050.40982</t>
  </si>
  <si>
    <t>050.2734.Hunts Ln. Ext</t>
  </si>
  <si>
    <t>1000 ft. of 4 inch PE Ext. - Hunts Ln. B.G.</t>
  </si>
  <si>
    <t>050.40986</t>
  </si>
  <si>
    <t>PRP.2609.Dawson Springs</t>
  </si>
  <si>
    <t>Replace approximately 1 mile of 4 Inch bare Stl. with 6 Inch Stl Project being created to capture cost of Material and R/W clearing.  Revision will be routed after contract is awarded job to start Oct. 1st   No Services</t>
  </si>
  <si>
    <t>2015-08-13</t>
  </si>
  <si>
    <t>2016-07-28</t>
  </si>
  <si>
    <t>050.41011</t>
  </si>
  <si>
    <t>050.2637.Walton Rd Rev Ext</t>
  </si>
  <si>
    <t>Install 625 feet of 2 inch poly for 6 new commercial lots located near intersection of Coleman Rd &amp; Old Cairo Rd</t>
  </si>
  <si>
    <t>2015-08-15</t>
  </si>
  <si>
    <t>050.41020</t>
  </si>
  <si>
    <t>050.2609.MoslyvlVlvRepl</t>
  </si>
  <si>
    <t>050.2609 Mosleyville Habit Junction Valve Replacement. Fiscal Year 2015, Approved Capital Project</t>
  </si>
  <si>
    <t>2015-08-20</t>
  </si>
  <si>
    <t>050.41029</t>
  </si>
  <si>
    <t>2738.ELKHORN RD 2015</t>
  </si>
  <si>
    <t>INSTALL 5108' OF PE GAS LINE TO SERVE ELKHORN BAPTIST CHURCH</t>
  </si>
  <si>
    <t>050.41037</t>
  </si>
  <si>
    <t>050.2637.Central Rd Rev Ext</t>
  </si>
  <si>
    <t>Install 200 ft. of 2 inch poly main for one new residential customer (Stacey Wright) requesting gas service at 158 Central Rd</t>
  </si>
  <si>
    <t>050.41042</t>
  </si>
  <si>
    <t>060.2636.BuffaloTrace Ext</t>
  </si>
  <si>
    <t>1450 ft. of 2 inch PE will serve Buffalo Trace located in Honeysuckle Estates - Owensboro</t>
  </si>
  <si>
    <t>2015-08-05</t>
  </si>
  <si>
    <t>050.41043</t>
  </si>
  <si>
    <t>050.2636.Wright Ave Est</t>
  </si>
  <si>
    <t>350 ft. of 2 inch PE - Wright Ave. - Owensboro</t>
  </si>
  <si>
    <t>050.41052</t>
  </si>
  <si>
    <t>050.2634.N McEuen Ave Retire</t>
  </si>
  <si>
    <t>Abandon 272 feet - 2 inch PE and 42 feet - 2 inch steel for a total of 314 feet</t>
  </si>
  <si>
    <t>2015-09-05</t>
  </si>
  <si>
    <t>050.41056</t>
  </si>
  <si>
    <t>050.2637.Riley Cr Ext</t>
  </si>
  <si>
    <t>Install 540 feet of 2 inch poly for one new residential customer (Joe Frank Riley) requesting gas service to 200 Riley Circle in Calvert City, KY</t>
  </si>
  <si>
    <t>2015-08-18</t>
  </si>
  <si>
    <t>050.41082</t>
  </si>
  <si>
    <t>050.2737.4thStReplacement</t>
  </si>
  <si>
    <t>Retire 4th St. Reg. Station and Station Piping and install tie ins to existing IP main</t>
  </si>
  <si>
    <t>050.41091</t>
  </si>
  <si>
    <t>050.2738.PoplarSt.Retire</t>
  </si>
  <si>
    <t>Retire 275 ft. of 2 inch steel - Poplar St.-Campbellsville</t>
  </si>
  <si>
    <t>050.41093</t>
  </si>
  <si>
    <t>2738.LEB.MERCER AVE 2015</t>
  </si>
  <si>
    <t>INSTALL 100' OF 2" PE TO SERVE NEW INDUSTRIAL BUILDING IN LEBANON</t>
  </si>
  <si>
    <t>2015-05-18</t>
  </si>
  <si>
    <t>050.41095</t>
  </si>
  <si>
    <t>050.2738.Trade Ln.</t>
  </si>
  <si>
    <t>Estimate</t>
  </si>
  <si>
    <t>050.41108</t>
  </si>
  <si>
    <t>2636.Vehicle.Methane.Detector</t>
  </si>
  <si>
    <t>Purchase Vehicle Methane Detector (VMD) system.  Includes 5' Survey Bar Assembly with IR Transmiter and Receiver, Tablet, Bluetooth and GPS Interface, Vehicle Mounting Kit, and Brush Guard from Sensit Technologies</t>
  </si>
  <si>
    <t>2015-09-02</t>
  </si>
  <si>
    <t>050.41113</t>
  </si>
  <si>
    <t>31W.Mizpah Rd.Interconnect</t>
  </si>
  <si>
    <t>Establish new Texas Gas interconnect at Hwy 31W and Mizpah Rd.  This is for in-line Tee and side valve to be installed while Texas Gas line is out of service.</t>
  </si>
  <si>
    <t>050.41124</t>
  </si>
  <si>
    <t>050.2734.KY 181 PI elkton</t>
  </si>
  <si>
    <t>State Hwy Relocation - KY 181 - Elkton</t>
  </si>
  <si>
    <t>050.41125</t>
  </si>
  <si>
    <t>050.2735.Grade 3 Leaks</t>
  </si>
  <si>
    <t>Approved FY 2015 Project Revision. Original project was ste up under general plant resulting in project failure. ( 050.40990 ). Original project was cancelled and replaced with this project. _x000D_
_x000D_
Grade three leak repairs for Glasgow</t>
  </si>
  <si>
    <t>2014-09-03</t>
  </si>
  <si>
    <t>050.41147</t>
  </si>
  <si>
    <t>050.2734.Federal St. Franklin</t>
  </si>
  <si>
    <t>625 ft. of 2 inch PE - Federal St. Franklin</t>
  </si>
  <si>
    <t>050.41149</t>
  </si>
  <si>
    <t>050.2739.DgwdVilaMnExt</t>
  </si>
  <si>
    <t>200 ft 2 in MDPE Main Extension</t>
  </si>
  <si>
    <t>2015-07-07</t>
  </si>
  <si>
    <t>050.41158</t>
  </si>
  <si>
    <t>050.2636.Barnett Rd. Ext</t>
  </si>
  <si>
    <t>550 ft. of 2 inch to serve one new customer</t>
  </si>
  <si>
    <t>2015-09-04</t>
  </si>
  <si>
    <t>050.41198</t>
  </si>
  <si>
    <t>PRP.2736.Metcalfe Dr.</t>
  </si>
  <si>
    <t>Replace approximately 700 ' of  bare stl IP. with 2" PE IP. 11 services  Company Crew</t>
  </si>
  <si>
    <t>2015-09-16</t>
  </si>
  <si>
    <t>050.41246</t>
  </si>
  <si>
    <t>050.2638.S 7th St Retire</t>
  </si>
  <si>
    <t>Abandon 59' - 2" steel and 241' - 2" PE for a total retirement of 300 feet. Buildings being razed</t>
  </si>
  <si>
    <t>2015-09-21</t>
  </si>
  <si>
    <t>050.41254</t>
  </si>
  <si>
    <t>050.2736.Ft.Campbell Blvd Ext</t>
  </si>
  <si>
    <t>Install app. 200 feet of 2 inch pe for a five meter commercial building requesting natural gas service.</t>
  </si>
  <si>
    <t>050.41274</t>
  </si>
  <si>
    <t>050.2635.E.Locust Retirement</t>
  </si>
  <si>
    <t>Abandon 180 feet of 2 inch bare main. We had a grade II leak on this main, we propose retiring the main and inserting 3/4 inch service.</t>
  </si>
  <si>
    <t>2015-09-22</t>
  </si>
  <si>
    <t>050.41275</t>
  </si>
  <si>
    <t>050.2636. Free Silver Rd. Ext</t>
  </si>
  <si>
    <t>2020 ft. of 2 inch PE Extension - Free Silver Rd. - Philpot</t>
  </si>
  <si>
    <t>2015-10-01</t>
  </si>
  <si>
    <t>2015-12-30</t>
  </si>
  <si>
    <t>Witness Responsible:     GKW-1</t>
  </si>
  <si>
    <t>Annual Actual Cost 2016</t>
  </si>
  <si>
    <t>2017-09-30</t>
  </si>
  <si>
    <t>2017-12-31</t>
  </si>
  <si>
    <t>2020-09-30</t>
  </si>
  <si>
    <t>2015-12-31</t>
  </si>
  <si>
    <t>Mueller No Blo Valve Changer for 3/4" - 1" and 11/4" Meter Valves $ 2885.52_x000D_
Mueller No Blo Valve Changer for 11/2" and 2" Mater Valves $3598.95_x000D_
Hand Held Plasma Cutter $1650.00_x000D_
2- VM 810 Metrotech Locators - $ 3500.00 each - total $7000.00_x000D_
Boss III E</t>
  </si>
  <si>
    <t>Replace 9 miles of 8 Inch steel with 12 Inch Steel, see addtional comments.</t>
  </si>
  <si>
    <t>2016-03-30</t>
  </si>
  <si>
    <t>Replace 6300  ft of 4 Inch and 6 Inch Bare LP and IP steel with 5969 ft 2 Inch and 331 ft 4 Inch  PE IP. Approximately 86 services involved Commercial/Residential.  See additional commets above</t>
  </si>
  <si>
    <t>2016-02-02</t>
  </si>
  <si>
    <t>2016-04-30</t>
  </si>
  <si>
    <t>2016-01-29</t>
  </si>
  <si>
    <t>2016-05-30</t>
  </si>
  <si>
    <t>050.40499</t>
  </si>
  <si>
    <t xml:space="preserve">Retire Bore Machine </t>
  </si>
  <si>
    <t>retire directional bore machine - Unit 9460 a 2001 Ditch Witch model JT2720. this unit has a salvage value of $15,000</t>
  </si>
  <si>
    <t>Replace 6056 ft of bare LP Stl with 5591 ft 2 Inch  and  465 ft of 6 Inch IP PE . 106  services involved.</t>
  </si>
  <si>
    <t xml:space="preserve">Mooney Regulators for : RS1514 Zaring Mill_x000D_
                                   RS1550 Pearce Industrial_x000D_
                                   RS1555 Mt. Eden Rd_x000D_
                                   RS1548 Brunnerstown Rd_x000D_
                                   </t>
  </si>
  <si>
    <t>2016-09-28</t>
  </si>
  <si>
    <t>2016-06-30</t>
  </si>
  <si>
    <t>2016-02-28</t>
  </si>
  <si>
    <t>2016-07-30</t>
  </si>
  <si>
    <t>Replace  800 ft of 2  and 4 Inch LP Bare Stl with 2 Inch Ip PE. also remove LP Reg. Station, 16 services. Co Crew to do work</t>
  </si>
  <si>
    <t>050.40925</t>
  </si>
  <si>
    <t>Dawson Sta Replace</t>
  </si>
  <si>
    <t>Replace Dawson Springs District Regulator Station. Original plan was to replace the four Fisher 99's with Mooney regulators, we plan to change the scope of the project and replace the entire station with a new pre-fab station, also tear down the existing</t>
  </si>
  <si>
    <t>2016-07-04</t>
  </si>
  <si>
    <t>2016-08-31</t>
  </si>
  <si>
    <t>State Hwy Relocation - KY 181 - Elkton_x000D_
Revision 2 - Extra contract labor and concrete/ blacktop charges due to changes with the State Hwy Dept. depth requirements</t>
  </si>
  <si>
    <t>2016-03-31</t>
  </si>
  <si>
    <t>050.41195</t>
  </si>
  <si>
    <t>PRP.2637.N.14th St Phase 2</t>
  </si>
  <si>
    <t>Replace 3,244 ft of 6" bare steel and 1,245 ft of 2" bare steel.  Install 1,245' of 2" HDPE and 3,190' of 6" HDPE at N.14th from Madison St. to Hampton Ave.  Replace 34 services.</t>
  </si>
  <si>
    <t>050.41199</t>
  </si>
  <si>
    <t>PRP.2736.E.7th St.</t>
  </si>
  <si>
    <t>Replace 1727 ft of bare LP 2 Inch Stl. with 1727 ft  2 Inch IP PE. 7th St Between E. 2nd and Mechanic St. Also remove 1 LP Regulator  Station Replace 15 services.</t>
  </si>
  <si>
    <t>2016-03-15</t>
  </si>
  <si>
    <t>050.41227</t>
  </si>
  <si>
    <t>Hardeman TB Replace</t>
  </si>
  <si>
    <t>Replace R.S 1457 (Hardeman Rd Reg Sta) with new pre-fab station and 2 new 2 inch Moonies plus a downstream 2 inch valve. Contract and company labor.</t>
  </si>
  <si>
    <t>050.41233</t>
  </si>
  <si>
    <t>PRP.2737.S.Chilles-Moreland</t>
  </si>
  <si>
    <t>Replace 7363 Ft of bare Stl. IP with 3020 Ft 2 Inch IP PE and 44343 ft 4 Inch PE,   Replace 100 services.</t>
  </si>
  <si>
    <t>2016-08-30</t>
  </si>
  <si>
    <t>050.41238</t>
  </si>
  <si>
    <t>Replace Relief Valve</t>
  </si>
  <si>
    <t>Replace 63 FV relief Valves at 4 locations in Union City, TN. Barham Rd - 6", Robinwood - 2", Woodland Mills - 2", &amp; North Clover - 2".</t>
  </si>
  <si>
    <t>050.41248</t>
  </si>
  <si>
    <t>Trunkline Wtr Bath Htr</t>
  </si>
  <si>
    <t>This project is to capture the costs of the installation of a water bath heater (boiler) at our "Trunkline Purchase Station" in west McCracken county</t>
  </si>
  <si>
    <t>050.41251</t>
  </si>
  <si>
    <t>050.2738.Campbellsville Reinf</t>
  </si>
  <si>
    <t>3500 ft of 6 in HDPE Line Installed Along KY-210 and Old Pitman Road to Provide Another Feed into Campbellsville</t>
  </si>
  <si>
    <t>2016-02-19</t>
  </si>
  <si>
    <t>050.41262</t>
  </si>
  <si>
    <t>PRP.2734.Normalview</t>
  </si>
  <si>
    <t>Replace 1800 ft. of 2 in. and 200 ft of 6 in. bare steel IP. Install 1803 ft. of 2 in. PE and 236 ft. of 6 in. PE.  Replace 36 services.</t>
  </si>
  <si>
    <t>050.41280</t>
  </si>
  <si>
    <t>PRP.2634.US Hwy 41</t>
  </si>
  <si>
    <t>Replace 1570 ft. of 4 in. Bare LP Stl. and install 1749 ft. of 2 in. IP PE at US 41 from Dixon St. to Main St.  1 LP Reg Sta. will also be retired  Replace 20 services.</t>
  </si>
  <si>
    <t>050.41354</t>
  </si>
  <si>
    <t>050.2736.McCargo Ln Retire</t>
  </si>
  <si>
    <t>Abandon 1,787 ft of steel gas main due to city drainage improvements</t>
  </si>
  <si>
    <t>2015-09-25</t>
  </si>
  <si>
    <t>050.41528</t>
  </si>
  <si>
    <t>050.2737.Shawnee Run Ln</t>
  </si>
  <si>
    <t>300' 2" HDPE Main Extension to Service One Customer, Michael Huffman</t>
  </si>
  <si>
    <t>2015-10-06</t>
  </si>
  <si>
    <t>2016-02-05</t>
  </si>
  <si>
    <t>050.41569</t>
  </si>
  <si>
    <t>2738.PLEASANT HIIL CH RD 15</t>
  </si>
  <si>
    <t>INSTALL 700' OF 2" PE TO SERVE A NEW CUSTOMER</t>
  </si>
  <si>
    <t>050.41587</t>
  </si>
  <si>
    <t>050.2636.Spring Haven Trace 2</t>
  </si>
  <si>
    <t>600 Ft of 2 In PE Main Extension Along Spring Haven Trace</t>
  </si>
  <si>
    <t>050.41592</t>
  </si>
  <si>
    <t>2602.KY.Desktop.Repl.FY16</t>
  </si>
  <si>
    <t>This project is for the 25% yearly DeskTop replacements in KY</t>
  </si>
  <si>
    <t>050.41596</t>
  </si>
  <si>
    <t>2636.Owensboro.WMR.FY16</t>
  </si>
  <si>
    <t>Purchase 10,000 WMR devices for installation in Owensboro, KY area currently read by outside contract meter reading.</t>
  </si>
  <si>
    <t>050.41599</t>
  </si>
  <si>
    <t>2602.KY.MDT.Replacements.FY16</t>
  </si>
  <si>
    <t>Kentucky 25% MDT replacements and new MDT's for Crew leaders.</t>
  </si>
  <si>
    <t>2015-11-01</t>
  </si>
  <si>
    <t>050.41600</t>
  </si>
  <si>
    <t>2602.KY.Laptop.Replace.FY16</t>
  </si>
  <si>
    <t>Kentucky 25% Laptop Replacement for KY</t>
  </si>
  <si>
    <t>2016-12-30</t>
  </si>
  <si>
    <t>050.41604</t>
  </si>
  <si>
    <t>2602.Replace Oboro IT Gear.16</t>
  </si>
  <si>
    <t>We need to replace the router and network switches in Owensboro to take advantage of faster netowrk speeds and support streaming broadcasts. The current equipment is 7 years old.</t>
  </si>
  <si>
    <t>050.41607</t>
  </si>
  <si>
    <t>2612.ECATReplacement.KY.FY16</t>
  </si>
  <si>
    <t>Replace obsolete ECAT correctors in KY</t>
  </si>
  <si>
    <t>2016-10-30</t>
  </si>
  <si>
    <t>050.41608</t>
  </si>
  <si>
    <t>ElectronicCorrector.Trans.KY16</t>
  </si>
  <si>
    <t>Electronic Correctors for transportation customers - KY</t>
  </si>
  <si>
    <t>050.41609</t>
  </si>
  <si>
    <t>2612.Emergency.Regs.KY.FY16</t>
  </si>
  <si>
    <t>Emergency regulators and Relief valves for Kentucky operations in FY16</t>
  </si>
  <si>
    <t>050.41613</t>
  </si>
  <si>
    <t>Comm.Industrial.Meters.KY.FY16</t>
  </si>
  <si>
    <t xml:space="preserve">Commercial and Industrial meters - KY_x000D_
</t>
  </si>
  <si>
    <t>050.41614</t>
  </si>
  <si>
    <t>2612.Modems.Upgrade.KY.FY16</t>
  </si>
  <si>
    <t>Upgrade 2G Modems - KY</t>
  </si>
  <si>
    <t>050.41617</t>
  </si>
  <si>
    <t>2612.RTU.Upgrades.KY.FY16</t>
  </si>
  <si>
    <t>Upgrade of 5 Obselete Industrial RTU's - KY</t>
  </si>
  <si>
    <t>050.41620</t>
  </si>
  <si>
    <t>2609.Equipment.Purchases.FY16</t>
  </si>
  <si>
    <t>2-Methanol pumps - $7,000, Portable gas flow meter - $17,000, Spare 4"-6"-8" Mueller stopper - $15,000</t>
  </si>
  <si>
    <t>050.41621</t>
  </si>
  <si>
    <t>Madisonville.Equipment.FY16</t>
  </si>
  <si>
    <t>Plasma cutter $1500, ERX's 2- #2000 for testing $2000 ea., Ultrasonic Thinness Indicator $1500 ea. , Stop Changer 3/4" to 11/4" $3000, Catalytic Heater for 627 fisher Regulators 2- $2000 ea. Branded Event Tent $2000</t>
  </si>
  <si>
    <t>050.41622</t>
  </si>
  <si>
    <t>Princeton.Equipment.FY16</t>
  </si>
  <si>
    <t>Metrotek vLocPro2 ML (WILL LOCATE MARKER BALL ALSO) Receiver w/bag and 5 watt transmitter $3,856.05 - 1- ERX recording gauge for construction ($2000) -  - 1- Ultra-sonic Thickness gauge ($1415) -  - 2- Catco Catalytic Heaters for Charleston TBS ($4000)</t>
  </si>
  <si>
    <t>050.41623</t>
  </si>
  <si>
    <t>Owensboro.Equipment.FY16</t>
  </si>
  <si>
    <t>Boss III electrofuse box - $3,000, 3-Ultra sonic indicator - $4,245, Wellsaw Model 613 - $4,700</t>
  </si>
  <si>
    <t>050.41624</t>
  </si>
  <si>
    <t>Paducah.Equipment.FY16</t>
  </si>
  <si>
    <t>1 One-Man Auger Powerhead ($249); 3 UT Gauges ($3,000); 1 Squeeze Off Tool ($1,000); 1 Steel Squeeze Off ($3,100); 1 Segway ($7,000); 2 Road Plates ($3,200); 1 Pitbull #14</t>
  </si>
  <si>
    <t>050.41625</t>
  </si>
  <si>
    <t>Mayfield.Equipment.FY16</t>
  </si>
  <si>
    <t>Purchase 2 TI-45NA Ultrasonic Gauges ($2,000)</t>
  </si>
  <si>
    <t>050.41626</t>
  </si>
  <si>
    <t>Shelbyville.KY.Equipment.FY16</t>
  </si>
  <si>
    <t>Tapping trailer - $4,000, 2 Locators - $7,000, 2" Boring mole - $3,500, Safety stopper - $9,000, Misc tools - $3,500</t>
  </si>
  <si>
    <t>050.41627</t>
  </si>
  <si>
    <t>Campbellsville.Equipment.FY16</t>
  </si>
  <si>
    <t>4 ERX w/modems - $12,000, Mueller tapping machine - $17,000, Safety stopper equip - $9,000, 6" butt fuse machine - $8,500, Service line tracer kit - $1,000</t>
  </si>
  <si>
    <t>050.41628</t>
  </si>
  <si>
    <t>Danville.Equipment.FY16</t>
  </si>
  <si>
    <t xml:space="preserve">Boss 3 EF processor - $3,200, Air drill w/stand - $6,000, 2 - Sensit golds - $3,400, Generator replacement - $4,500, 2.5" Pierce arrow - $5,000, 2 - Ultra sonic guages - $3,000, 5 - .5 x 2" squeeze tools - $5,500, 2 - Locators - $7,000, Vibratory tamper </t>
  </si>
  <si>
    <t>050.41629</t>
  </si>
  <si>
    <t>Hopkinsville.Equipment.FY16</t>
  </si>
  <si>
    <t>2-Metrotech's - 7,200 / 1- 2"Mueller Stop Changer 2,510 / 1- UT Gauge 1,500 / 1- E.F. unit(Boss 111) 2,500 / Total: 13,760</t>
  </si>
  <si>
    <t>050.41630</t>
  </si>
  <si>
    <t>Glasgow.Equipment.FY16</t>
  </si>
  <si>
    <t>TDW tapping equipment - $33,000, Boss III EF machine - $2,750, 2 Ditchwitch locators - $6,000</t>
  </si>
  <si>
    <t>2016-01-31</t>
  </si>
  <si>
    <t>050.41631</t>
  </si>
  <si>
    <t>Bowling Green.Equipment.FY16</t>
  </si>
  <si>
    <t>4 ERX - $12,000, Odorator - $2,500, 2 Locators - $7,000, 2 Metal squeeze off tools - $7,000, Sensit leak detectors - $1,700, 2 - Williamson gate valves - $6,500</t>
  </si>
  <si>
    <t>050.41635</t>
  </si>
  <si>
    <t>2618.AED.Greenville.KY.Office</t>
  </si>
  <si>
    <t>Purchased Defibtech Lifeline Semi-Automatic AED with wall cabinet for Greenville, KY Office.</t>
  </si>
  <si>
    <t>050.41636</t>
  </si>
  <si>
    <t>Campbellsville.Respirators.16</t>
  </si>
  <si>
    <t>Purchase 3 Scott SCBA Respirators for Campbellsville, KY operations</t>
  </si>
  <si>
    <t>050.41657</t>
  </si>
  <si>
    <t>PRP.2734.College St.Rt</t>
  </si>
  <si>
    <t>retire 1000ft of 4 Inch Stl. pipe unkown portion is bare pipe.</t>
  </si>
  <si>
    <t>050.41666</t>
  </si>
  <si>
    <t>050.2636.Thompson Drive</t>
  </si>
  <si>
    <t>250' of 2" HDPE Main Extension</t>
  </si>
  <si>
    <t>2015-10-27</t>
  </si>
  <si>
    <t>2016-01-15</t>
  </si>
  <si>
    <t>050.41674</t>
  </si>
  <si>
    <t>2637.Segway.Purchase.FY16</t>
  </si>
  <si>
    <t>Purchase 1 SE i2 Segway for Paducah, KY operations</t>
  </si>
  <si>
    <t>050.41675</t>
  </si>
  <si>
    <t>2638.Segway.Purchase.FY16</t>
  </si>
  <si>
    <t>Purchase 1 SE i2 Segway for Mayfield, KY operations</t>
  </si>
  <si>
    <t>050.41681</t>
  </si>
  <si>
    <t>050.2636Thompson Dr. B-Dam</t>
  </si>
  <si>
    <t>125 ft. of 2 inch PR - Thompson Dr. Beaver Dam</t>
  </si>
  <si>
    <t>2015-03-08</t>
  </si>
  <si>
    <t>050.41704</t>
  </si>
  <si>
    <t>050.2734.Commonwealth</t>
  </si>
  <si>
    <t>3500' of 6" HDPE Main Extended along Commonwealth Boulevard</t>
  </si>
  <si>
    <t>2016-05-31</t>
  </si>
  <si>
    <t>050.41705</t>
  </si>
  <si>
    <t>2637 - CATCO Heaters</t>
  </si>
  <si>
    <t>This project is for the purchase of (2) CATCO heaters for use in the Paducah cost center</t>
  </si>
  <si>
    <t>2016-12-31</t>
  </si>
  <si>
    <t>050.41719</t>
  </si>
  <si>
    <t>050.2739.Locust Creek 8B</t>
  </si>
  <si>
    <t>2" Main Extension to Serve 5 Lots on Culdesac</t>
  </si>
  <si>
    <t>2016-05-04</t>
  </si>
  <si>
    <t>050.41722</t>
  </si>
  <si>
    <t>7160.Brunerstown.Rd.Damage</t>
  </si>
  <si>
    <t>Repair of 8" steel  transmission gas line caused by local farmer at 7160 Brunerstown Rd.  Contractor onsite is Hall Contracting.</t>
  </si>
  <si>
    <t>050.41726</t>
  </si>
  <si>
    <t>050.2734.BrentwoodSub. II</t>
  </si>
  <si>
    <t>820 ft. of 2 inch PE Extension - Brentwood Sub. Phase II - B.G.</t>
  </si>
  <si>
    <t>2015-10-19</t>
  </si>
  <si>
    <t>050.41729</t>
  </si>
  <si>
    <t>050.2734.LouisvilleRd.Lowe</t>
  </si>
  <si>
    <t>625 ft. of 2 inch PE to serve new commercial development</t>
  </si>
  <si>
    <t>2015-10-26</t>
  </si>
  <si>
    <t>050.41730</t>
  </si>
  <si>
    <t>050.2734.Hunters Crossinh I</t>
  </si>
  <si>
    <t>200 ft. of 2 inch PE to serve two propane conversion customers</t>
  </si>
  <si>
    <t>050.41732</t>
  </si>
  <si>
    <t>050.2638.Remington Retire</t>
  </si>
  <si>
    <t>Abandon 334' - 4 inch HPD steel main due to cut of proposed driveway</t>
  </si>
  <si>
    <t>2015-10-14</t>
  </si>
  <si>
    <t>050.41733</t>
  </si>
  <si>
    <t>050.2738.Woodland Heights II</t>
  </si>
  <si>
    <t>650 ft. of 2 inch PE will serve Woodland Heights - Campbellsville</t>
  </si>
  <si>
    <t>050.41739</t>
  </si>
  <si>
    <t>050.2734.OldPorterPikeConcor</t>
  </si>
  <si>
    <t>71 ft. of 2 inch PE - Old Porter Pike and Concord</t>
  </si>
  <si>
    <t>2016-04-29</t>
  </si>
  <si>
    <t>050.41786</t>
  </si>
  <si>
    <t>2637.T.D Williamson.Equip.FY16</t>
  </si>
  <si>
    <t>Purchase T.D. Williamson equipment for Paducah, KY operations.  This is equipment used to tap high pressure fittings.  Some of the items include a plugging machine, completion plug holder, a pilot for drilling, etc.</t>
  </si>
  <si>
    <t>050.41788</t>
  </si>
  <si>
    <t>050.2637.Deer Lick Pl Ext</t>
  </si>
  <si>
    <t>Install 750 ft of 2 inch pe main for six existing residential csutomers requesting natural gas service.</t>
  </si>
  <si>
    <t>2015-12-01</t>
  </si>
  <si>
    <t>2016-03-28</t>
  </si>
  <si>
    <t>050.41789</t>
  </si>
  <si>
    <t>PRP.2734.Park Street Co Crew</t>
  </si>
  <si>
    <t>Replace or retire 100 ft of bare 4 Inch Stl. not shown on map at 2nd and Park St.</t>
  </si>
  <si>
    <t>050.41799</t>
  </si>
  <si>
    <t>050.2634.Hanson Walmart Ext</t>
  </si>
  <si>
    <t>Install 1,235 feet of 24 inch poly main for the new Walmart store in Hanson, KY</t>
  </si>
  <si>
    <t>2015-10-07</t>
  </si>
  <si>
    <t>050.41802</t>
  </si>
  <si>
    <t>PRP.2735.Grinstead CC</t>
  </si>
  <si>
    <t>Replace approximately 3689 ft of bare 2 inch and 4 inch LP steel with 2 Inch and 4 Inch IP PE. Replace approximately 28 services.</t>
  </si>
  <si>
    <t>2015-10-12</t>
  </si>
  <si>
    <t>050.41803</t>
  </si>
  <si>
    <t>PRP.2735.Gillenwater St.CC</t>
  </si>
  <si>
    <t>Replace 8236 ft of Bare 2inch, 4 Inch and 6 Inch LP Main with 2 Inch and 4I nch IP PE. approximately  78 services.</t>
  </si>
  <si>
    <t>2015-10-13</t>
  </si>
  <si>
    <t>050.41813</t>
  </si>
  <si>
    <t>PRP. 2734.Ogden Ave. CO Crew</t>
  </si>
  <si>
    <t>Replace 1521 ft of bare 2Inch 4Inch and 6Inch IP Stl.  with 2 and 6Inch PE IP.  11 services involved.</t>
  </si>
  <si>
    <t>2016-04-28</t>
  </si>
  <si>
    <t>050.41815</t>
  </si>
  <si>
    <t>PRP.2634.Dean Ln.</t>
  </si>
  <si>
    <t>Replace 8150 ft of Bare LP Stl. Main with 2 Inch IP PE also remove 2 LP Reg Stations. 80 Services involeved.</t>
  </si>
  <si>
    <t>2015-12-08</t>
  </si>
  <si>
    <t>2016-05-12</t>
  </si>
  <si>
    <t>050.41848</t>
  </si>
  <si>
    <t>050.2636.WhisperingMeadowsIII</t>
  </si>
  <si>
    <t>2 inch PE Extension - Whispering Meadows Section III</t>
  </si>
  <si>
    <t>2015-11-04</t>
  </si>
  <si>
    <t>050.41849</t>
  </si>
  <si>
    <t>050.2738.ElkhornExt.B</t>
  </si>
  <si>
    <t>200 ft. of 2 inch PE will serve two residential customers</t>
  </si>
  <si>
    <t>2015-11-03</t>
  </si>
  <si>
    <t>050.41850</t>
  </si>
  <si>
    <t>050.2739.Notting Hills</t>
  </si>
  <si>
    <t>2400' of 2" HDPE Gas Main Extension To Serve 43 Lots</t>
  </si>
  <si>
    <t>050.41851</t>
  </si>
  <si>
    <t>050.2734.SummittIVB</t>
  </si>
  <si>
    <t>250 ft. of 2 inch PE to serve 4 new lots - Summitt IVB</t>
  </si>
  <si>
    <t>050.41858</t>
  </si>
  <si>
    <t>050.2734.MemphisJunct.Apprch</t>
  </si>
  <si>
    <t>HPD Steel Inlet- Reg Station and Outlet Piping Feeding Pin Oak Estates</t>
  </si>
  <si>
    <t>2015-11-09</t>
  </si>
  <si>
    <t>050.41865</t>
  </si>
  <si>
    <t>PRP.2734.Woodburn Station</t>
  </si>
  <si>
    <t>Remove and Replace Franklin Woodburn TB Station. This is a unbudgeted project</t>
  </si>
  <si>
    <t>2015-11-02</t>
  </si>
  <si>
    <t>050.41866</t>
  </si>
  <si>
    <t>PRP.2734.Ogden-Cabell St.</t>
  </si>
  <si>
    <t>Replace 5422 ft of Bare Stl IP with 2 Inch 4 Inch and 6 Inch IP PE. approximately 86 services involved.</t>
  </si>
  <si>
    <t>2015-11-14</t>
  </si>
  <si>
    <t>050.41868</t>
  </si>
  <si>
    <t>050.2739.Shelbyville8Lateral</t>
  </si>
  <si>
    <t>4.4 miles of 8 inch HPD steel - Shelbyville Lateral</t>
  </si>
  <si>
    <t>050.41873</t>
  </si>
  <si>
    <t>PRP.2739.Aiken Road.Phase 2</t>
  </si>
  <si>
    <t>Replace approximately 4500 ft of 8 Inch Stl. with 12 Inch Stl. from Floyds Fork Creek to Aiken Rd. Purchase</t>
  </si>
  <si>
    <t>2015-11-12</t>
  </si>
  <si>
    <t>050.41881</t>
  </si>
  <si>
    <t>050.2634.Barnsley Gas Sys</t>
  </si>
  <si>
    <t>Replace dist. mains in the Barnsley community of Hopkins County, KY. System will now be assigned to 2634-Madisonville. Install app. 4,000 - 4" PE and 16,000' - 2" PE. There are 44 customers affected by these changes. Recently this project was set up/ app</t>
  </si>
  <si>
    <t>050.41894</t>
  </si>
  <si>
    <t>050.2637.Ky Ave South Lanes</t>
  </si>
  <si>
    <t>The State of Kentucky is making major improvements to Kentucky Ave. in Paducah, this project started last fiscal year. Contractors are complete with utility  and road contruction of the north side of the road, now beginning work on south side of the road</t>
  </si>
  <si>
    <t>050.41895</t>
  </si>
  <si>
    <t>PRP.2739.12 Inch Retirement</t>
  </si>
  <si>
    <t>This project is to retire the pipe being replaced on the PRP.2739.Shelbyville 12" job 050.39405 this pipe is in Transmission Plant therefore it can't be retired on the 050.39405 Distribution Plant Project.</t>
  </si>
  <si>
    <t>050.41896</t>
  </si>
  <si>
    <t>PRP.2739.Aiken Rd. Retirement</t>
  </si>
  <si>
    <t>This project is being created to retire the pipe bing replaced on project 050.41873 PRP.2739 Aiken Road Phase 2, this pipe is a Transmission asset therefore can't be retired on the 050.41873 Distribution project.</t>
  </si>
  <si>
    <t>050.41903</t>
  </si>
  <si>
    <t>050.2635.Varmint Trace Rd Ext</t>
  </si>
  <si>
    <t>Install 230 feet of 2 inch poly for one new commercial customer (True Green Lawn Care) requesting service.</t>
  </si>
  <si>
    <t>050.41905</t>
  </si>
  <si>
    <t>PRP.2636. Greenville 4 Inch</t>
  </si>
  <si>
    <t>Replace approximately 2 Miles of Bare 4 Inch Stl  and  2"  Bare Stl HPD with 4  Inch and 2 Inch PE IP.  Also remove 2 HPD Reg Stations and Replace Reg Station at TB 2  in Greenville where this project begins.  12 Services involved.</t>
  </si>
  <si>
    <t>2015-11-06</t>
  </si>
  <si>
    <t>2017-03-15</t>
  </si>
  <si>
    <t>050.41914</t>
  </si>
  <si>
    <t>2609.Kirkwood.Well.Workover.16</t>
  </si>
  <si>
    <t>Replace wellheads, valves and integrity testing of McGregor #1, Ruby Richards #3, and Lester #1, #3, #5.  This will complete Kirkwood storage field</t>
  </si>
  <si>
    <t>050.41919</t>
  </si>
  <si>
    <t>050.2637.New Holt Rd Ext</t>
  </si>
  <si>
    <t>Install 400' - 2" poly for new McCracken County Extension Service</t>
  </si>
  <si>
    <t>050.41920</t>
  </si>
  <si>
    <t>050.2638.Story Place Rev Ext</t>
  </si>
  <si>
    <t>Install 500 feet of 2 inch poly for new residential development that will initially include 5 duplexes and a shop that will use gas</t>
  </si>
  <si>
    <t>050.41948</t>
  </si>
  <si>
    <t>050.HWY100 Public Imprv.</t>
  </si>
  <si>
    <t>Relocate 7900 ft. of 6" Steell - Hwy 100 Public Improvment - Franklin KY</t>
  </si>
  <si>
    <t>2015-11-16</t>
  </si>
  <si>
    <t>050.41956</t>
  </si>
  <si>
    <t>050.2636.Heartland Crossings</t>
  </si>
  <si>
    <t>200' of 2" HDPE Extended off Patriot Run Along Private Drive</t>
  </si>
  <si>
    <t>2016-02-01</t>
  </si>
  <si>
    <t>2016-04-01</t>
  </si>
  <si>
    <t>050.41970</t>
  </si>
  <si>
    <t>050.2637.HCA - Blandville Rd</t>
  </si>
  <si>
    <t>Install app. 2,100 feet of 8 inch HPD, Retire a like amount of 8 inch Transmission Main</t>
  </si>
  <si>
    <t>050.41971</t>
  </si>
  <si>
    <t>050.2637.HCA - Lone Oak Rd</t>
  </si>
  <si>
    <t>Install app. 1,100 feet of 8 inch HPD/ Abandon a like amount 8 inch Transmission</t>
  </si>
  <si>
    <t>2017-09-28</t>
  </si>
  <si>
    <t>050.42003</t>
  </si>
  <si>
    <t>PRP.2734.Kentucky RT CO Crew</t>
  </si>
  <si>
    <t>Retire approximately 411 ft 4 Inch bare Stl. on Kentucky St.</t>
  </si>
  <si>
    <t>2015-11-11</t>
  </si>
  <si>
    <t>2015-12-16</t>
  </si>
  <si>
    <t>050.42022</t>
  </si>
  <si>
    <t>PRP.2734.Glendale-kirby</t>
  </si>
  <si>
    <t>Replace 2,200 ft. of 2 in. bare steel.  Install 2,200 ft. of 2 in. PE.  Replace 44 services.</t>
  </si>
  <si>
    <t>2015-02-14</t>
  </si>
  <si>
    <t>050.42024</t>
  </si>
  <si>
    <t>050.2637.May-Met Rd Ext 2</t>
  </si>
  <si>
    <t>Install 485 feet of 4 inch (customer pays for 2 inch) for Shane Reeder new house on Mayfield-Metropolis Rd</t>
  </si>
  <si>
    <t>050.42033</t>
  </si>
  <si>
    <t>050.2637.S.Friendship Rd 2</t>
  </si>
  <si>
    <t>Install 140 feet of 2 inch poly main for one new customer (Jessie Wiggins) requesting natural gas service.</t>
  </si>
  <si>
    <t>2015-12-14</t>
  </si>
  <si>
    <t>050.42047</t>
  </si>
  <si>
    <t>050.2739.Old Mill</t>
  </si>
  <si>
    <t>1000' of 2" HDPE Main Extension to Serve 16 Customers</t>
  </si>
  <si>
    <t>2016-02-15</t>
  </si>
  <si>
    <t>2017-01-27</t>
  </si>
  <si>
    <t>050.42048</t>
  </si>
  <si>
    <t>050.2739.Mortown Way</t>
  </si>
  <si>
    <t>1600' 2" HDPE Main Extension to Service 8 Lots</t>
  </si>
  <si>
    <t>2016-01-04</t>
  </si>
  <si>
    <t>2016-08-26</t>
  </si>
  <si>
    <t>050.42058</t>
  </si>
  <si>
    <t>PRP.2637.N.14th Street</t>
  </si>
  <si>
    <t>Replace approximately 2456 ft of bare 8 Inch Stl IP with 256 ft of 2 Inch and 2437 ft of 6 Inch IP PE. Also replace Kentucky St Reg Station. 13 services involved</t>
  </si>
  <si>
    <t>050.42060</t>
  </si>
  <si>
    <t>PRP.2734.Covington Rt Co Crew</t>
  </si>
  <si>
    <t>Retire 451 ft 4 inch Bare Stl. due to side walk project.</t>
  </si>
  <si>
    <t>050.42067</t>
  </si>
  <si>
    <t>PRP.2636.West St Co Crew</t>
  </si>
  <si>
    <t>Replace approximately 194 ft of Bare 1.25 Inch Stl IP with 284 ft of 2 Inch PE IP.  2 services involved.</t>
  </si>
  <si>
    <t>2015-12-19</t>
  </si>
  <si>
    <t>050.42070</t>
  </si>
  <si>
    <t>HCA Retire - Lone Oak Rd</t>
  </si>
  <si>
    <t>This is a seperate project to retire "transmission" main on Lone Oak Rd for HCA-18 - Home Floor Kitchen. There isa seperate project 050.41971 to install HPD. There needs to be two seperate projects. One for HPD install, and one for transmission retiremen</t>
  </si>
  <si>
    <t>050.42071</t>
  </si>
  <si>
    <t>HCA Retire - Blandville Rd</t>
  </si>
  <si>
    <t>This is a seperate project to retire "transmission" main on Blandville Rd for HCA-12-Windsor Square. There is a seperate project 050.41970 to install HPD. There needs to be two seperate projects. One for HPD install and one for transmission retirement.</t>
  </si>
  <si>
    <t>050.42085</t>
  </si>
  <si>
    <t>PRP.2734.High St.Co. Crew</t>
  </si>
  <si>
    <t>Replace 2 Inch Bare Stl on High St. not shown on map with approximately 225 Ft of 2 Inch PE.</t>
  </si>
  <si>
    <t>050.42110</t>
  </si>
  <si>
    <t>050.2636.Latrobe Ave Ext</t>
  </si>
  <si>
    <t>200 ft. of 2 inch PE on Latrobe to serve new Dollar General Store</t>
  </si>
  <si>
    <t>050.42146</t>
  </si>
  <si>
    <t>050.2734.PinOakEst. 4 inch</t>
  </si>
  <si>
    <t>7980 ft. of 2 inch PE - Pin Oak Estates - B.G.</t>
  </si>
  <si>
    <t>2016-09-04</t>
  </si>
  <si>
    <t>050.42184</t>
  </si>
  <si>
    <t>050.2637.Olivet Ch Rd Rev Ext</t>
  </si>
  <si>
    <t>Install 1,450' - 2" PE for Robert Alexander</t>
  </si>
  <si>
    <t>2016-01-11</t>
  </si>
  <si>
    <t>050.42185</t>
  </si>
  <si>
    <t>050.2637.Lakewood Villas Rev</t>
  </si>
  <si>
    <t>Install 400' - 2 inch PE main for three fourplexes for a total of 12 gas meters.</t>
  </si>
  <si>
    <t>2016-01-14</t>
  </si>
  <si>
    <t>050.42186</t>
  </si>
  <si>
    <t>050.2635.Fairview Ave Rev Ext</t>
  </si>
  <si>
    <t>Install 170 feet of 2 inch PE main for one new residential csutomer (Levon Perkins) requesting gas at 409 E Fairview Ave in Eddyville, KY</t>
  </si>
  <si>
    <t>2016-01-18</t>
  </si>
  <si>
    <t>050.42200</t>
  </si>
  <si>
    <t>050.2734.SoGlenGables.II</t>
  </si>
  <si>
    <t>4 inch and 2 inch PE Extension -South Glen Gables Phase II</t>
  </si>
  <si>
    <t>2016-08-28</t>
  </si>
  <si>
    <t>050.42218</t>
  </si>
  <si>
    <t>050.2637.Woodbine Dr Rev Ext</t>
  </si>
  <si>
    <t>install 600 feet of 2 inch pe main to serve one new residential customer who is converting from electric.</t>
  </si>
  <si>
    <t>050.42229</t>
  </si>
  <si>
    <t>050.2636.Longshot Cove</t>
  </si>
  <si>
    <t>2 Inch HDPE Main Extended Along Longshot Cove 450 Feet</t>
  </si>
  <si>
    <t>2016-01-19</t>
  </si>
  <si>
    <t>2016-04-22</t>
  </si>
  <si>
    <t>050.42267</t>
  </si>
  <si>
    <t>050.2634.Hanson Hills Ext</t>
  </si>
  <si>
    <t>Install 1,300' ft of 2 inch pe and 400' of 4 inch pe in Hanson Hills Subdivision for 18 new residential lots. This will be phase 1. There are over 150 lots in the subdivision</t>
  </si>
  <si>
    <t>2016-01-25</t>
  </si>
  <si>
    <t>050.42272</t>
  </si>
  <si>
    <t>PRP.2737.East Main St.</t>
  </si>
  <si>
    <t>Replace 5481 ft of Bare 2 Inch Stl. IP with 5481 ft of 2 Inch PE IP. in Burgin Ky.  Approximately 50 services involved.</t>
  </si>
  <si>
    <t>2016-03-01</t>
  </si>
  <si>
    <t>2017-06-30</t>
  </si>
  <si>
    <t>050.42277</t>
  </si>
  <si>
    <t>PRP.2634.Sebree North</t>
  </si>
  <si>
    <t>Replace 5824  ft of 2 and 4 Inch Bare LP Steel with 2 and 4 Inch Ip PE  also remove 3 LP  Regulator Stations. 52 services.</t>
  </si>
  <si>
    <t>2016-02-20</t>
  </si>
  <si>
    <t>050.42315</t>
  </si>
  <si>
    <t>PRP.2736.St.Michaels Way CC</t>
  </si>
  <si>
    <t>Replace 385 ft of 4 Inch Bare Stl. With 2 Inch  IP PE 3 services</t>
  </si>
  <si>
    <t>2016-01-28</t>
  </si>
  <si>
    <t>2016-02-27</t>
  </si>
  <si>
    <t>050.42316</t>
  </si>
  <si>
    <t>050.2735.Ashkirk.Ln.Ext</t>
  </si>
  <si>
    <t>155 ft. of 2 inch PE - Ashkirk Ln. Bowling Green</t>
  </si>
  <si>
    <t>050.42322</t>
  </si>
  <si>
    <t>050.2636.Breck.CO.Ind.RegSta</t>
  </si>
  <si>
    <t>Relocate Purchase Sta C-0914650 - Breck. Industrial Park</t>
  </si>
  <si>
    <t>2017-09-29</t>
  </si>
  <si>
    <t>050.42324</t>
  </si>
  <si>
    <t>2735.New.Glasgow.Office.FY16</t>
  </si>
  <si>
    <t>Construction of new Glasgow, KY office at 108 Carroll Knicely Drive.  This will be a turn-key project and therefore no overheads will be applied.  This is a budgeted FY 2016 capital project.</t>
  </si>
  <si>
    <t>2016-10-31</t>
  </si>
  <si>
    <t>050.42326</t>
  </si>
  <si>
    <t>Madisonville.WMR.Antenna.FY16</t>
  </si>
  <si>
    <t>Purchase WMR antenna/tower (METRO 50 BASE STATION MAS) for Madisonville, KY operating area as part of WMR roll-out plan</t>
  </si>
  <si>
    <t>2016-02-03</t>
  </si>
  <si>
    <t>050.42340</t>
  </si>
  <si>
    <t>2737.Harrodsburg.Boiler.FY16</t>
  </si>
  <si>
    <t>Replace boiler at Harrodsburg TB.  Price quote from TERI and sized by Bruce Tucker.  This is an approved FY 2016 cpaital budget project.</t>
  </si>
  <si>
    <t>050.42341</t>
  </si>
  <si>
    <t>050.2636.VistaPointReloc.</t>
  </si>
  <si>
    <t>Relocate 360 ft. of 2 inch steel for Vista Point Dr. - Owensboro</t>
  </si>
  <si>
    <t>050.42343</t>
  </si>
  <si>
    <t>050.2637.Hinkleville Rd Imp</t>
  </si>
  <si>
    <t>Retire 2" PE (Aldyl-A), replace with 4" PE (HD)</t>
  </si>
  <si>
    <t>050.42345</t>
  </si>
  <si>
    <t>PRP.2634.Mill St.Hanson</t>
  </si>
  <si>
    <t>Replace 1949 ft of 2 Inch Bare Stl. IP with 717 ft of 2 Inch pe and 1232 ft of 4 Inch IP PE.  20 Services involved</t>
  </si>
  <si>
    <t>2016-02-10</t>
  </si>
  <si>
    <t>050.42351</t>
  </si>
  <si>
    <t>050.2736.Woodmill Sys Imp</t>
  </si>
  <si>
    <t>Retire Reg Station (RS 1604) at 18th &amp; Woodmill Rd and tie two distribution mains together to serve our customers.</t>
  </si>
  <si>
    <t>050.42355</t>
  </si>
  <si>
    <t>050.2737.Danville Regulators</t>
  </si>
  <si>
    <t>1 -  4 inch Mooney Regulator for The Allen Company Station_x000D_
1 - 2 inch Mooney Regulator for Donnelly Company Station</t>
  </si>
  <si>
    <t>2016-02-08</t>
  </si>
  <si>
    <t>050.42360</t>
  </si>
  <si>
    <t>050.2638.Mallard Cove Rev Ext</t>
  </si>
  <si>
    <t>Install 350 feet of 2 inch poly main to serve one new customer and five vacant lots</t>
  </si>
  <si>
    <t>050.42361</t>
  </si>
  <si>
    <t>050.2609.Kirkwood St. RV</t>
  </si>
  <si>
    <t>Replace relief valve at Kirkwood Storage with Crosby - Part No. 1.5G3-J0S-E-45J</t>
  </si>
  <si>
    <t>2016-02-09</t>
  </si>
  <si>
    <t>050.42363</t>
  </si>
  <si>
    <t>Releif Valve Replace</t>
  </si>
  <si>
    <t>to replace two 63 fv relief valves at calvert city TB 1</t>
  </si>
  <si>
    <t>2017-05-30</t>
  </si>
  <si>
    <t>050.42369</t>
  </si>
  <si>
    <t>050.2738.Skyview.Summersville</t>
  </si>
  <si>
    <t>550 ft. of 2 inch PE Ext - Skyview Dr. Summersville</t>
  </si>
  <si>
    <t>050.42377</t>
  </si>
  <si>
    <t>050.2635.Second St Ext</t>
  </si>
  <si>
    <t>install 100 ft of 2 inch poly for one new residential customer requesting gas service</t>
  </si>
  <si>
    <t>050.42381</t>
  </si>
  <si>
    <t>050.2634.New Liberty Rd Ext</t>
  </si>
  <si>
    <t>Install 225' - 2" PE for two new residential customers.</t>
  </si>
  <si>
    <t>050.42382</t>
  </si>
  <si>
    <t>050.2637.Bleich Rd Rev Ext</t>
  </si>
  <si>
    <t>Install 525 feet of 2 inch PE for two customers.</t>
  </si>
  <si>
    <t>050.42384</t>
  </si>
  <si>
    <t>PRP.2738.Legion Barbara</t>
  </si>
  <si>
    <t>Replace approximately 4500 ft of 2 Inch  Bare Stl. IP with 4 Inch and 2 Inch PE IP. Approximately 50 customers involved.</t>
  </si>
  <si>
    <t>050.42386</t>
  </si>
  <si>
    <t>Fisher Park HCA Trans.Retire</t>
  </si>
  <si>
    <t>4,500 Ft of 8 In Steel Routed Along Fisher Park in Owensboro, KY.  This project is for the retirment of the existing 8" transmission line only.</t>
  </si>
  <si>
    <t>2016-05-03</t>
  </si>
  <si>
    <t>050.42391</t>
  </si>
  <si>
    <t>PRP.2636.E.21St. Co Crew</t>
  </si>
  <si>
    <t>Replace approximately 1100ft of Bare 2 Inch IP with 2 Inch PE IP. 30 services involved.</t>
  </si>
  <si>
    <t>050.42398</t>
  </si>
  <si>
    <t>050.2635.Christopher Sys Imp</t>
  </si>
  <si>
    <t>Installing 760 feet of 2 inch pe along US Hwy 641 (Marion Rd) in Fredonia in order to retire 5 farm tap risers,, these farm taps are very close to the road and are a safety concern. One farm tap serves more than two customers.</t>
  </si>
  <si>
    <t>050.42410</t>
  </si>
  <si>
    <t>050.2736.Fruithill Rd Sys Imp</t>
  </si>
  <si>
    <t>Convert 230 feet of 2 inch PE "house-piping" into "distribution main" at 9246 Old Friuthill Rd.</t>
  </si>
  <si>
    <t>050.42413</t>
  </si>
  <si>
    <t>PRP.2734.E.11th Ave</t>
  </si>
  <si>
    <t>Replace approximately 1842 ft of 4 Inch Bare LP Stl. with 1591 ft of 2 Inch PE IP  171 ft of 4 Inch PE IP and 80 ft of 6 Inch IP PE  also remove 1 LP Station.  40 Services involved.</t>
  </si>
  <si>
    <t>050.42414</t>
  </si>
  <si>
    <t>PRP.2738.Carnation St</t>
  </si>
  <si>
    <t>10 Ft of 4 In PE to bypass manhole crossing on Carnation Street in Campbellsville KY</t>
  </si>
  <si>
    <t>2016-02-22</t>
  </si>
  <si>
    <t>2016-03-25</t>
  </si>
  <si>
    <t>050.42419</t>
  </si>
  <si>
    <t>050.2734.Suwanee.Trl.Ext</t>
  </si>
  <si>
    <t>375 ft. of 2 inch PE for new Commercial Development - Suwanee Trail - Bowling Green</t>
  </si>
  <si>
    <t>050.42445</t>
  </si>
  <si>
    <t>050.2634.Hanson 4 Inch Imp</t>
  </si>
  <si>
    <t>Replace 2464 ft of 2 Inch IP Stl. PE Main  with  2 Inch and 4 Inch IP PE  this is a System Improvement due to the new Walmart and Residential Subdivsion in Hanso Ky. 20 services involved</t>
  </si>
  <si>
    <t>2016-02-17</t>
  </si>
  <si>
    <t>050.42449</t>
  </si>
  <si>
    <t>050.2636.Regulator Replacement</t>
  </si>
  <si>
    <t>This project replaces project 050.42203 that was set up under general plant - system integrity. This project is for regulator upgrade in the Owensbor area._x000D_
Project 050.42203 will be cancelled.</t>
  </si>
  <si>
    <t>050.42460</t>
  </si>
  <si>
    <t>050.2737.Kate Ave Ext</t>
  </si>
  <si>
    <t>140 ft. of 2 inch PE - Kate Ave - Danville</t>
  </si>
  <si>
    <t>050.42468</t>
  </si>
  <si>
    <t>2636.Taffy.WMR.Tower.FY16</t>
  </si>
  <si>
    <t>Install Sensus Metro 50 Base Station MAS PN# 53963-537-04202 WMR tower in Taffy.</t>
  </si>
  <si>
    <t>050.42470</t>
  </si>
  <si>
    <t>2636.WMR.Reynolds.Stat.Tower</t>
  </si>
  <si>
    <t>Purchase Sensus Metro 50 Base Station MAS PN# 53963-537-04202 WMR Tower for Reynolds Station</t>
  </si>
  <si>
    <t>050.42472</t>
  </si>
  <si>
    <t>2636.WMR.Hardinsburg.Tower</t>
  </si>
  <si>
    <t>Purchase Sensus Metro 50 Base Station MAS PN# 53963-537-04202 WMR tower for Hardinsburg.</t>
  </si>
  <si>
    <t>050.42473</t>
  </si>
  <si>
    <t>2636.WMR.Hawesville.Tower</t>
  </si>
  <si>
    <t>Purchase Sensus Metro 50 Base Station MAS PN# 53963-537-04202 WMR tower for Hawesville</t>
  </si>
  <si>
    <t>050.42482</t>
  </si>
  <si>
    <t>PRP.2635.McGoodwin Ave.CC</t>
  </si>
  <si>
    <t>Replace 320 ft of 2 Inch Bare Stl. IP with 470 ft of 2 Inch PE IP  due to leakage. 9 services involved.</t>
  </si>
  <si>
    <t>2016-02-23</t>
  </si>
  <si>
    <t>050.42485</t>
  </si>
  <si>
    <t>PRP.2637.Clay St.</t>
  </si>
  <si>
    <t>Replace approxomately 4743 ft of Bare IP main with 3980 ft of 2 Inch IP PE and 763 Ft of 4 Inch  IP PE. .108 services</t>
  </si>
  <si>
    <t>2016-03-04</t>
  </si>
  <si>
    <t>050.42488</t>
  </si>
  <si>
    <t>050.2734.Pennyroyal.Farms.Ext</t>
  </si>
  <si>
    <t>4 inch and 2 inch PE to serve 54 new lots - Rennyroyal Farms B.G.</t>
  </si>
  <si>
    <t>2016-09-27</t>
  </si>
  <si>
    <t>050.42507</t>
  </si>
  <si>
    <t>Replace 6 inch valve</t>
  </si>
  <si>
    <t>Existing 6 inch valve at the corner of US Hwy 62 (Blandville Rd) and US Hwy 45 (Lone Oak Rd) is under asphalt is a safety hazzard when we have to perform maintenance. We are going to install a new 6 inch valve app. 100 feet west on Blandville Rd in the g</t>
  </si>
  <si>
    <t>2016-07-01</t>
  </si>
  <si>
    <t>050.42532</t>
  </si>
  <si>
    <t>050.2637.Hansen Road Rev Ext</t>
  </si>
  <si>
    <t>Install 620 feet of 2 inch pe for two existing commercial customers requesting natural gas</t>
  </si>
  <si>
    <t>2017-01-30</t>
  </si>
  <si>
    <t>050.42550</t>
  </si>
  <si>
    <t>050.2736.Eagle Way Rev Ext</t>
  </si>
  <si>
    <t>Install 500 feet of 4 inch poly for a new three unit commercial development requesting natural gas service.</t>
  </si>
  <si>
    <t>2016-03-03</t>
  </si>
  <si>
    <t>050.42553</t>
  </si>
  <si>
    <t>050.2634.Watkins.Sys Imp</t>
  </si>
  <si>
    <t>Replace approximately 3781 ft of 2 Inch IP Stl with 4 Inch PE IP  1826 ft  of unwired  2 Inch  PE IP with New  2 Inch PE IP and 981 ft of isolated 2  Stl. IP with 2 Inch PE IP.  Due to increased load from new Grain Dryer. Approximately 43 services.</t>
  </si>
  <si>
    <t>2016-03-14</t>
  </si>
  <si>
    <t>2016-05-28</t>
  </si>
  <si>
    <t>050.42564</t>
  </si>
  <si>
    <t>PRP.2735.Old Cavalry Dr.Reloc</t>
  </si>
  <si>
    <t>Replace and relocate approximately 1192 ft of Bare 2 Inch Stl. IP  with 2 Inch PE IP due to Hwy Project on Old Cavalry Drive. 3 Services involved</t>
  </si>
  <si>
    <t>2016-03-10</t>
  </si>
  <si>
    <t>050.42568</t>
  </si>
  <si>
    <t>050.2738.Vet Mem Hwy</t>
  </si>
  <si>
    <t>3500 Ft of 4 In HDPE to Serve Limeston Branch Distillery</t>
  </si>
  <si>
    <t>2016-06-03</t>
  </si>
  <si>
    <t>050.42591</t>
  </si>
  <si>
    <t>PRP.2734.Center St</t>
  </si>
  <si>
    <t>Replace approximately 5336 ft of Bare LP Main  with  2719 ft of 2 Inch PE IP and 2617 ft of 4 Inch PE IP Main.   Approximately 50 services involved.  This is in the Downtown area wall to wall concrete and asphalt.</t>
  </si>
  <si>
    <t>2016-03-20</t>
  </si>
  <si>
    <t>050.42595</t>
  </si>
  <si>
    <t>050.2737.ElmLoop 16</t>
  </si>
  <si>
    <t>325 ft, of 2 inch PE - Elm Loop - Houston</t>
  </si>
  <si>
    <t>2016-03-09</t>
  </si>
  <si>
    <t>050.42606</t>
  </si>
  <si>
    <t>PRP.2637.North 21st-25th</t>
  </si>
  <si>
    <t>Replace approximately 4741 ft of Bare IP Stl. with 1990 ft 2 Inch IP PE 2493 ft 4 Inch PE IP and 258 ft  6 Inch IP PE.  approximately 60 Services involved</t>
  </si>
  <si>
    <t>2016-05-17</t>
  </si>
  <si>
    <t>050.42627</t>
  </si>
  <si>
    <t>2637.Pad.Mall.Route.WMR</t>
  </si>
  <si>
    <t>Purchase 350 endpoints @ $60 per device.  Endpoints will be installed with company labor.  This purchase will allow us to finish the route around the Paducah mall area.</t>
  </si>
  <si>
    <t>050.42652</t>
  </si>
  <si>
    <t>050.2637.Retire Park St</t>
  </si>
  <si>
    <t>Retire 285 feet of 4 inch steel main and 295 feet of 3 inch steel main. The 4 inch used to feed the old Executive Inn, it has been razed. The 3 inch feeds the old nursing home, it is being razed  for a parking lot to accompany the new Holiday Inn.</t>
  </si>
  <si>
    <t>050.42657</t>
  </si>
  <si>
    <t>050.2734.Summit.Phase5.1</t>
  </si>
  <si>
    <t>2 inch and 4 inch PE Extension - Summit Phase 5 - 1 - Bowling Green</t>
  </si>
  <si>
    <t>050.42660</t>
  </si>
  <si>
    <t>050.2734.Hunters Crossing II</t>
  </si>
  <si>
    <t>2 inch PE Extension will serve 40 new lots in Hunters Crossing Sub II - Franklin</t>
  </si>
  <si>
    <t>050.42661</t>
  </si>
  <si>
    <t>050.2734.Scottsville.Rd.Ext</t>
  </si>
  <si>
    <t>2 inch PE to serve 3040 Scottsville Rd. - Bowling Green</t>
  </si>
  <si>
    <t>2016-03-22</t>
  </si>
  <si>
    <t>050.42662</t>
  </si>
  <si>
    <t>050.2734.Crimsom.Rdg.II</t>
  </si>
  <si>
    <t>460 ft. of 2 inch PE to serve Phase II of Crimson Ridge in Bowling Green</t>
  </si>
  <si>
    <t>050.42664</t>
  </si>
  <si>
    <t>050.2636.Kasinger Ln. Ext</t>
  </si>
  <si>
    <t>670  ft. of 2 inch PE -Kasinger Ln.</t>
  </si>
  <si>
    <t>2016-02-25</t>
  </si>
  <si>
    <t>2016-04-15</t>
  </si>
  <si>
    <t>050.42681</t>
  </si>
  <si>
    <t>050.2636.Fisher Park HCA Dist</t>
  </si>
  <si>
    <t>4,500 Ft of 8 In Steel Routed Along Fisher Park in Owensboro, KY</t>
  </si>
  <si>
    <t>2016-05-02</t>
  </si>
  <si>
    <t>2017-02-28</t>
  </si>
  <si>
    <t>050.42688</t>
  </si>
  <si>
    <t>050.2636.KY.69. - Relocation</t>
  </si>
  <si>
    <t>Ky 69 Relocation -  2-197.00 Phase I</t>
  </si>
  <si>
    <t>050.42710</t>
  </si>
  <si>
    <t>050.2739.Jeptha Creed Dist</t>
  </si>
  <si>
    <t>2250 Ft of 4 In HDPE to serve Jeptha Creed Distillery</t>
  </si>
  <si>
    <t>2016-03-08</t>
  </si>
  <si>
    <t>2016-06-10</t>
  </si>
  <si>
    <t>050.42726</t>
  </si>
  <si>
    <t>050.2738.Skyview.Dr.II</t>
  </si>
  <si>
    <t>100 ft. of 2 inch HDPE - Skyview Dr. - Summersville</t>
  </si>
  <si>
    <t>050.42730</t>
  </si>
  <si>
    <t>050.2637.Villas - Phase I</t>
  </si>
  <si>
    <t>Install 100 ft of 2 inch poly main for 2 existing residential customers</t>
  </si>
  <si>
    <t>2016-05-01</t>
  </si>
  <si>
    <t>050.42731</t>
  </si>
  <si>
    <t>050.2637.Kenmar Rd Rev Ext</t>
  </si>
  <si>
    <t>Install 430 ft of 2 inch poly for one new residential customer requesting gas service.</t>
  </si>
  <si>
    <t>2016-04-12</t>
  </si>
  <si>
    <t>050.42734</t>
  </si>
  <si>
    <t>PRP.2737.West Main St.Burgin</t>
  </si>
  <si>
    <t>Replace 9664 ft of Bare 2"  IP Stl. Main with 2 Inch PE IP , we are expecting  to encounter rock on this project . approximately 140 service will be involved..</t>
  </si>
  <si>
    <t>2016-04-14</t>
  </si>
  <si>
    <t>050.42746</t>
  </si>
  <si>
    <t>WMR.Device Purch.2.FY16</t>
  </si>
  <si>
    <t>Purchase approximately 6,300 WMR endpoints for Owensboro area at $60 per device.  Contractor installation rate is $2,268 per week for expected time of 12 weeks.</t>
  </si>
  <si>
    <t>050.42769</t>
  </si>
  <si>
    <t>050.2736.S Campbell Relocate</t>
  </si>
  <si>
    <t>Install 435 feet of 4 inch poly to replace 435 feet of 4 inch dupont pipe due to leakage.</t>
  </si>
  <si>
    <t>2016-04-13</t>
  </si>
  <si>
    <t>050.42791</t>
  </si>
  <si>
    <t>050.2736.Country Club Ln 4 in</t>
  </si>
  <si>
    <t>Replace 90 feet of 4 inch steel main. Contractors installing a new road entrance into new Walmart. Our depths are insufficient.</t>
  </si>
  <si>
    <t>2016-04-25</t>
  </si>
  <si>
    <t>050.42792</t>
  </si>
  <si>
    <t>PRP.2734.Armstrong St.CC</t>
  </si>
  <si>
    <t>Replace approximately 1247 ft of Bare 2 Inch Stl  IP with 2 Inch PE IP.  26 Services involved</t>
  </si>
  <si>
    <t>2016-04-18</t>
  </si>
  <si>
    <t>050.42819</t>
  </si>
  <si>
    <t>050.2734.Industrial.Dr.RegSta</t>
  </si>
  <si>
    <t>Regulator Station Replacement - Industrial Dr. Bowling Green</t>
  </si>
  <si>
    <t>2016-06-01</t>
  </si>
  <si>
    <t>050.42822</t>
  </si>
  <si>
    <t>050.2636.MaplrDr.Greenville</t>
  </si>
  <si>
    <t>225 ft. of 2 inch pe - Maple Dr. Greenville</t>
  </si>
  <si>
    <t>050.42823</t>
  </si>
  <si>
    <t>050.2636.Kennedy.Rd.Ext.B.Dam</t>
  </si>
  <si>
    <t>190 ft. of 2 inch HDPE. Kennedy Rd. Beaver Dam</t>
  </si>
  <si>
    <t>050.42839</t>
  </si>
  <si>
    <t>050.2636.S.Hampton Ext</t>
  </si>
  <si>
    <t>250 ft. of 2 inch HDPE - South Hampton Rd.</t>
  </si>
  <si>
    <t>050.42841</t>
  </si>
  <si>
    <t>050.2636.Magnolia.CentralCity</t>
  </si>
  <si>
    <t>100 ft. of 2 inch PE to serve one customer - Magnolia St. - Central City.</t>
  </si>
  <si>
    <t>050.42844</t>
  </si>
  <si>
    <t>PRP.2734.E.Second St.CC</t>
  </si>
  <si>
    <t>Replace 636 ft of 2 Inch Bare Stl. IP with 2 Inch PE  IP 15 services involved . Work being done by company crew.</t>
  </si>
  <si>
    <t>050.42845</t>
  </si>
  <si>
    <t>050.2637.Ken-Bar T.B Relocate</t>
  </si>
  <si>
    <t>Replace the Ken-Bar town border station, station is obsolete, valves are hard to turn, creek adjacent to the station is washing out the station</t>
  </si>
  <si>
    <t>050.42873</t>
  </si>
  <si>
    <t>PRP.2636.Sheridan Pl CC</t>
  </si>
  <si>
    <t>Replace 800 ft of bare 2 Inch IP Stl. with  2 Inch PE IP.  14 Services involved.  Work by Company Crew</t>
  </si>
  <si>
    <t>2016-07-12</t>
  </si>
  <si>
    <t>050.42890</t>
  </si>
  <si>
    <t>050.2735.Glasgow SAFTStopper</t>
  </si>
  <si>
    <t>SAF T Stopper purchase for the Glasgow Operational Area</t>
  </si>
  <si>
    <t>050.42892</t>
  </si>
  <si>
    <t>050.2637.New Liberty Rd Ext</t>
  </si>
  <si>
    <t>Install 2,100 feet of 2 inch poly main for one existing customer (Rick Carr). Rick will convert his home from propane as well as his business.</t>
  </si>
  <si>
    <t>050.42908</t>
  </si>
  <si>
    <t>050.2737.Watershore.Ext</t>
  </si>
  <si>
    <t>150 ft. of 2 inch PE  - Watershore Ct. -- Harrodsburg</t>
  </si>
  <si>
    <t>2016-03-21</t>
  </si>
  <si>
    <t>2016-08-29</t>
  </si>
  <si>
    <t>050.42914</t>
  </si>
  <si>
    <t>PRP.2635.N.Seminary St.CC</t>
  </si>
  <si>
    <t>Replace 800 ft of 2 Inch Bare Stl. IP with 2 Inch PE IP.  17 Srvices involved.</t>
  </si>
  <si>
    <t>050.42928</t>
  </si>
  <si>
    <t>2609.St.Charles.Storage.Office</t>
  </si>
  <si>
    <t>Construction of new 40 x 64 x 14 post-frame building at St. Charles, KY storage field.  Contractor will be Miller Contracting.  Address is 885 St Charles Rd; St. Charles, KY  42453</t>
  </si>
  <si>
    <t>050.42933</t>
  </si>
  <si>
    <t>050.2638.Brian Dr Relocate</t>
  </si>
  <si>
    <t>Replace 80' of 4 inch steel with 80' of 4 inch poly due to construction of new Cracker Barrel</t>
  </si>
  <si>
    <t>2016-06-28</t>
  </si>
  <si>
    <t>050.42935</t>
  </si>
  <si>
    <t>050.2739.Champions Way</t>
  </si>
  <si>
    <t>562 Ft of 2 In HDPE</t>
  </si>
  <si>
    <t>050.42936</t>
  </si>
  <si>
    <t>050.2739.EnglishGardenExt</t>
  </si>
  <si>
    <t>600  ft.. of 2 inch HDPE to serve</t>
  </si>
  <si>
    <t>050.42937</t>
  </si>
  <si>
    <t>050.2739.Meadowbrrok Rd.</t>
  </si>
  <si>
    <t>2 inch PE Extension - Meadowbook Rd. - Lawrenceburg</t>
  </si>
  <si>
    <t>2016-04-27</t>
  </si>
  <si>
    <t>050.42939</t>
  </si>
  <si>
    <t>050.2634.Mill St Ext - Hanson</t>
  </si>
  <si>
    <t>This is phase 1 of this project. Phase 1 calls for app. 380 feet of 4 inch poly plus 450 feet of 2 inch poly for a total footage of 830 feet for 6 new residential lots, at least 2 commercial lots and 3 existing residential customers.</t>
  </si>
  <si>
    <t>050.42940</t>
  </si>
  <si>
    <t>050.2637.Baggett Ln Replace</t>
  </si>
  <si>
    <t>Leak on above ground valve set, we propose to replace a small amount of both 6 inch and 8 inch pipe.</t>
  </si>
  <si>
    <t>2016-05-09</t>
  </si>
  <si>
    <t>050.42948</t>
  </si>
  <si>
    <t>050.2737.Dedman Street Reinf</t>
  </si>
  <si>
    <t>320 Ft of 2 In HDPE to Provide Another Feed into Harrodsburg System</t>
  </si>
  <si>
    <t>2016-04-19</t>
  </si>
  <si>
    <t>050.42949</t>
  </si>
  <si>
    <t>050.2737.West Lane Reinf</t>
  </si>
  <si>
    <t>780 Ft of 2 In HDPE to Provide Additional Feed into Harrodsburg</t>
  </si>
  <si>
    <t>2016-08-12</t>
  </si>
  <si>
    <t>050.42950</t>
  </si>
  <si>
    <t>050.2637.Old Hwy 60 relocate</t>
  </si>
  <si>
    <t>Relocate 475 feet of 2 inch poly, existing main is exposed in a creek.</t>
  </si>
  <si>
    <t>050.42952</t>
  </si>
  <si>
    <t>PRP.2734.Nashville Rd.2</t>
  </si>
  <si>
    <t>Replace 2 Inch and 4 Inch Bare IP Stl. with 1300 Ft of 4 Inch PE IP.  25 services involved this is in Russellville Ky.</t>
  </si>
  <si>
    <t>2016-06-13</t>
  </si>
  <si>
    <t>050.42954</t>
  </si>
  <si>
    <t>050.2734.Smallhouse Rd. Relo</t>
  </si>
  <si>
    <t>Relocate 4inch and 2 inch GM - Smallhouse Rd - City Public Imprv.</t>
  </si>
  <si>
    <t>2017-03-28</t>
  </si>
  <si>
    <t>050.42979</t>
  </si>
  <si>
    <t>2734.All Pro Locator.FY16</t>
  </si>
  <si>
    <t>Purchase 1 ALL PRO S-Lock locator (serial # 6001617010) for Bowling, Green, KY operations</t>
  </si>
  <si>
    <t>2016-05-06</t>
  </si>
  <si>
    <t>050.42995</t>
  </si>
  <si>
    <t>Midwestern Trans.Purch.Boiler</t>
  </si>
  <si>
    <t>Install boiler at Midwestern Purchase Station on Boatler Rd.</t>
  </si>
  <si>
    <t>2016-09-01</t>
  </si>
  <si>
    <t>2018-09-28</t>
  </si>
  <si>
    <t>050.43009</t>
  </si>
  <si>
    <t>PRP.2636.Colonial Ct.</t>
  </si>
  <si>
    <t>Replace 2000 ft of Bare IP 1.25 Inch 2 Inch and 3 Inch  Stl. with 2620 ft 2 Inch PE IP .  50 Services involved</t>
  </si>
  <si>
    <t>050.43064</t>
  </si>
  <si>
    <t>050.2636.Gateway. Commons</t>
  </si>
  <si>
    <t>Retire 2 inch HP line and reg. sta and replace with reg. stat and 6 inch HDPE Gateway Commons</t>
  </si>
  <si>
    <t>2016-03-29</t>
  </si>
  <si>
    <t>050.43070</t>
  </si>
  <si>
    <t>050.2738.Ashwood.Dr.Ext</t>
  </si>
  <si>
    <t>250 ft. of 2 inch PE - Ashwood Dr. - Campbellsville</t>
  </si>
  <si>
    <t>2016-05-16</t>
  </si>
  <si>
    <t>050.43073</t>
  </si>
  <si>
    <t>050.2638.I-69 Relocate</t>
  </si>
  <si>
    <t>Kentucky Transportation Cabinet making improvements and upgrades to Purchase Parkway for transition to I-69. Atmos has some facilities affected by construction. 100% reimbursement if we complete project by June 1, 2016</t>
  </si>
  <si>
    <t>050.43130</t>
  </si>
  <si>
    <t>050.2634.Formosa Dr Ext</t>
  </si>
  <si>
    <t>Install 100 ft for one new customer</t>
  </si>
  <si>
    <t>2016-06-06</t>
  </si>
  <si>
    <t>050.43144</t>
  </si>
  <si>
    <t>2609.Better.Built.Trailer.FY16</t>
  </si>
  <si>
    <t>Purchase 16' 2016 Better Built trailer (2 axles)</t>
  </si>
  <si>
    <t>050.43164</t>
  </si>
  <si>
    <t>2637.Calvert.City.WMR.Tower.16</t>
  </si>
  <si>
    <t>Purchase WMR tower for Calvert City and Paducah  area.</t>
  </si>
  <si>
    <t>2016-08-01</t>
  </si>
  <si>
    <t>050.43181</t>
  </si>
  <si>
    <t>050.2637.Twinson Ct Rev Ext</t>
  </si>
  <si>
    <t>Install 660 feet of 2 inch poly for 20 townhomes</t>
  </si>
  <si>
    <t>2016-11-30</t>
  </si>
  <si>
    <t>050.43182</t>
  </si>
  <si>
    <t>2737.Danville.Office.Purchase</t>
  </si>
  <si>
    <t>Purchase Danville Operational Center at 449 Whirlaway Drive in Danville, KY.  This is a turn-key building project.</t>
  </si>
  <si>
    <t>050.43183</t>
  </si>
  <si>
    <t>PRP.2636.Ford Ave</t>
  </si>
  <si>
    <t>Replace 8640 ft of bare LP Main with 6301 ft of 2 Inch PE IP and 2339 ft of 6 Inch PE IP.Removing 1 LP Reg Station. 147 services</t>
  </si>
  <si>
    <t>2016-07-14</t>
  </si>
  <si>
    <t>050.43207</t>
  </si>
  <si>
    <t>Southern.Cross.Flame.Pack.400</t>
  </si>
  <si>
    <t>Purchase Southern Cross Model 400 Flame Pack</t>
  </si>
  <si>
    <t>2016-06-09</t>
  </si>
  <si>
    <t>050.43212</t>
  </si>
  <si>
    <t>050.2738.WoodlandHeightsFY16</t>
  </si>
  <si>
    <t>1125 ft. of 2 inch PE Woodland Heights Subdivision - Campbellsville</t>
  </si>
  <si>
    <t>2016-07-15</t>
  </si>
  <si>
    <t>050.43214</t>
  </si>
  <si>
    <t>050.2738.Circle Dr.Ext</t>
  </si>
  <si>
    <t>100 ft. od 2 inch Hdpe - Circle Dr. - Greensburg</t>
  </si>
  <si>
    <t>050.43215</t>
  </si>
  <si>
    <t>050.2738.AnnAveExt</t>
  </si>
  <si>
    <t>500 ft. of 2 inch HDPE - Ann Ave. Campbellsville</t>
  </si>
  <si>
    <t>050.43228</t>
  </si>
  <si>
    <t>050.2636ForrestDr.-Red Oak</t>
  </si>
  <si>
    <t>785 ft. of 2 inch HDPE - Forrest Dr. at Red Oak- Owensboro</t>
  </si>
  <si>
    <t>2016-09-29</t>
  </si>
  <si>
    <t>050.43251</t>
  </si>
  <si>
    <t>050.2636.LyndanneBridge. Rd.</t>
  </si>
  <si>
    <t>380 ft. of 2 inch PE - Lyndanne Bridge Rd. - Owensboro</t>
  </si>
  <si>
    <t>050.43270</t>
  </si>
  <si>
    <t>050.2736.Lovers Lane Main Ext</t>
  </si>
  <si>
    <t>Install app. 3,550' of 4 inch poly</t>
  </si>
  <si>
    <t>050.43273</t>
  </si>
  <si>
    <t>050.2637.Greenway Village Ext</t>
  </si>
  <si>
    <t>Install 2,240' - 2 Inch Poly for 41 new residential customers. Phillip Higdon, developer</t>
  </si>
  <si>
    <t>050.43275</t>
  </si>
  <si>
    <t>050.2637.Leeds Dr Ext</t>
  </si>
  <si>
    <t>Install 100 feet of 2 inch poly main foe one new residential customer (Grant Gamster) requesting service</t>
  </si>
  <si>
    <t>050.43298</t>
  </si>
  <si>
    <t>050.2738.Greensburg Reloc</t>
  </si>
  <si>
    <t>Relocate 1050 Ft of 4 In Steel with 4 In HDPE for State Relocation of US 68 and KY 61</t>
  </si>
  <si>
    <t>2016-06-14</t>
  </si>
  <si>
    <t>050.43303</t>
  </si>
  <si>
    <t>050.2739.SvillePurStaUpgrade</t>
  </si>
  <si>
    <t>Upgrade to Existing Texas Gas Purchase Station Texas Gas will be replacing side valve to allow better operation on their system. Atmos will be installing check meter along with this project. New meter ownership will follow Atmos G\guidelines for check me</t>
  </si>
  <si>
    <t>2017-04-28</t>
  </si>
  <si>
    <t>050.43309</t>
  </si>
  <si>
    <t>050.2638.Hopewell Rd Relocate</t>
  </si>
  <si>
    <t>We have existing 2 inch poly exposed in creek crossing, we propose to replace app. 320 feet with new 2 inch poly pipe.</t>
  </si>
  <si>
    <t>050.43336</t>
  </si>
  <si>
    <t>050.2609.Cooper Creek Replc</t>
  </si>
  <si>
    <t>Replace 400 ft. Transmission Line across Cooper Creek</t>
  </si>
  <si>
    <t>2016-06-22</t>
  </si>
  <si>
    <t>050.43339</t>
  </si>
  <si>
    <t>050.2636.Phelps.Ln.B.Dam</t>
  </si>
  <si>
    <t>500 ft. of 2 inch HDPE - Phelps Lane - Beaver Dam</t>
  </si>
  <si>
    <t>050.43361</t>
  </si>
  <si>
    <t>050.2738.Summersville TB</t>
  </si>
  <si>
    <t>6" PE and Reg sta to replace HP steel main and retire purchase station</t>
  </si>
  <si>
    <t>050.43364</t>
  </si>
  <si>
    <t>PRP.2736.2nd.- 7th St. CC</t>
  </si>
  <si>
    <t>Replace 300 ft of Bare 6 Inch Stl with 300 ft of 4 Inch PE IP and 169 ft of 2 Inch PE IP and replace 30 ft of 6 Inch HPD Stl. to remove obsolete Valve. 3  services.</t>
  </si>
  <si>
    <t>050.43396</t>
  </si>
  <si>
    <t>050.2739.Freedoms Way</t>
  </si>
  <si>
    <t>430 Ft of 4 In HDPE Along Freedoms Way to Serve Zaxbys</t>
  </si>
  <si>
    <t>2016-06-29</t>
  </si>
  <si>
    <t>050.43404</t>
  </si>
  <si>
    <t>PRP 2636 Glendale-Parkdale</t>
  </si>
  <si>
    <t>Replace 1810 Ft of 2 inch Bare IP Stl. with 2 inch IP PE. 61 Servives</t>
  </si>
  <si>
    <t>2016-07-09</t>
  </si>
  <si>
    <t>050.43405</t>
  </si>
  <si>
    <t>050.2736.Hwy 41 Ext Crofton</t>
  </si>
  <si>
    <t>Install 857  feet of 2 inch poly for two customers requesting gas service.in Crofton, KY</t>
  </si>
  <si>
    <t>2016-08-04</t>
  </si>
  <si>
    <t>050.43411</t>
  </si>
  <si>
    <t>050.2638.Castleman Ext</t>
  </si>
  <si>
    <t>Install 370 feet of 2 inch poly for three new commercial lots, one new customer coming on immediately.</t>
  </si>
  <si>
    <t>2016-07-05</t>
  </si>
  <si>
    <t>050.43426</t>
  </si>
  <si>
    <t>050.2637.Husband Rd Replace</t>
  </si>
  <si>
    <t>Replace 1,530 feet of existing 2 inch dupont pipe with new 4 inch poly due to commercial development in this area.</t>
  </si>
  <si>
    <t>050.43427</t>
  </si>
  <si>
    <t>050.2637.Rail Services Ext</t>
  </si>
  <si>
    <t>Install 2,000 feet of 2 inch poly for Rail Services, Inc of Calvert City, KY. The existing gas meter is not located on thier property, This main extension will allow us to put gas meter on Rail Services property.</t>
  </si>
  <si>
    <t>050.43452</t>
  </si>
  <si>
    <t>Sensit Gold C.G.I.FY16</t>
  </si>
  <si>
    <t>Purchase  one Sensit Gold C.G.I.</t>
  </si>
  <si>
    <t>2016-07-06</t>
  </si>
  <si>
    <t>050.43475</t>
  </si>
  <si>
    <t>050.2637.N.26th Street Ext</t>
  </si>
  <si>
    <t>Install app. 250 feet of 2 inch pe main for one existing commercial customer (Just Hamburgers) requesting natural gas service.</t>
  </si>
  <si>
    <t>2016-07-11</t>
  </si>
  <si>
    <t>050.43525</t>
  </si>
  <si>
    <t>050.2636.MillersMillExt</t>
  </si>
  <si>
    <t>860 ft. of 2 inch HDPE - Miller Mille Rd. - Owensboro</t>
  </si>
  <si>
    <t>050.43546</t>
  </si>
  <si>
    <t>050.2734.Lovers Ln. Tie-In</t>
  </si>
  <si>
    <t>Tie-In Dead End Both Sides Lovers Ln.</t>
  </si>
  <si>
    <t>050.43572</t>
  </si>
  <si>
    <t>050.2734.ChestnutSt Franklin</t>
  </si>
  <si>
    <t>325 ft. of 2 inch PE Academic Bldg. Franklin</t>
  </si>
  <si>
    <t>050.43579</t>
  </si>
  <si>
    <t>050.2734.WittRd.Franklin</t>
  </si>
  <si>
    <t>Tie in Whitt Rd. from Poplar to Millwood Dr.</t>
  </si>
  <si>
    <t>050.43580</t>
  </si>
  <si>
    <t>2737.Conference.Room.TV.FY16</t>
  </si>
  <si>
    <t>Purchase Sony LG 75" Class HDR television for conference room in Danville, KY office. Serial# E2SNXBR75X850D.</t>
  </si>
  <si>
    <t>2016-07-18</t>
  </si>
  <si>
    <t>050.43587</t>
  </si>
  <si>
    <t>050.2634.Hickory Hollow Ext</t>
  </si>
  <si>
    <t>Install 200 ft of 2 inch poly for 2 existing residential customers requsting natural gas service.</t>
  </si>
  <si>
    <t>050.43588</t>
  </si>
  <si>
    <t>050.2634.N Atkinson Ave Ext</t>
  </si>
  <si>
    <t>Install 210' - 2" PE for one exising residential customer (Jerri Stevenson) requesting service.</t>
  </si>
  <si>
    <t>2016-07-19</t>
  </si>
  <si>
    <t>050.43589</t>
  </si>
  <si>
    <t>050.2634.Hwy 85 Main Ext</t>
  </si>
  <si>
    <t>Install 585' - 2" pe.</t>
  </si>
  <si>
    <t>050.43601</t>
  </si>
  <si>
    <t>2636.WMR.Endpoint.#3.FY16</t>
  </si>
  <si>
    <t>Purchase approximately 5,800 Sensus 300GM endpoints at $62 per device for Owensboro and surrounding area.  Owensboro area will be 100% WMR after devices installed in first half of FY 2017.</t>
  </si>
  <si>
    <t>2017-05-31</t>
  </si>
  <si>
    <t>050.43605</t>
  </si>
  <si>
    <t>2609.John Deere 6330.FY16</t>
  </si>
  <si>
    <t>Purchase 2011 John Deere 6330 Mower (1L06330XLBA671316)</t>
  </si>
  <si>
    <t>2016-07-20</t>
  </si>
  <si>
    <t>050.43606</t>
  </si>
  <si>
    <t>PRP.2736.High St.CC</t>
  </si>
  <si>
    <t>Replace 729 ft of Bare 2 Inch LP PE with 1160 ft of 2 inch IP PE. 15 Services involved</t>
  </si>
  <si>
    <t>2016-07-16</t>
  </si>
  <si>
    <t>2016-09-20</t>
  </si>
  <si>
    <t>050.43625</t>
  </si>
  <si>
    <t>050.2637.Harris Cr  Replace</t>
  </si>
  <si>
    <t>Install 335 ft of 2 inch pe main, retire 525 ft of 2 inch steel</t>
  </si>
  <si>
    <t>2016-07-25</t>
  </si>
  <si>
    <t>050.43627</t>
  </si>
  <si>
    <t>2735.Glasgow.Office.Furniture</t>
  </si>
  <si>
    <t>Purchase office furniture for new Glasgow, KY office</t>
  </si>
  <si>
    <t>050.43629</t>
  </si>
  <si>
    <t>050.2738.Mercer Ave Ext</t>
  </si>
  <si>
    <t>600 ft. of 2 in HDPE - off Mercer Ave - Lebanon</t>
  </si>
  <si>
    <t>2016-07-21</t>
  </si>
  <si>
    <t>050.43708</t>
  </si>
  <si>
    <t>050.2636.Fiddlesticks V</t>
  </si>
  <si>
    <t>2 inch HDPE - Fiddlesticks V</t>
  </si>
  <si>
    <t>050.43719</t>
  </si>
  <si>
    <t>050.2637.Buckner Ln main Ext</t>
  </si>
  <si>
    <t>Install 375 feet of 2 inch pe for one new residential customer (Shawn White) requesting gas service</t>
  </si>
  <si>
    <t>050.43749</t>
  </si>
  <si>
    <t>050.2737.Stanford HP Line</t>
  </si>
  <si>
    <t>Replace 400 Ft of 4 In HP Steel Line in Stanford KY</t>
  </si>
  <si>
    <t>2016-08-08</t>
  </si>
  <si>
    <t>2016-09-12</t>
  </si>
  <si>
    <t>050.43802</t>
  </si>
  <si>
    <t>050.2635.Lafayette St Ext</t>
  </si>
  <si>
    <t>Install 400 feet of 2 ich PE pipe for one new customer (The Way Christian Youth Center) in Cadiz, KY</t>
  </si>
  <si>
    <t>050.43805</t>
  </si>
  <si>
    <t>Hopkinsville.Telephone.Replace</t>
  </si>
  <si>
    <t>Replace telephone system in Hopkinsville, KY Service Center</t>
  </si>
  <si>
    <t>2016-08-05</t>
  </si>
  <si>
    <t>050.43835</t>
  </si>
  <si>
    <t>2734.Front.Parking.Lot.Repair</t>
  </si>
  <si>
    <t>Repavement of Bowling Green, KY service center front parking lot</t>
  </si>
  <si>
    <t>050.43846</t>
  </si>
  <si>
    <t>050.2637.Royal Park Dr Ext 4</t>
  </si>
  <si>
    <t>Install 650 feet of 2 inch PE main for one new residential and 2 existing residential customer requesting gas.</t>
  </si>
  <si>
    <t>2016-08-03</t>
  </si>
  <si>
    <t>050.43902</t>
  </si>
  <si>
    <t>2736.Rheem.14.Seer.AC.Unit</t>
  </si>
  <si>
    <t>Purchase 3 ton 14 Seer Air Ease Gas pack Rheem AC unit for Hopkinsville, KY Office.  Model PRPGE1436-072P-1A;  Seriel # 1616A10G93</t>
  </si>
  <si>
    <t>2016-08-16</t>
  </si>
  <si>
    <t>050.43903</t>
  </si>
  <si>
    <t>050.2636.Hwy62TieInPowderly</t>
  </si>
  <si>
    <t>320  ft. of 4 inch HDPE will tie-in IP main on Hwy62 between Circle east and west inPowderly KY</t>
  </si>
  <si>
    <t>2016-06-23</t>
  </si>
  <si>
    <t>050.43909</t>
  </si>
  <si>
    <t>050.2636.Pleasant.Grove.Rd</t>
  </si>
  <si>
    <t>200 ft. of 2 inch HDPE - 4701 Pleasant Grove Rd.- Owensboro</t>
  </si>
  <si>
    <t>050.43910</t>
  </si>
  <si>
    <t>2734.All.Pro.Locators.FY16</t>
  </si>
  <si>
    <t>Purchase 2  ALL PRO locators from Heath Consultants for Bowling Green, KY operations (Serial #s 6001632005 and 6001632006)</t>
  </si>
  <si>
    <t>2016-08-17</t>
  </si>
  <si>
    <t>2016-09-15</t>
  </si>
  <si>
    <t>050.43924</t>
  </si>
  <si>
    <t>050.2636.Hwy60.atWorthington</t>
  </si>
  <si>
    <t>2 inch and 4 inch HDPE Hwy 60 West at Worthington Rd.</t>
  </si>
  <si>
    <t>2016-07-27</t>
  </si>
  <si>
    <t>050.43931</t>
  </si>
  <si>
    <t>050.2609.Aleris.Storage.Retire</t>
  </si>
  <si>
    <t>Retire 8 wells and field line in Aleris Storage Field in Hancock County KY._x000D_
This is a retirement only project.</t>
  </si>
  <si>
    <t>2016-08-25</t>
  </si>
  <si>
    <t>050.43941</t>
  </si>
  <si>
    <t>2602.KY.MDT.Replc.2</t>
  </si>
  <si>
    <t>Purchase 6 Panasonic CF-31 Toughbook  for Kentucky operations</t>
  </si>
  <si>
    <t>050.43951</t>
  </si>
  <si>
    <t>050.2609.Jet Stream Replc.</t>
  </si>
  <si>
    <t>Replace Jet Stream Regulators at Hopkinnsville Purchase, St. Charles Storage, and Orbit Sisk Station. This ia an approved FY 2016 Capital Budget iyen forcasted out for September.</t>
  </si>
  <si>
    <t>2016-08-22</t>
  </si>
  <si>
    <t>050.44003</t>
  </si>
  <si>
    <t>BG.Office.LG.Washer.Dryer</t>
  </si>
  <si>
    <t>Purchase LG washer Model WT7700HVA   and LG gas dryer Model DLGX7701VE for Bowling Green, KY office.</t>
  </si>
  <si>
    <t>050.44006</t>
  </si>
  <si>
    <t>2734.Whirlpool.Fridge.Office</t>
  </si>
  <si>
    <t>Purchase Whirlpool Refrigerator Model WRF535SMBM for Bowling Green, KY office.</t>
  </si>
  <si>
    <t>050.44010</t>
  </si>
  <si>
    <t>050.2739.Breighton Circle</t>
  </si>
  <si>
    <t>735 ft. of 2 inch HDPE to serve 8 new lots - Shelbyville</t>
  </si>
  <si>
    <t>050.44051</t>
  </si>
  <si>
    <t>PRP. 2634.3rd. St.</t>
  </si>
  <si>
    <t>Replace 961' of 2" bare stl. with 2" PE</t>
  </si>
  <si>
    <t>2016-09-09</t>
  </si>
  <si>
    <t>2016-10-15</t>
  </si>
  <si>
    <t>050.44052</t>
  </si>
  <si>
    <t>050.2734.Cemetery Rd. PI</t>
  </si>
  <si>
    <t>Replace 4 inch PE with 6" HDPE in conjunction with State Hwy Bridge Replacement</t>
  </si>
  <si>
    <t>2016-09-02</t>
  </si>
  <si>
    <t>050.44068</t>
  </si>
  <si>
    <t>050.2636.Deer Valley III</t>
  </si>
  <si>
    <t>4 inch HDpe will serve Deer Valley Section Three - Owensboro</t>
  </si>
  <si>
    <t>2016-09-07</t>
  </si>
  <si>
    <t>050.44080</t>
  </si>
  <si>
    <t>PRP.2637.Lake - City</t>
  </si>
  <si>
    <t>Lake City, PRP: Replacement of Approximately 2 miles of vintage steel gas main along KY Hwy 453.</t>
  </si>
  <si>
    <t>2016-10-01</t>
  </si>
  <si>
    <t>050.44088</t>
  </si>
  <si>
    <t>050.2734.Hwy 31W PI SGlen</t>
  </si>
  <si>
    <t>Relocate 6 inch HP Steel - State Hwy Widening Hwy 31 - Dillard to Buchanan Park</t>
  </si>
  <si>
    <t>2018-01-31</t>
  </si>
  <si>
    <t>050.44113</t>
  </si>
  <si>
    <t>050.2637.Towne Center Ext.</t>
  </si>
  <si>
    <t>Install app. 1,250 feet of 2 inch poly main for new 13 unit commercial development in Hopkinsville.</t>
  </si>
  <si>
    <t>2016-09-26</t>
  </si>
  <si>
    <t>050.44133</t>
  </si>
  <si>
    <t>PRP.2635.Marion to Fredonia</t>
  </si>
  <si>
    <t>PRP Replacement of approximately 46,700 feet of vintage gas main along S Main Street in Crittenden and Caldwell County Kentucky</t>
  </si>
  <si>
    <t>2016-10-03</t>
  </si>
  <si>
    <t>2018-09-29</t>
  </si>
  <si>
    <t>050.44145</t>
  </si>
  <si>
    <t>PRP.2738.Springfield Calvary</t>
  </si>
  <si>
    <t>PRP Replacement of approimately 80,500 feet of vintage gas transmission main with high pressure distribution in Marion and Washington County Kentucky.</t>
  </si>
  <si>
    <t>2018-09-30</t>
  </si>
  <si>
    <t>050.44260</t>
  </si>
  <si>
    <t>Cannon DR-G1100 Scanner</t>
  </si>
  <si>
    <t>Purchase Cannon DR-G1100 scanner for KY PRP program.</t>
  </si>
  <si>
    <t>Construction Projects 2016</t>
  </si>
  <si>
    <t>Case No. 2017-00349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</si>
</sst>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m"/>
    <numFmt numFmtId="165" formatCode="yyyy"/>
    <numFmt numFmtId="166" formatCode="0.00_);[Red]\(0.00\)"/>
    <numFmt numFmtId="167" formatCode="0.00_);\(0.00\)"/>
  </numFmts>
  <fonts count="8" x14ac:knownFonts="1">
    <font>
      <sz val="10"/>
      <name val="Arial"/>
    </font>
    <font>
      <sz val="10"/>
      <name val="Arial"/>
    </font>
    <font>
      <b/>
      <sz val="10"/>
      <name val="Arial"/>
      <family val="2"/>
    </font>
    <font>
      <b/>
      <sz val="18"/>
      <name val="Arial"/>
      <family val="2"/>
    </font>
    <font>
      <b/>
      <sz val="12"/>
      <name val="Arial"/>
      <family val="2"/>
    </font>
    <font>
      <sz val="10"/>
      <name val="Arial"/>
      <family val="2"/>
    </font>
    <font>
      <sz val="10"/>
      <name val="Arial"/>
      <family val="2"/>
    </font>
    <font>
      <sz val="10"/>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double">
        <color indexed="64"/>
      </top>
      <bottom/>
      <diagonal/>
    </border>
    <border>
      <left/>
      <right style="medium">
        <color indexed="64"/>
      </right>
      <top style="double">
        <color indexed="64"/>
      </top>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cellStyleXfs>
  <cellXfs count="225">
    <xf numFmtId="0" fontId="0" fillId="0" borderId="0" xfId="0"/>
    <xf numFmtId="0" fontId="2" fillId="0" borderId="0" xfId="0" applyFont="1" applyAlignment="1">
      <alignment horizontal="center"/>
    </xf>
    <xf numFmtId="40" fontId="0" fillId="0" borderId="0" xfId="0" applyNumberFormat="1"/>
    <xf numFmtId="0" fontId="2" fillId="0" borderId="0" xfId="0" applyFont="1"/>
    <xf numFmtId="0" fontId="2" fillId="0" borderId="0" xfId="0" applyFont="1" applyAlignment="1">
      <alignment horizontal="left"/>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10" fontId="0" fillId="0" borderId="0" xfId="0" applyNumberFormat="1"/>
    <xf numFmtId="0" fontId="0" fillId="0" borderId="4" xfId="0" applyBorder="1" applyAlignment="1">
      <alignment horizontal="center" wrapText="1"/>
    </xf>
    <xf numFmtId="0" fontId="3" fillId="0" borderId="0" xfId="0" applyFont="1" applyAlignment="1">
      <alignment horizontal="center"/>
    </xf>
    <xf numFmtId="0" fontId="0" fillId="0" borderId="0" xfId="0" applyBorder="1"/>
    <xf numFmtId="0" fontId="0" fillId="0" borderId="5" xfId="0" applyBorder="1" applyAlignment="1">
      <alignment horizontal="center"/>
    </xf>
    <xf numFmtId="10" fontId="2" fillId="0" borderId="0" xfId="0" applyNumberFormat="1" applyFont="1" applyAlignment="1">
      <alignment horizontal="center"/>
    </xf>
    <xf numFmtId="10" fontId="0" fillId="0" borderId="2" xfId="0" applyNumberFormat="1" applyBorder="1" applyAlignment="1">
      <alignment horizontal="center" wrapText="1"/>
    </xf>
    <xf numFmtId="0" fontId="0" fillId="0" borderId="6" xfId="0" applyBorder="1"/>
    <xf numFmtId="40" fontId="0" fillId="0" borderId="6" xfId="0" applyNumberFormat="1" applyBorder="1"/>
    <xf numFmtId="10" fontId="0" fillId="0" borderId="6" xfId="0" applyNumberFormat="1" applyBorder="1"/>
    <xf numFmtId="14" fontId="0" fillId="0" borderId="6" xfId="0" applyNumberFormat="1" applyBorder="1"/>
    <xf numFmtId="10" fontId="0" fillId="0" borderId="6" xfId="0" quotePrefix="1" applyNumberFormat="1" applyBorder="1"/>
    <xf numFmtId="0" fontId="0" fillId="0" borderId="7" xfId="0" applyBorder="1"/>
    <xf numFmtId="164" fontId="0" fillId="0" borderId="7" xfId="0" applyNumberFormat="1" applyBorder="1"/>
    <xf numFmtId="165" fontId="0" fillId="0" borderId="7" xfId="0" applyNumberFormat="1" applyBorder="1"/>
    <xf numFmtId="0" fontId="1" fillId="0" borderId="1"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wrapText="1"/>
    </xf>
    <xf numFmtId="10" fontId="1" fillId="0" borderId="2" xfId="0" applyNumberFormat="1" applyFont="1" applyBorder="1" applyAlignment="1">
      <alignment horizontal="center" wrapText="1"/>
    </xf>
    <xf numFmtId="0" fontId="1" fillId="0" borderId="3" xfId="0" applyFont="1" applyBorder="1" applyAlignment="1">
      <alignment horizontal="center" wrapText="1"/>
    </xf>
    <xf numFmtId="0" fontId="1" fillId="0" borderId="0" xfId="0" applyFont="1" applyAlignment="1">
      <alignment horizontal="center" wrapText="1"/>
    </xf>
    <xf numFmtId="0" fontId="1" fillId="0" borderId="0" xfId="0" applyFont="1"/>
    <xf numFmtId="165" fontId="1" fillId="0" borderId="7" xfId="0" applyNumberFormat="1" applyFont="1" applyBorder="1"/>
    <xf numFmtId="164" fontId="1" fillId="0" borderId="7" xfId="0" applyNumberFormat="1" applyFont="1" applyBorder="1"/>
    <xf numFmtId="0" fontId="1" fillId="0" borderId="6" xfId="0" applyFont="1" applyBorder="1"/>
    <xf numFmtId="10" fontId="1" fillId="0" borderId="6" xfId="0" applyNumberFormat="1" applyFont="1" applyBorder="1"/>
    <xf numFmtId="10" fontId="1" fillId="0" borderId="6" xfId="0" quotePrefix="1" applyNumberFormat="1" applyFont="1" applyBorder="1"/>
    <xf numFmtId="0" fontId="0" fillId="0" borderId="6" xfId="0" applyFont="1" applyBorder="1" applyAlignment="1">
      <alignment horizontal="left"/>
    </xf>
    <xf numFmtId="40" fontId="0" fillId="0" borderId="6" xfId="0" applyNumberFormat="1" applyFont="1" applyBorder="1"/>
    <xf numFmtId="10" fontId="1" fillId="0" borderId="8" xfId="0" applyNumberFormat="1" applyFont="1" applyBorder="1"/>
    <xf numFmtId="10" fontId="1" fillId="0" borderId="9" xfId="0" applyNumberFormat="1" applyFont="1" applyBorder="1"/>
    <xf numFmtId="14" fontId="1" fillId="0" borderId="6" xfId="0" applyNumberFormat="1" applyFont="1" applyBorder="1"/>
    <xf numFmtId="2" fontId="2" fillId="0" borderId="0" xfId="0" applyNumberFormat="1" applyFont="1" applyAlignment="1">
      <alignment horizontal="center"/>
    </xf>
    <xf numFmtId="2" fontId="0" fillId="0" borderId="0" xfId="0" applyNumberFormat="1"/>
    <xf numFmtId="2" fontId="0" fillId="0" borderId="6" xfId="0" applyNumberFormat="1" applyBorder="1"/>
    <xf numFmtId="0" fontId="0" fillId="0" borderId="10" xfId="0" applyBorder="1" applyAlignment="1">
      <alignment horizontal="center" wrapText="1"/>
    </xf>
    <xf numFmtId="0" fontId="0" fillId="0" borderId="11" xfId="0" applyBorder="1" applyAlignment="1">
      <alignment horizontal="center" wrapText="1"/>
    </xf>
    <xf numFmtId="10" fontId="0" fillId="0" borderId="11" xfId="0" applyNumberFormat="1" applyBorder="1" applyAlignment="1">
      <alignment horizontal="center" wrapText="1"/>
    </xf>
    <xf numFmtId="2" fontId="0" fillId="0" borderId="11" xfId="0" applyNumberFormat="1" applyBorder="1" applyAlignment="1">
      <alignment horizontal="center" wrapText="1"/>
    </xf>
    <xf numFmtId="2" fontId="0" fillId="0" borderId="6" xfId="2" applyNumberFormat="1" applyFont="1" applyBorder="1"/>
    <xf numFmtId="165" fontId="0" fillId="0" borderId="6" xfId="0" applyNumberFormat="1" applyBorder="1"/>
    <xf numFmtId="164" fontId="0" fillId="0" borderId="6" xfId="0" applyNumberFormat="1" applyBorder="1"/>
    <xf numFmtId="0" fontId="0" fillId="0" borderId="0" xfId="0" applyBorder="1" applyAlignment="1">
      <alignment horizontal="left"/>
    </xf>
    <xf numFmtId="40" fontId="0" fillId="0" borderId="0" xfId="0" applyNumberFormat="1" applyBorder="1"/>
    <xf numFmtId="10" fontId="0" fillId="0" borderId="0" xfId="0" applyNumberFormat="1" applyBorder="1"/>
    <xf numFmtId="2" fontId="0" fillId="0" borderId="0" xfId="0" applyNumberFormat="1" applyBorder="1"/>
    <xf numFmtId="14" fontId="0" fillId="0" borderId="0" xfId="0" applyNumberFormat="1" applyBorder="1"/>
    <xf numFmtId="10" fontId="0" fillId="0" borderId="0" xfId="0" quotePrefix="1" applyNumberFormat="1" applyBorder="1"/>
    <xf numFmtId="0" fontId="0" fillId="0" borderId="0" xfId="0" applyBorder="1" applyAlignment="1">
      <alignment horizontal="center"/>
    </xf>
    <xf numFmtId="40" fontId="2" fillId="0" borderId="0" xfId="0" applyNumberFormat="1" applyFont="1" applyAlignment="1">
      <alignment horizontal="center"/>
    </xf>
    <xf numFmtId="40" fontId="0" fillId="0" borderId="11" xfId="0" applyNumberFormat="1" applyBorder="1" applyAlignment="1">
      <alignment horizontal="center" wrapText="1"/>
    </xf>
    <xf numFmtId="40" fontId="0" fillId="0" borderId="6" xfId="2" applyNumberFormat="1" applyFont="1" applyBorder="1"/>
    <xf numFmtId="166" fontId="2" fillId="0" borderId="0" xfId="0" applyNumberFormat="1" applyFont="1" applyAlignment="1">
      <alignment horizontal="center"/>
    </xf>
    <xf numFmtId="166" fontId="0" fillId="0" borderId="0" xfId="0" applyNumberFormat="1"/>
    <xf numFmtId="166" fontId="0" fillId="0" borderId="2" xfId="0" applyNumberFormat="1" applyBorder="1" applyAlignment="1">
      <alignment horizontal="center" wrapText="1"/>
    </xf>
    <xf numFmtId="166" fontId="0" fillId="0" borderId="7" xfId="2" applyNumberFormat="1" applyFont="1" applyBorder="1"/>
    <xf numFmtId="167" fontId="2" fillId="0" borderId="0" xfId="0" applyNumberFormat="1" applyFont="1" applyAlignment="1">
      <alignment horizontal="center"/>
    </xf>
    <xf numFmtId="167" fontId="0" fillId="0" borderId="0" xfId="0" applyNumberFormat="1"/>
    <xf numFmtId="167" fontId="0" fillId="0" borderId="2" xfId="0" applyNumberFormat="1" applyBorder="1" applyAlignment="1">
      <alignment horizontal="center" wrapText="1"/>
    </xf>
    <xf numFmtId="167" fontId="0" fillId="0" borderId="13" xfId="2" applyNumberFormat="1" applyFont="1" applyBorder="1"/>
    <xf numFmtId="2" fontId="0" fillId="0" borderId="2" xfId="0" applyNumberFormat="1" applyBorder="1" applyAlignment="1">
      <alignment horizontal="center" wrapText="1"/>
    </xf>
    <xf numFmtId="2" fontId="1" fillId="0" borderId="6" xfId="0" applyNumberFormat="1" applyFont="1" applyBorder="1"/>
    <xf numFmtId="2" fontId="0" fillId="0" borderId="0" xfId="2" applyNumberFormat="1" applyFont="1"/>
    <xf numFmtId="4" fontId="2" fillId="0" borderId="0" xfId="0" applyNumberFormat="1" applyFont="1" applyAlignment="1">
      <alignment horizontal="center"/>
    </xf>
    <xf numFmtId="4" fontId="0" fillId="0" borderId="0" xfId="0" applyNumberFormat="1"/>
    <xf numFmtId="4" fontId="0" fillId="0" borderId="2" xfId="0" applyNumberFormat="1" applyBorder="1" applyAlignment="1">
      <alignment horizontal="center" wrapText="1"/>
    </xf>
    <xf numFmtId="4" fontId="0" fillId="0" borderId="13" xfId="2" applyNumberFormat="1" applyFont="1" applyBorder="1"/>
    <xf numFmtId="40" fontId="1" fillId="0" borderId="2" xfId="0" applyNumberFormat="1" applyFont="1" applyBorder="1" applyAlignment="1">
      <alignment horizontal="center" wrapText="1"/>
    </xf>
    <xf numFmtId="4" fontId="1" fillId="0" borderId="2" xfId="0" applyNumberFormat="1" applyFont="1" applyFill="1" applyBorder="1" applyAlignment="1">
      <alignment horizontal="center" wrapText="1"/>
    </xf>
    <xf numFmtId="4" fontId="0" fillId="0" borderId="6" xfId="0" applyNumberFormat="1" applyFont="1" applyBorder="1"/>
    <xf numFmtId="2" fontId="1" fillId="0" borderId="2" xfId="0" applyNumberFormat="1" applyFont="1" applyBorder="1" applyAlignment="1">
      <alignment horizontal="center" wrapText="1"/>
    </xf>
    <xf numFmtId="2" fontId="1" fillId="0" borderId="0" xfId="2" applyNumberFormat="1" applyFont="1"/>
    <xf numFmtId="4" fontId="1" fillId="0" borderId="2" xfId="0" applyNumberFormat="1" applyFont="1" applyBorder="1" applyAlignment="1">
      <alignment horizontal="center" wrapText="1"/>
    </xf>
    <xf numFmtId="4" fontId="0" fillId="0" borderId="6" xfId="2" applyNumberFormat="1" applyFont="1" applyBorder="1"/>
    <xf numFmtId="2" fontId="5" fillId="0" borderId="6" xfId="0" applyNumberFormat="1" applyFont="1" applyBorder="1"/>
    <xf numFmtId="4" fontId="0" fillId="0" borderId="11" xfId="0" applyNumberFormat="1" applyBorder="1" applyAlignment="1">
      <alignment horizontal="center" wrapText="1"/>
    </xf>
    <xf numFmtId="2" fontId="0" fillId="0" borderId="9" xfId="0" applyNumberFormat="1" applyBorder="1"/>
    <xf numFmtId="10" fontId="0" fillId="0" borderId="9" xfId="0" applyNumberFormat="1" applyBorder="1"/>
    <xf numFmtId="166" fontId="0" fillId="0" borderId="6" xfId="2" applyNumberFormat="1" applyFont="1" applyBorder="1"/>
    <xf numFmtId="167" fontId="0" fillId="0" borderId="6" xfId="2" applyNumberFormat="1" applyFont="1" applyBorder="1"/>
    <xf numFmtId="4" fontId="1" fillId="0" borderId="0" xfId="1" applyNumberFormat="1" applyBorder="1"/>
    <xf numFmtId="4" fontId="0" fillId="0" borderId="0" xfId="0" applyNumberFormat="1" applyBorder="1"/>
    <xf numFmtId="2" fontId="1" fillId="0" borderId="0" xfId="1" applyNumberFormat="1" applyBorder="1"/>
    <xf numFmtId="166" fontId="0" fillId="0" borderId="0" xfId="0" applyNumberFormat="1" applyBorder="1"/>
    <xf numFmtId="167" fontId="1" fillId="0" borderId="0" xfId="1" applyNumberFormat="1" applyBorder="1"/>
    <xf numFmtId="167" fontId="0" fillId="0" borderId="0" xfId="0" applyNumberFormat="1" applyBorder="1"/>
    <xf numFmtId="0" fontId="1" fillId="0" borderId="0" xfId="0" applyFont="1" applyBorder="1" applyAlignment="1">
      <alignment horizontal="left"/>
    </xf>
    <xf numFmtId="10" fontId="1" fillId="0" borderId="9" xfId="0" quotePrefix="1" applyNumberFormat="1" applyFont="1" applyBorder="1"/>
    <xf numFmtId="10" fontId="0" fillId="0" borderId="8" xfId="0" applyNumberFormat="1" applyBorder="1"/>
    <xf numFmtId="14" fontId="0" fillId="0" borderId="8" xfId="0" applyNumberFormat="1" applyBorder="1"/>
    <xf numFmtId="164" fontId="0" fillId="0" borderId="8" xfId="0" applyNumberFormat="1" applyBorder="1" applyAlignment="1">
      <alignment horizontal="left"/>
    </xf>
    <xf numFmtId="164" fontId="0" fillId="0" borderId="6" xfId="0" applyNumberFormat="1" applyBorder="1" applyAlignment="1">
      <alignment horizontal="left"/>
    </xf>
    <xf numFmtId="165" fontId="0" fillId="0" borderId="8" xfId="0" applyNumberFormat="1" applyBorder="1" applyAlignment="1">
      <alignment horizontal="left"/>
    </xf>
    <xf numFmtId="165" fontId="0" fillId="0" borderId="6" xfId="0" applyNumberFormat="1" applyBorder="1" applyAlignment="1">
      <alignment horizontal="left"/>
    </xf>
    <xf numFmtId="0" fontId="0" fillId="0" borderId="9" xfId="0" applyBorder="1"/>
    <xf numFmtId="40" fontId="0" fillId="0" borderId="9" xfId="2" applyNumberFormat="1" applyFont="1" applyBorder="1"/>
    <xf numFmtId="4" fontId="0" fillId="0" borderId="9" xfId="2" applyNumberFormat="1" applyFont="1" applyBorder="1"/>
    <xf numFmtId="2" fontId="0" fillId="0" borderId="9" xfId="2" applyNumberFormat="1" applyFont="1" applyBorder="1"/>
    <xf numFmtId="2" fontId="0" fillId="0" borderId="8" xfId="0" applyNumberFormat="1" applyBorder="1"/>
    <xf numFmtId="0" fontId="1" fillId="0" borderId="8" xfId="0" applyFont="1" applyBorder="1"/>
    <xf numFmtId="2" fontId="1" fillId="0" borderId="8" xfId="0" applyNumberFormat="1" applyFont="1" applyBorder="1"/>
    <xf numFmtId="14" fontId="1" fillId="0" borderId="8" xfId="0" applyNumberFormat="1" applyFont="1" applyBorder="1"/>
    <xf numFmtId="0" fontId="1" fillId="0" borderId="0" xfId="0" applyFont="1" applyBorder="1"/>
    <xf numFmtId="40" fontId="1" fillId="0" borderId="0" xfId="0" applyNumberFormat="1" applyFont="1" applyBorder="1"/>
    <xf numFmtId="4" fontId="1" fillId="0" borderId="0" xfId="1" applyNumberFormat="1" applyFont="1" applyBorder="1"/>
    <xf numFmtId="10" fontId="1" fillId="0" borderId="0" xfId="0" applyNumberFormat="1" applyFont="1" applyBorder="1"/>
    <xf numFmtId="2" fontId="1" fillId="0" borderId="0" xfId="0" applyNumberFormat="1" applyFont="1" applyBorder="1"/>
    <xf numFmtId="14" fontId="1" fillId="0" borderId="0" xfId="0" applyNumberFormat="1" applyFont="1" applyBorder="1"/>
    <xf numFmtId="2" fontId="1" fillId="0" borderId="6" xfId="2" applyNumberFormat="1" applyFont="1" applyBorder="1"/>
    <xf numFmtId="165" fontId="1" fillId="0" borderId="6" xfId="0" applyNumberFormat="1" applyFont="1" applyBorder="1"/>
    <xf numFmtId="164" fontId="1" fillId="0" borderId="6" xfId="0" applyNumberFormat="1" applyFont="1" applyBorder="1"/>
    <xf numFmtId="4" fontId="1" fillId="0" borderId="6" xfId="2" applyNumberFormat="1" applyFont="1" applyBorder="1"/>
    <xf numFmtId="4" fontId="6" fillId="0" borderId="6" xfId="2" applyNumberFormat="1" applyFont="1" applyBorder="1"/>
    <xf numFmtId="4" fontId="5" fillId="0" borderId="6" xfId="2" applyNumberFormat="1" applyFont="1" applyBorder="1"/>
    <xf numFmtId="40" fontId="1" fillId="0" borderId="6" xfId="2" applyNumberFormat="1" applyFont="1" applyBorder="1"/>
    <xf numFmtId="165" fontId="1" fillId="0" borderId="8" xfId="0" applyNumberFormat="1" applyFont="1" applyBorder="1" applyAlignment="1">
      <alignment horizontal="left"/>
    </xf>
    <xf numFmtId="165" fontId="1" fillId="0" borderId="6" xfId="0" applyNumberFormat="1" applyFont="1" applyBorder="1" applyAlignment="1">
      <alignment horizontal="left"/>
    </xf>
    <xf numFmtId="164" fontId="1" fillId="0" borderId="8" xfId="0" applyNumberFormat="1" applyFont="1" applyBorder="1" applyAlignment="1">
      <alignment horizontal="left"/>
    </xf>
    <xf numFmtId="164" fontId="1" fillId="0" borderId="6" xfId="0" applyNumberFormat="1" applyFont="1" applyBorder="1" applyAlignment="1">
      <alignment horizontal="left"/>
    </xf>
    <xf numFmtId="0" fontId="0" fillId="0" borderId="14" xfId="0" applyFont="1" applyBorder="1" applyAlignment="1">
      <alignment horizontal="left"/>
    </xf>
    <xf numFmtId="40" fontId="0" fillId="0" borderId="0" xfId="0" applyNumberFormat="1" applyFont="1" applyBorder="1"/>
    <xf numFmtId="4" fontId="0" fillId="0" borderId="6" xfId="2" applyNumberFormat="1" applyFont="1" applyBorder="1" applyAlignment="1"/>
    <xf numFmtId="4" fontId="0" fillId="0" borderId="15" xfId="0" applyNumberFormat="1" applyFont="1" applyBorder="1"/>
    <xf numFmtId="4" fontId="1" fillId="0" borderId="9" xfId="2" applyNumberFormat="1" applyFont="1" applyBorder="1"/>
    <xf numFmtId="10" fontId="1" fillId="0" borderId="8" xfId="0" quotePrefix="1" applyNumberFormat="1" applyFont="1" applyBorder="1"/>
    <xf numFmtId="2" fontId="1" fillId="0" borderId="9" xfId="0" applyNumberFormat="1" applyFont="1" applyBorder="1"/>
    <xf numFmtId="10" fontId="7" fillId="2" borderId="0" xfId="4" applyNumberFormat="1" applyFont="1" applyFill="1"/>
    <xf numFmtId="40" fontId="0" fillId="2" borderId="0" xfId="0" applyNumberFormat="1" applyFill="1"/>
    <xf numFmtId="40" fontId="6" fillId="2" borderId="0" xfId="3" applyNumberFormat="1" applyFill="1"/>
    <xf numFmtId="0" fontId="6" fillId="0" borderId="0" xfId="3"/>
    <xf numFmtId="165" fontId="6" fillId="0" borderId="0" xfId="3" applyNumberFormat="1" applyAlignment="1">
      <alignment horizontal="right"/>
    </xf>
    <xf numFmtId="0" fontId="6" fillId="0" borderId="0" xfId="3" applyNumberFormat="1" applyAlignment="1">
      <alignment horizontal="right"/>
    </xf>
    <xf numFmtId="40" fontId="6" fillId="0" borderId="0" xfId="3" applyNumberFormat="1"/>
    <xf numFmtId="14" fontId="0" fillId="0" borderId="0" xfId="0" applyNumberFormat="1"/>
    <xf numFmtId="0" fontId="0" fillId="2" borderId="0" xfId="0" applyFill="1"/>
    <xf numFmtId="0" fontId="1" fillId="0" borderId="10" xfId="0" applyFont="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Border="1" applyAlignment="1">
      <alignment horizontal="center" wrapText="1"/>
    </xf>
    <xf numFmtId="10" fontId="1" fillId="0" borderId="11" xfId="0" applyNumberFormat="1" applyFont="1" applyBorder="1" applyAlignment="1">
      <alignment horizontal="center" wrapText="1"/>
    </xf>
    <xf numFmtId="2" fontId="1" fillId="0" borderId="11" xfId="0" applyNumberFormat="1" applyFont="1" applyBorder="1" applyAlignment="1">
      <alignment horizontal="center" wrapText="1"/>
    </xf>
    <xf numFmtId="4" fontId="1" fillId="0" borderId="11" xfId="0" applyNumberFormat="1" applyFont="1" applyBorder="1" applyAlignment="1">
      <alignment horizontal="center" wrapText="1"/>
    </xf>
    <xf numFmtId="0" fontId="1" fillId="0" borderId="12" xfId="0" applyFont="1" applyBorder="1" applyAlignment="1">
      <alignment horizontal="center" wrapText="1"/>
    </xf>
    <xf numFmtId="0" fontId="6" fillId="0" borderId="6" xfId="3" applyBorder="1"/>
    <xf numFmtId="40" fontId="6" fillId="0" borderId="6" xfId="3" applyNumberFormat="1" applyBorder="1"/>
    <xf numFmtId="40" fontId="6" fillId="2" borderId="6" xfId="3" applyNumberFormat="1" applyFill="1" applyBorder="1"/>
    <xf numFmtId="10" fontId="7" fillId="2" borderId="6" xfId="4" applyNumberFormat="1" applyFont="1" applyFill="1" applyBorder="1"/>
    <xf numFmtId="40" fontId="0" fillId="2" borderId="6" xfId="0" applyNumberFormat="1" applyFill="1" applyBorder="1"/>
    <xf numFmtId="165" fontId="6" fillId="0" borderId="6" xfId="3" applyNumberFormat="1" applyBorder="1" applyAlignment="1">
      <alignment horizontal="right"/>
    </xf>
    <xf numFmtId="0" fontId="6" fillId="0" borderId="6" xfId="3" applyNumberFormat="1" applyBorder="1" applyAlignment="1">
      <alignment horizontal="right"/>
    </xf>
    <xf numFmtId="0" fontId="0" fillId="2" borderId="6" xfId="0" applyFill="1" applyBorder="1"/>
    <xf numFmtId="10" fontId="7" fillId="2" borderId="6" xfId="5" applyNumberFormat="1" applyFont="1" applyFill="1" applyBorder="1"/>
    <xf numFmtId="165" fontId="0" fillId="0" borderId="6" xfId="0" applyNumberFormat="1" applyBorder="1" applyAlignment="1">
      <alignment horizontal="right"/>
    </xf>
    <xf numFmtId="0" fontId="0" fillId="0" borderId="6" xfId="0" applyNumberFormat="1" applyBorder="1" applyAlignment="1">
      <alignment horizontal="right"/>
    </xf>
    <xf numFmtId="40" fontId="0" fillId="0" borderId="6" xfId="0" applyNumberFormat="1" applyBorder="1" applyAlignment="1">
      <alignment horizontal="center"/>
    </xf>
    <xf numFmtId="40" fontId="0" fillId="2" borderId="6" xfId="0" applyNumberFormat="1" applyFill="1" applyBorder="1" applyAlignment="1">
      <alignment horizontal="center"/>
    </xf>
    <xf numFmtId="22" fontId="6" fillId="0" borderId="6" xfId="3" applyNumberFormat="1" applyBorder="1" applyAlignment="1">
      <alignment horizontal="right"/>
    </xf>
    <xf numFmtId="0" fontId="0" fillId="0" borderId="0" xfId="0" applyFont="1" applyBorder="1" applyAlignment="1">
      <alignment horizontal="left"/>
    </xf>
    <xf numFmtId="4" fontId="0" fillId="0" borderId="0" xfId="0" applyNumberFormat="1" applyFont="1" applyBorder="1"/>
    <xf numFmtId="2" fontId="1" fillId="0" borderId="0" xfId="2" applyNumberFormat="1" applyFont="1" applyBorder="1"/>
    <xf numFmtId="4" fontId="1" fillId="0" borderId="0" xfId="2" applyNumberFormat="1" applyFont="1" applyBorder="1"/>
    <xf numFmtId="165" fontId="1" fillId="0" borderId="0" xfId="0" applyNumberFormat="1" applyFont="1" applyBorder="1"/>
    <xf numFmtId="164" fontId="1" fillId="0" borderId="0" xfId="0" applyNumberFormat="1" applyFont="1" applyBorder="1"/>
    <xf numFmtId="165" fontId="1" fillId="0" borderId="0" xfId="0" applyNumberFormat="1" applyFont="1" applyBorder="1" applyAlignment="1">
      <alignment horizontal="left"/>
    </xf>
    <xf numFmtId="164" fontId="1" fillId="0" borderId="0" xfId="0" applyNumberFormat="1" applyFont="1" applyBorder="1" applyAlignment="1">
      <alignment horizontal="left"/>
    </xf>
    <xf numFmtId="4" fontId="0" fillId="0" borderId="0" xfId="2" applyNumberFormat="1" applyFont="1" applyBorder="1"/>
    <xf numFmtId="10" fontId="1" fillId="0" borderId="0" xfId="0" quotePrefix="1" applyNumberFormat="1" applyFont="1" applyBorder="1"/>
    <xf numFmtId="4" fontId="5" fillId="0" borderId="0" xfId="2" applyNumberFormat="1" applyFont="1" applyBorder="1"/>
    <xf numFmtId="2" fontId="5" fillId="0" borderId="0" xfId="0" applyNumberFormat="1" applyFont="1" applyBorder="1"/>
    <xf numFmtId="4" fontId="6" fillId="0" borderId="0" xfId="2" applyNumberFormat="1" applyFont="1" applyBorder="1"/>
    <xf numFmtId="40" fontId="0" fillId="0" borderId="11" xfId="0" applyNumberFormat="1" applyFont="1" applyBorder="1" applyAlignment="1">
      <alignment horizontal="center" wrapText="1"/>
    </xf>
    <xf numFmtId="0" fontId="0" fillId="0" borderId="0" xfId="0" applyAlignment="1">
      <alignment wrapText="1"/>
    </xf>
    <xf numFmtId="0" fontId="2" fillId="0" borderId="0" xfId="0" applyFont="1" applyAlignment="1">
      <alignment horizontal="center" wrapText="1"/>
    </xf>
    <xf numFmtId="0" fontId="6" fillId="0" borderId="6" xfId="3" applyBorder="1" applyAlignment="1">
      <alignment wrapText="1"/>
    </xf>
    <xf numFmtId="0" fontId="6" fillId="0" borderId="0" xfId="3" applyAlignment="1">
      <alignment wrapText="1"/>
    </xf>
    <xf numFmtId="0" fontId="0" fillId="0" borderId="0" xfId="0" applyBorder="1" applyAlignment="1">
      <alignment wrapText="1"/>
    </xf>
    <xf numFmtId="0" fontId="0" fillId="0" borderId="6" xfId="0"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0" fillId="0" borderId="14" xfId="0" applyFont="1" applyBorder="1" applyAlignment="1">
      <alignment wrapText="1"/>
    </xf>
    <xf numFmtId="0" fontId="0" fillId="0" borderId="6" xfId="0" applyFont="1" applyBorder="1" applyAlignment="1">
      <alignment wrapText="1"/>
    </xf>
    <xf numFmtId="0" fontId="1" fillId="0" borderId="6" xfId="0" applyFont="1" applyBorder="1" applyAlignment="1">
      <alignment wrapText="1"/>
    </xf>
    <xf numFmtId="0" fontId="0" fillId="0" borderId="9" xfId="0" applyBorder="1" applyAlignment="1">
      <alignment wrapText="1"/>
    </xf>
    <xf numFmtId="0" fontId="0" fillId="0" borderId="7" xfId="0" applyBorder="1" applyAlignment="1">
      <alignment wrapText="1"/>
    </xf>
    <xf numFmtId="43" fontId="6" fillId="0" borderId="6" xfId="1" applyFont="1" applyBorder="1"/>
    <xf numFmtId="43" fontId="0" fillId="2" borderId="6" xfId="1" applyFont="1" applyFill="1" applyBorder="1"/>
    <xf numFmtId="2" fontId="0" fillId="0" borderId="11" xfId="0" applyNumberFormat="1" applyFont="1" applyBorder="1" applyAlignment="1">
      <alignment horizontal="center" wrapText="1"/>
    </xf>
    <xf numFmtId="4" fontId="0" fillId="0" borderId="11" xfId="0" applyNumberFormat="1" applyFont="1" applyBorder="1" applyAlignment="1">
      <alignment horizontal="center" wrapText="1"/>
    </xf>
    <xf numFmtId="4" fontId="0" fillId="0" borderId="11" xfId="0" applyNumberFormat="1" applyFont="1" applyFill="1" applyBorder="1" applyAlignment="1">
      <alignment horizontal="center" wrapText="1"/>
    </xf>
    <xf numFmtId="1" fontId="0" fillId="0" borderId="0" xfId="0" applyNumberFormat="1" applyAlignment="1">
      <alignment horizontal="center"/>
    </xf>
    <xf numFmtId="1" fontId="2" fillId="0" borderId="0" xfId="0" applyNumberFormat="1" applyFont="1" applyAlignment="1">
      <alignment horizontal="center"/>
    </xf>
    <xf numFmtId="1" fontId="0" fillId="0" borderId="5" xfId="0" applyNumberFormat="1" applyBorder="1" applyAlignment="1">
      <alignment horizontal="center"/>
    </xf>
    <xf numFmtId="1" fontId="1" fillId="0" borderId="12" xfId="0" applyNumberFormat="1" applyFont="1" applyBorder="1" applyAlignment="1">
      <alignment horizontal="center" wrapText="1"/>
    </xf>
    <xf numFmtId="1" fontId="6" fillId="0" borderId="6" xfId="3" applyNumberFormat="1" applyBorder="1" applyAlignment="1">
      <alignment horizontal="right"/>
    </xf>
    <xf numFmtId="1" fontId="6" fillId="0" borderId="0" xfId="3" applyNumberFormat="1" applyAlignment="1">
      <alignment horizontal="right"/>
    </xf>
    <xf numFmtId="1" fontId="0" fillId="0" borderId="0" xfId="0" applyNumberFormat="1" applyBorder="1" applyAlignment="1">
      <alignment horizontal="left"/>
    </xf>
    <xf numFmtId="1" fontId="0" fillId="0" borderId="0" xfId="0" applyNumberForma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applyNumberFormat="1" applyAlignment="1"/>
    <xf numFmtId="40" fontId="0" fillId="0" borderId="0" xfId="1" applyNumberFormat="1" applyFont="1" applyAlignment="1"/>
    <xf numFmtId="14" fontId="0" fillId="0" borderId="0" xfId="0" applyNumberFormat="1" applyAlignment="1"/>
    <xf numFmtId="10" fontId="7" fillId="2" borderId="0" xfId="4" applyNumberFormat="1" applyFont="1" applyFill="1" applyBorder="1"/>
    <xf numFmtId="0" fontId="0" fillId="0" borderId="0" xfId="0" applyNumberFormat="1" applyAlignment="1">
      <alignment wrapText="1"/>
    </xf>
    <xf numFmtId="10" fontId="0" fillId="0" borderId="0" xfId="4" applyNumberFormat="1"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cellXfs>
  <cellStyles count="6">
    <cellStyle name="Comma" xfId="1" builtinId="3"/>
    <cellStyle name="Currency" xfId="2" builtinId="4"/>
    <cellStyle name="Normal" xfId="0" builtinId="0"/>
    <cellStyle name="Normal 2" xfId="3"/>
    <cellStyle name="Percent" xfId="4"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tabSelected="1" view="pageBreakPreview" zoomScale="60" zoomScaleNormal="75" workbookViewId="0">
      <selection activeCell="D10" sqref="D10"/>
    </sheetView>
  </sheetViews>
  <sheetFormatPr defaultRowHeight="12.75" x14ac:dyDescent="0.2"/>
  <cols>
    <col min="1" max="1" width="1.42578125" style="13" customWidth="1"/>
    <col min="2" max="2" width="10.28515625" style="13" bestFit="1" customWidth="1"/>
    <col min="3" max="3" width="37" style="13" bestFit="1" customWidth="1"/>
    <col min="4" max="4" width="66.42578125" style="184" customWidth="1"/>
    <col min="5" max="5" width="13.7109375" style="53" customWidth="1"/>
    <col min="6" max="6" width="14" style="91" bestFit="1" customWidth="1"/>
    <col min="7" max="8" width="14.42578125" style="13" bestFit="1" customWidth="1"/>
    <col min="9" max="9" width="13.85546875" style="54" bestFit="1" customWidth="1"/>
    <col min="10" max="10" width="13.85546875" style="55" bestFit="1" customWidth="1"/>
    <col min="11" max="11" width="14.140625" style="91" bestFit="1" customWidth="1"/>
    <col min="12" max="12" width="14.42578125" style="55" bestFit="1" customWidth="1"/>
    <col min="13" max="13" width="11.7109375" style="13" customWidth="1"/>
    <col min="14" max="14" width="11" style="13" customWidth="1"/>
    <col min="15" max="15" width="15.42578125" style="58" bestFit="1" customWidth="1"/>
    <col min="16" max="16" width="6.42578125" style="58" bestFit="1" customWidth="1"/>
    <col min="17" max="17" width="17.7109375" style="58" customWidth="1"/>
    <col min="18" max="18" width="9.85546875" style="205" customWidth="1"/>
  </cols>
  <sheetData>
    <row r="1" spans="1:18" x14ac:dyDescent="0.2">
      <c r="A1"/>
      <c r="B1"/>
      <c r="C1"/>
      <c r="D1" s="180"/>
      <c r="E1" s="2"/>
      <c r="F1" s="74"/>
      <c r="G1"/>
      <c r="H1"/>
      <c r="I1" s="10"/>
      <c r="J1" s="43"/>
      <c r="K1" s="74"/>
      <c r="L1" s="43"/>
      <c r="M1"/>
      <c r="N1"/>
      <c r="O1" s="5"/>
      <c r="P1" s="5"/>
      <c r="Q1" s="5"/>
      <c r="R1" s="198"/>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206"/>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8755</v>
      </c>
      <c r="B6" s="216"/>
      <c r="C6" s="216"/>
      <c r="D6" s="216"/>
      <c r="E6" s="216"/>
      <c r="F6" s="216"/>
      <c r="G6" s="216"/>
      <c r="H6" s="216"/>
      <c r="I6" s="216"/>
      <c r="J6" s="216"/>
      <c r="K6" s="216"/>
      <c r="L6" s="216"/>
      <c r="M6" s="216"/>
      <c r="N6" s="216"/>
      <c r="O6" s="216"/>
      <c r="P6" s="216"/>
      <c r="Q6" s="216"/>
      <c r="R6" s="216"/>
    </row>
    <row r="7" spans="1:18" x14ac:dyDescent="0.2">
      <c r="A7" s="4" t="s">
        <v>2815</v>
      </c>
      <c r="B7" s="207"/>
      <c r="C7" s="207"/>
      <c r="D7" s="181"/>
      <c r="E7" s="59"/>
      <c r="F7" s="73"/>
      <c r="G7" s="207"/>
      <c r="H7" s="207"/>
      <c r="I7" s="15"/>
      <c r="J7" s="42"/>
      <c r="K7" s="73"/>
      <c r="L7" s="42"/>
      <c r="M7" s="207"/>
      <c r="N7"/>
      <c r="O7" s="207"/>
      <c r="P7" s="207"/>
      <c r="Q7" s="207"/>
      <c r="R7" s="199"/>
    </row>
    <row r="8" spans="1:18" x14ac:dyDescent="0.2">
      <c r="A8" s="207"/>
      <c r="B8" s="207"/>
      <c r="C8" s="207"/>
      <c r="D8" s="181"/>
      <c r="E8" s="59"/>
      <c r="F8" s="73"/>
      <c r="G8" s="207"/>
      <c r="H8" s="207"/>
      <c r="I8" s="15"/>
      <c r="J8" s="42"/>
      <c r="K8" s="73"/>
      <c r="L8" s="42"/>
      <c r="M8" s="207"/>
      <c r="N8" s="207"/>
      <c r="O8" s="207"/>
      <c r="P8" s="207"/>
      <c r="Q8" s="207"/>
      <c r="R8" s="199"/>
    </row>
    <row r="9" spans="1:18" x14ac:dyDescent="0.2">
      <c r="A9" s="4" t="s">
        <v>2908</v>
      </c>
      <c r="B9" s="207"/>
      <c r="C9" s="207"/>
      <c r="D9" s="181"/>
      <c r="E9" s="59"/>
      <c r="F9" s="73"/>
      <c r="G9" s="207"/>
      <c r="H9" s="207"/>
      <c r="I9" s="15"/>
      <c r="J9" s="42"/>
      <c r="K9" s="73"/>
      <c r="L9" s="42"/>
      <c r="M9" s="207"/>
      <c r="N9" s="4" t="s">
        <v>2887</v>
      </c>
      <c r="O9" s="207"/>
      <c r="P9" s="207"/>
      <c r="Q9" s="207"/>
      <c r="R9" s="199"/>
    </row>
    <row r="10" spans="1:18" x14ac:dyDescent="0.2">
      <c r="A10" s="4"/>
      <c r="B10" s="207"/>
      <c r="C10" s="207"/>
      <c r="D10" s="181"/>
      <c r="E10" s="59"/>
      <c r="F10" s="73"/>
      <c r="G10" s="207"/>
      <c r="H10" s="207"/>
      <c r="I10" s="15"/>
      <c r="J10" s="42"/>
      <c r="K10" s="73"/>
      <c r="L10" s="42"/>
      <c r="M10" s="207"/>
      <c r="N10" s="207"/>
      <c r="O10" s="207"/>
      <c r="P10" s="207"/>
      <c r="Q10" s="207"/>
      <c r="R10" s="199"/>
    </row>
    <row r="11" spans="1:18" x14ac:dyDescent="0.2">
      <c r="A11" s="3" t="s">
        <v>2895</v>
      </c>
      <c r="B11"/>
      <c r="C11"/>
      <c r="D11" s="180"/>
      <c r="E11" s="2"/>
      <c r="F11" s="74"/>
      <c r="G11"/>
      <c r="H11"/>
      <c r="I11" s="10"/>
      <c r="J11" s="43"/>
      <c r="K11" s="74"/>
      <c r="L11" s="43"/>
      <c r="M11"/>
      <c r="N11" s="3" t="s">
        <v>7754</v>
      </c>
      <c r="O11" s="5"/>
      <c r="P11" s="5"/>
      <c r="Q11" s="5"/>
      <c r="R11" s="198"/>
    </row>
    <row r="12" spans="1:18" ht="13.5" thickBot="1" x14ac:dyDescent="0.25">
      <c r="A12"/>
      <c r="B12"/>
      <c r="C12"/>
      <c r="D12" s="180"/>
      <c r="E12" s="2"/>
      <c r="F12" s="74"/>
      <c r="G12"/>
      <c r="H12"/>
      <c r="I12" s="10"/>
      <c r="J12" s="43"/>
      <c r="K12" s="74"/>
      <c r="L12" s="43"/>
      <c r="M12"/>
      <c r="N12"/>
      <c r="O12" s="5"/>
      <c r="P12" s="5"/>
      <c r="Q12" s="14"/>
      <c r="R12" s="200"/>
    </row>
    <row r="13" spans="1:18" s="30" customFormat="1" ht="39.75" thickTop="1" thickBot="1" x14ac:dyDescent="0.25">
      <c r="A13" s="25"/>
      <c r="B13" s="145" t="s">
        <v>2802</v>
      </c>
      <c r="C13" s="217" t="s">
        <v>2803</v>
      </c>
      <c r="D13" s="218"/>
      <c r="E13" s="179" t="s">
        <v>7755</v>
      </c>
      <c r="F13" s="197" t="s">
        <v>6052</v>
      </c>
      <c r="G13" s="147" t="s">
        <v>2804</v>
      </c>
      <c r="H13" s="147" t="s">
        <v>2805</v>
      </c>
      <c r="I13" s="148" t="s">
        <v>2806</v>
      </c>
      <c r="J13" s="149" t="s">
        <v>2807</v>
      </c>
      <c r="K13" s="196" t="s">
        <v>6052</v>
      </c>
      <c r="L13" s="149" t="s">
        <v>2808</v>
      </c>
      <c r="M13" s="147" t="s">
        <v>2809</v>
      </c>
      <c r="N13" s="147" t="s">
        <v>2810</v>
      </c>
      <c r="O13" s="147" t="s">
        <v>2811</v>
      </c>
      <c r="P13" s="145" t="s">
        <v>2812</v>
      </c>
      <c r="Q13" s="145" t="s">
        <v>2813</v>
      </c>
      <c r="R13" s="201" t="s">
        <v>2814</v>
      </c>
    </row>
    <row r="14" spans="1:18" s="31" customFormat="1" ht="13.5" thickTop="1" x14ac:dyDescent="0.2">
      <c r="B14" t="s">
        <v>2521</v>
      </c>
      <c r="C14" s="208" t="s">
        <v>2522</v>
      </c>
      <c r="D14" s="212" t="s">
        <v>2522</v>
      </c>
      <c r="E14" s="209">
        <v>-766.99</v>
      </c>
      <c r="F14" s="2">
        <v>0</v>
      </c>
      <c r="G14" s="2"/>
      <c r="H14"/>
      <c r="I14" s="213">
        <f>J14/64026131.32</f>
        <v>1.0269123816241222E-2</v>
      </c>
      <c r="J14" s="2">
        <v>657492.27</v>
      </c>
      <c r="K14" s="2" t="s">
        <v>5259</v>
      </c>
      <c r="L14" s="2"/>
      <c r="M14" s="143">
        <v>42278</v>
      </c>
      <c r="N14" s="143">
        <v>42643</v>
      </c>
      <c r="O14" s="210" t="s">
        <v>5264</v>
      </c>
      <c r="P14" t="s">
        <v>2915</v>
      </c>
      <c r="Q14" s="210" t="s">
        <v>5265</v>
      </c>
      <c r="R14" t="s">
        <v>2917</v>
      </c>
    </row>
    <row r="15" spans="1:18" s="31" customFormat="1" ht="38.25" x14ac:dyDescent="0.2">
      <c r="B15" t="s">
        <v>4074</v>
      </c>
      <c r="C15" s="208" t="s">
        <v>4075</v>
      </c>
      <c r="D15" s="212" t="s">
        <v>4076</v>
      </c>
      <c r="E15" s="209">
        <v>103780.63</v>
      </c>
      <c r="F15" s="2">
        <v>0</v>
      </c>
      <c r="G15" s="2"/>
      <c r="H15"/>
      <c r="I15" s="213">
        <f t="shared" ref="I15:I78" si="0">J15/64026131.32</f>
        <v>1.6349567565907403E-2</v>
      </c>
      <c r="J15" s="2">
        <v>1046799.56</v>
      </c>
      <c r="K15" s="2" t="s">
        <v>5259</v>
      </c>
      <c r="L15" s="2"/>
      <c r="M15" s="143">
        <v>42278</v>
      </c>
      <c r="N15" s="143">
        <v>42643</v>
      </c>
      <c r="O15" s="210" t="s">
        <v>5271</v>
      </c>
      <c r="P15" t="s">
        <v>2915</v>
      </c>
      <c r="Q15" s="210" t="s">
        <v>5272</v>
      </c>
      <c r="R15" t="s">
        <v>2915</v>
      </c>
    </row>
    <row r="16" spans="1:18" s="31" customFormat="1" ht="38.25" x14ac:dyDescent="0.2">
      <c r="B16" t="s">
        <v>4345</v>
      </c>
      <c r="C16" s="208" t="s">
        <v>4346</v>
      </c>
      <c r="D16" s="212" t="s">
        <v>4347</v>
      </c>
      <c r="E16" s="209">
        <v>7119.92</v>
      </c>
      <c r="F16" s="2">
        <v>0</v>
      </c>
      <c r="G16" s="2"/>
      <c r="H16"/>
      <c r="I16" s="213">
        <f t="shared" si="0"/>
        <v>1.7153044817139202E-3</v>
      </c>
      <c r="J16" s="2">
        <v>109824.31</v>
      </c>
      <c r="K16" s="2" t="s">
        <v>5259</v>
      </c>
      <c r="L16" s="2"/>
      <c r="M16" s="143">
        <v>42278</v>
      </c>
      <c r="N16" s="143">
        <v>42643</v>
      </c>
      <c r="O16" s="210" t="s">
        <v>5271</v>
      </c>
      <c r="P16" t="s">
        <v>2915</v>
      </c>
      <c r="Q16" s="210" t="s">
        <v>5272</v>
      </c>
      <c r="R16" t="s">
        <v>2915</v>
      </c>
    </row>
    <row r="17" spans="2:18" s="31" customFormat="1" ht="38.25" x14ac:dyDescent="0.2">
      <c r="B17" t="s">
        <v>3820</v>
      </c>
      <c r="C17" s="208" t="s">
        <v>3821</v>
      </c>
      <c r="D17" s="212" t="s">
        <v>3822</v>
      </c>
      <c r="E17" s="209">
        <v>12900.58</v>
      </c>
      <c r="F17" s="2">
        <v>0</v>
      </c>
      <c r="G17" s="2"/>
      <c r="H17"/>
      <c r="I17" s="213">
        <f t="shared" si="0"/>
        <v>2.7163176411640171E-3</v>
      </c>
      <c r="J17" s="2">
        <v>173915.31</v>
      </c>
      <c r="K17" s="2" t="s">
        <v>5259</v>
      </c>
      <c r="L17" s="2"/>
      <c r="M17" s="143">
        <v>42278</v>
      </c>
      <c r="N17" s="143">
        <v>42643</v>
      </c>
      <c r="O17" s="210" t="s">
        <v>5271</v>
      </c>
      <c r="P17" t="s">
        <v>2915</v>
      </c>
      <c r="Q17" s="210" t="s">
        <v>5272</v>
      </c>
      <c r="R17" t="s">
        <v>2915</v>
      </c>
    </row>
    <row r="18" spans="2:18" s="31" customFormat="1" ht="38.25" x14ac:dyDescent="0.2">
      <c r="B18" t="s">
        <v>3679</v>
      </c>
      <c r="C18" s="208" t="s">
        <v>3680</v>
      </c>
      <c r="D18" s="212" t="s">
        <v>3681</v>
      </c>
      <c r="E18" s="209">
        <v>9147.3799999999992</v>
      </c>
      <c r="F18" s="2">
        <v>0</v>
      </c>
      <c r="G18" s="2"/>
      <c r="H18"/>
      <c r="I18" s="213">
        <f t="shared" si="0"/>
        <v>2.4614371780849928E-3</v>
      </c>
      <c r="J18" s="2">
        <v>157596.29999999999</v>
      </c>
      <c r="K18" s="2" t="s">
        <v>5259</v>
      </c>
      <c r="L18" s="2"/>
      <c r="M18" s="143">
        <v>42278</v>
      </c>
      <c r="N18" s="143">
        <v>42643</v>
      </c>
      <c r="O18" s="210" t="s">
        <v>5271</v>
      </c>
      <c r="P18" t="s">
        <v>2915</v>
      </c>
      <c r="Q18" s="210" t="s">
        <v>5272</v>
      </c>
      <c r="R18" t="s">
        <v>2915</v>
      </c>
    </row>
    <row r="19" spans="2:18" s="31" customFormat="1" ht="38.25" x14ac:dyDescent="0.2">
      <c r="B19" t="s">
        <v>4176</v>
      </c>
      <c r="C19" s="208" t="s">
        <v>4177</v>
      </c>
      <c r="D19" s="212" t="s">
        <v>4178</v>
      </c>
      <c r="E19" s="209">
        <v>19466.96</v>
      </c>
      <c r="F19" s="2">
        <v>0</v>
      </c>
      <c r="G19" s="2"/>
      <c r="H19"/>
      <c r="I19" s="213">
        <f t="shared" si="0"/>
        <v>2.634518852262898E-3</v>
      </c>
      <c r="J19" s="2">
        <v>168678.05</v>
      </c>
      <c r="K19" s="2" t="s">
        <v>5259</v>
      </c>
      <c r="L19" s="2"/>
      <c r="M19" s="143">
        <v>42278</v>
      </c>
      <c r="N19" s="143">
        <v>42643</v>
      </c>
      <c r="O19" s="210" t="s">
        <v>5271</v>
      </c>
      <c r="P19" t="s">
        <v>2915</v>
      </c>
      <c r="Q19" s="210" t="s">
        <v>5272</v>
      </c>
      <c r="R19" t="s">
        <v>2915</v>
      </c>
    </row>
    <row r="20" spans="2:18" s="31" customFormat="1" ht="38.25" x14ac:dyDescent="0.2">
      <c r="B20" t="s">
        <v>3713</v>
      </c>
      <c r="C20" s="208" t="s">
        <v>3714</v>
      </c>
      <c r="D20" s="212" t="s">
        <v>3715</v>
      </c>
      <c r="E20" s="209">
        <v>67387.8</v>
      </c>
      <c r="F20" s="2">
        <v>0</v>
      </c>
      <c r="G20" s="2"/>
      <c r="H20"/>
      <c r="I20" s="213">
        <f t="shared" si="0"/>
        <v>7.7233629426791987E-3</v>
      </c>
      <c r="J20" s="2">
        <v>494497.05</v>
      </c>
      <c r="K20" s="2" t="s">
        <v>5259</v>
      </c>
      <c r="L20" s="2"/>
      <c r="M20" s="143">
        <v>42278</v>
      </c>
      <c r="N20" s="143">
        <v>42643</v>
      </c>
      <c r="O20" s="210" t="s">
        <v>5271</v>
      </c>
      <c r="P20" t="s">
        <v>2915</v>
      </c>
      <c r="Q20" s="210" t="s">
        <v>5272</v>
      </c>
      <c r="R20" t="s">
        <v>2915</v>
      </c>
    </row>
    <row r="21" spans="2:18" s="31" customFormat="1" ht="38.25" x14ac:dyDescent="0.2">
      <c r="B21" t="s">
        <v>4585</v>
      </c>
      <c r="C21" s="208" t="s">
        <v>4586</v>
      </c>
      <c r="D21" s="212" t="s">
        <v>4587</v>
      </c>
      <c r="E21" s="209">
        <v>10025.08</v>
      </c>
      <c r="F21" s="2">
        <v>0</v>
      </c>
      <c r="G21" s="2"/>
      <c r="H21"/>
      <c r="I21" s="213">
        <f t="shared" si="0"/>
        <v>1.4751586274664829E-3</v>
      </c>
      <c r="J21" s="2">
        <v>94448.7</v>
      </c>
      <c r="K21" s="2" t="s">
        <v>5259</v>
      </c>
      <c r="L21" s="2"/>
      <c r="M21" s="143">
        <v>42278</v>
      </c>
      <c r="N21" s="143">
        <v>42643</v>
      </c>
      <c r="O21" s="210" t="s">
        <v>5271</v>
      </c>
      <c r="P21" t="s">
        <v>2915</v>
      </c>
      <c r="Q21" s="210" t="s">
        <v>5272</v>
      </c>
      <c r="R21" t="s">
        <v>2915</v>
      </c>
    </row>
    <row r="22" spans="2:18" s="31" customFormat="1" ht="38.25" x14ac:dyDescent="0.2">
      <c r="B22" t="s">
        <v>4077</v>
      </c>
      <c r="C22" s="208" t="s">
        <v>4078</v>
      </c>
      <c r="D22" s="212" t="s">
        <v>4079</v>
      </c>
      <c r="E22" s="209">
        <v>4787.2</v>
      </c>
      <c r="F22" s="2">
        <v>0</v>
      </c>
      <c r="G22" s="2"/>
      <c r="H22"/>
      <c r="I22" s="213">
        <f t="shared" si="0"/>
        <v>1.4091102826295206E-3</v>
      </c>
      <c r="J22" s="2">
        <v>90219.88</v>
      </c>
      <c r="K22" s="2" t="s">
        <v>5259</v>
      </c>
      <c r="L22" s="2"/>
      <c r="M22" s="143">
        <v>42278</v>
      </c>
      <c r="N22" s="143">
        <v>42643</v>
      </c>
      <c r="O22" s="210" t="s">
        <v>5271</v>
      </c>
      <c r="P22" t="s">
        <v>2915</v>
      </c>
      <c r="Q22" s="210" t="s">
        <v>5272</v>
      </c>
      <c r="R22" t="s">
        <v>2915</v>
      </c>
    </row>
    <row r="23" spans="2:18" s="31" customFormat="1" ht="38.25" x14ac:dyDescent="0.2">
      <c r="B23" t="s">
        <v>4001</v>
      </c>
      <c r="C23" s="208" t="s">
        <v>4002</v>
      </c>
      <c r="D23" s="212" t="s">
        <v>4003</v>
      </c>
      <c r="E23" s="209">
        <v>97635.96</v>
      </c>
      <c r="F23" s="2">
        <v>0</v>
      </c>
      <c r="G23" s="2"/>
      <c r="H23"/>
      <c r="I23" s="213">
        <f t="shared" si="0"/>
        <v>1.0861695930435924E-2</v>
      </c>
      <c r="J23" s="2">
        <v>695432.37</v>
      </c>
      <c r="K23" s="2" t="s">
        <v>5259</v>
      </c>
      <c r="L23" s="2"/>
      <c r="M23" s="143">
        <v>42278</v>
      </c>
      <c r="N23" s="143">
        <v>42643</v>
      </c>
      <c r="O23" s="210" t="s">
        <v>5271</v>
      </c>
      <c r="P23" t="s">
        <v>2915</v>
      </c>
      <c r="Q23" s="210" t="s">
        <v>5272</v>
      </c>
      <c r="R23" t="s">
        <v>2915</v>
      </c>
    </row>
    <row r="24" spans="2:18" s="31" customFormat="1" ht="25.5" x14ac:dyDescent="0.2">
      <c r="B24" t="s">
        <v>3823</v>
      </c>
      <c r="C24" s="208" t="s">
        <v>3824</v>
      </c>
      <c r="D24" s="212" t="s">
        <v>3825</v>
      </c>
      <c r="E24" s="209">
        <v>95230.51</v>
      </c>
      <c r="F24" s="2">
        <v>0</v>
      </c>
      <c r="G24" s="2"/>
      <c r="H24"/>
      <c r="I24" s="213">
        <f t="shared" si="0"/>
        <v>7.2898226142581813E-3</v>
      </c>
      <c r="J24" s="2">
        <v>466739.14</v>
      </c>
      <c r="K24" s="2" t="s">
        <v>5259</v>
      </c>
      <c r="L24" s="2"/>
      <c r="M24" s="143">
        <v>42278</v>
      </c>
      <c r="N24" s="143">
        <v>42643</v>
      </c>
      <c r="O24" s="210" t="s">
        <v>5271</v>
      </c>
      <c r="P24" t="s">
        <v>2915</v>
      </c>
      <c r="Q24" s="210" t="s">
        <v>7756</v>
      </c>
      <c r="R24" t="s">
        <v>2915</v>
      </c>
    </row>
    <row r="25" spans="2:18" s="31" customFormat="1" ht="38.25" x14ac:dyDescent="0.2">
      <c r="B25" t="s">
        <v>4458</v>
      </c>
      <c r="C25" s="208" t="s">
        <v>4459</v>
      </c>
      <c r="D25" s="212" t="s">
        <v>4460</v>
      </c>
      <c r="E25" s="209">
        <v>45184.639999999999</v>
      </c>
      <c r="F25" s="2">
        <v>0</v>
      </c>
      <c r="G25" s="2"/>
      <c r="H25"/>
      <c r="I25" s="213">
        <f t="shared" si="0"/>
        <v>1.972789193973121E-3</v>
      </c>
      <c r="J25" s="2">
        <v>126310.06</v>
      </c>
      <c r="K25" s="2" t="s">
        <v>5259</v>
      </c>
      <c r="L25" s="2"/>
      <c r="M25" s="143">
        <v>42278</v>
      </c>
      <c r="N25" s="143">
        <v>42643</v>
      </c>
      <c r="O25" s="210" t="s">
        <v>5271</v>
      </c>
      <c r="P25" t="s">
        <v>2915</v>
      </c>
      <c r="Q25" s="210" t="s">
        <v>5272</v>
      </c>
      <c r="R25" t="s">
        <v>2915</v>
      </c>
    </row>
    <row r="26" spans="2:18" s="31" customFormat="1" ht="38.25" x14ac:dyDescent="0.2">
      <c r="B26" t="s">
        <v>3742</v>
      </c>
      <c r="C26" s="208" t="s">
        <v>3743</v>
      </c>
      <c r="D26" s="212" t="s">
        <v>3744</v>
      </c>
      <c r="E26" s="209">
        <v>148752.04</v>
      </c>
      <c r="F26" s="2">
        <v>0</v>
      </c>
      <c r="G26" s="2"/>
      <c r="H26"/>
      <c r="I26" s="213">
        <f t="shared" si="0"/>
        <v>1.419210471203588E-2</v>
      </c>
      <c r="J26" s="2">
        <v>908665.56</v>
      </c>
      <c r="K26" s="2" t="s">
        <v>5259</v>
      </c>
      <c r="L26" s="2"/>
      <c r="M26" s="143">
        <v>42278</v>
      </c>
      <c r="N26" s="143">
        <v>42643</v>
      </c>
      <c r="O26" s="210" t="s">
        <v>5273</v>
      </c>
      <c r="P26" t="s">
        <v>2915</v>
      </c>
      <c r="Q26" s="210" t="s">
        <v>5272</v>
      </c>
      <c r="R26" t="s">
        <v>2915</v>
      </c>
    </row>
    <row r="27" spans="2:18" s="31" customFormat="1" ht="38.25" x14ac:dyDescent="0.2">
      <c r="B27" t="s">
        <v>4591</v>
      </c>
      <c r="C27" s="208" t="s">
        <v>4592</v>
      </c>
      <c r="D27" s="212" t="s">
        <v>4593</v>
      </c>
      <c r="E27" s="209">
        <v>2312.6999999999998</v>
      </c>
      <c r="F27" s="2">
        <v>0</v>
      </c>
      <c r="G27" s="2"/>
      <c r="H27"/>
      <c r="I27" s="213">
        <f t="shared" si="0"/>
        <v>3.7742121071200152E-4</v>
      </c>
      <c r="J27" s="2">
        <v>24164.82</v>
      </c>
      <c r="K27" s="2" t="s">
        <v>5259</v>
      </c>
      <c r="L27" s="2"/>
      <c r="M27" s="143">
        <v>42278</v>
      </c>
      <c r="N27" s="143">
        <v>42643</v>
      </c>
      <c r="O27" s="210" t="s">
        <v>5273</v>
      </c>
      <c r="P27" t="s">
        <v>2915</v>
      </c>
      <c r="Q27" s="210" t="s">
        <v>5272</v>
      </c>
      <c r="R27" t="s">
        <v>2915</v>
      </c>
    </row>
    <row r="28" spans="2:18" s="31" customFormat="1" ht="38.25" x14ac:dyDescent="0.2">
      <c r="B28" t="s">
        <v>4461</v>
      </c>
      <c r="C28" s="208" t="s">
        <v>4462</v>
      </c>
      <c r="D28" s="212" t="s">
        <v>4463</v>
      </c>
      <c r="E28" s="209">
        <v>5868.41</v>
      </c>
      <c r="F28" s="2">
        <v>0</v>
      </c>
      <c r="G28" s="2"/>
      <c r="H28"/>
      <c r="I28" s="213">
        <f t="shared" si="0"/>
        <v>1.0069616681628361E-3</v>
      </c>
      <c r="J28" s="2">
        <v>64471.86</v>
      </c>
      <c r="K28" s="2" t="s">
        <v>5259</v>
      </c>
      <c r="L28" s="2"/>
      <c r="M28" s="143">
        <v>42278</v>
      </c>
      <c r="N28" s="143">
        <v>42643</v>
      </c>
      <c r="O28" s="210" t="s">
        <v>5273</v>
      </c>
      <c r="P28" t="s">
        <v>2915</v>
      </c>
      <c r="Q28" s="210" t="s">
        <v>5272</v>
      </c>
      <c r="R28" t="s">
        <v>2915</v>
      </c>
    </row>
    <row r="29" spans="2:18" s="31" customFormat="1" ht="38.25" x14ac:dyDescent="0.2">
      <c r="B29" t="s">
        <v>3826</v>
      </c>
      <c r="C29" s="208" t="s">
        <v>3827</v>
      </c>
      <c r="D29" s="212" t="s">
        <v>3828</v>
      </c>
      <c r="E29" s="209">
        <v>12899.95</v>
      </c>
      <c r="F29" s="2">
        <v>0</v>
      </c>
      <c r="G29" s="2"/>
      <c r="H29"/>
      <c r="I29" s="213">
        <f t="shared" si="0"/>
        <v>3.8067903678550728E-3</v>
      </c>
      <c r="J29" s="2">
        <v>243734.06</v>
      </c>
      <c r="K29" s="2" t="s">
        <v>5259</v>
      </c>
      <c r="L29" s="2"/>
      <c r="M29" s="143">
        <v>42278</v>
      </c>
      <c r="N29" s="143">
        <v>42643</v>
      </c>
      <c r="O29" s="210" t="s">
        <v>5273</v>
      </c>
      <c r="P29" t="s">
        <v>2915</v>
      </c>
      <c r="Q29" s="210" t="s">
        <v>5272</v>
      </c>
      <c r="R29" t="s">
        <v>2915</v>
      </c>
    </row>
    <row r="30" spans="2:18" s="31" customFormat="1" ht="38.25" x14ac:dyDescent="0.2">
      <c r="B30" t="s">
        <v>3213</v>
      </c>
      <c r="C30" s="208" t="s">
        <v>3214</v>
      </c>
      <c r="D30" s="212" t="s">
        <v>3215</v>
      </c>
      <c r="E30" s="209">
        <v>15868.73</v>
      </c>
      <c r="F30" s="2">
        <v>0</v>
      </c>
      <c r="G30" s="2"/>
      <c r="H30"/>
      <c r="I30" s="213">
        <f t="shared" si="0"/>
        <v>2.0871043938626654E-3</v>
      </c>
      <c r="J30" s="2">
        <v>133629.22</v>
      </c>
      <c r="K30" s="2" t="s">
        <v>5259</v>
      </c>
      <c r="L30" s="2"/>
      <c r="M30" s="143">
        <v>42278</v>
      </c>
      <c r="N30" s="143">
        <v>42643</v>
      </c>
      <c r="O30" s="210" t="s">
        <v>5273</v>
      </c>
      <c r="P30" t="s">
        <v>2915</v>
      </c>
      <c r="Q30" s="210" t="s">
        <v>5272</v>
      </c>
      <c r="R30" t="s">
        <v>2915</v>
      </c>
    </row>
    <row r="31" spans="2:18" s="31" customFormat="1" ht="38.25" x14ac:dyDescent="0.2">
      <c r="B31" t="s">
        <v>3979</v>
      </c>
      <c r="C31" s="208" t="s">
        <v>3980</v>
      </c>
      <c r="D31" s="212" t="s">
        <v>3981</v>
      </c>
      <c r="E31" s="209">
        <v>20527.72</v>
      </c>
      <c r="F31" s="2">
        <v>0</v>
      </c>
      <c r="G31" s="2"/>
      <c r="H31"/>
      <c r="I31" s="213">
        <f t="shared" si="0"/>
        <v>3.3019856992977533E-3</v>
      </c>
      <c r="J31" s="2">
        <v>211413.37</v>
      </c>
      <c r="K31" s="2" t="s">
        <v>5259</v>
      </c>
      <c r="L31" s="2"/>
      <c r="M31" s="143">
        <v>42278</v>
      </c>
      <c r="N31" s="143">
        <v>42643</v>
      </c>
      <c r="O31" s="210" t="s">
        <v>5273</v>
      </c>
      <c r="P31" t="s">
        <v>2915</v>
      </c>
      <c r="Q31" s="210" t="s">
        <v>5272</v>
      </c>
      <c r="R31" t="s">
        <v>2915</v>
      </c>
    </row>
    <row r="32" spans="2:18" s="31" customFormat="1" ht="38.25" x14ac:dyDescent="0.2">
      <c r="B32" t="s">
        <v>3682</v>
      </c>
      <c r="C32" s="208" t="s">
        <v>3683</v>
      </c>
      <c r="D32" s="212" t="s">
        <v>3684</v>
      </c>
      <c r="E32" s="209">
        <v>9312.07</v>
      </c>
      <c r="F32" s="2">
        <v>0</v>
      </c>
      <c r="G32" s="2"/>
      <c r="H32" s="13"/>
      <c r="I32" s="213">
        <f t="shared" si="0"/>
        <v>1.0365039809811204E-3</v>
      </c>
      <c r="J32" s="2">
        <v>66363.34</v>
      </c>
      <c r="K32" s="2" t="s">
        <v>5259</v>
      </c>
      <c r="L32" s="2"/>
      <c r="M32" s="143">
        <v>42278</v>
      </c>
      <c r="N32" s="143">
        <v>42643</v>
      </c>
      <c r="O32" s="210" t="s">
        <v>5273</v>
      </c>
      <c r="P32" t="s">
        <v>2915</v>
      </c>
      <c r="Q32" s="210" t="s">
        <v>5272</v>
      </c>
      <c r="R32" t="s">
        <v>2915</v>
      </c>
    </row>
    <row r="33" spans="2:18" s="31" customFormat="1" ht="38.25" x14ac:dyDescent="0.2">
      <c r="B33" t="s">
        <v>4594</v>
      </c>
      <c r="C33" s="208" t="s">
        <v>4595</v>
      </c>
      <c r="D33" s="212" t="s">
        <v>4596</v>
      </c>
      <c r="E33" s="209">
        <v>2769.65</v>
      </c>
      <c r="F33" s="2">
        <v>0</v>
      </c>
      <c r="G33" s="2"/>
      <c r="H33" s="13"/>
      <c r="I33" s="213">
        <f t="shared" si="0"/>
        <v>1.3741036384079936E-3</v>
      </c>
      <c r="J33" s="2">
        <v>87978.54</v>
      </c>
      <c r="K33" s="2" t="s">
        <v>5259</v>
      </c>
      <c r="L33" s="2"/>
      <c r="M33" s="143">
        <v>42278</v>
      </c>
      <c r="N33" s="143">
        <v>42643</v>
      </c>
      <c r="O33" s="210" t="s">
        <v>5273</v>
      </c>
      <c r="P33" t="s">
        <v>2915</v>
      </c>
      <c r="Q33" s="210" t="s">
        <v>5272</v>
      </c>
      <c r="R33" t="s">
        <v>2915</v>
      </c>
    </row>
    <row r="34" spans="2:18" s="31" customFormat="1" ht="25.5" x14ac:dyDescent="0.2">
      <c r="B34" t="s">
        <v>4464</v>
      </c>
      <c r="C34" s="208" t="s">
        <v>4465</v>
      </c>
      <c r="D34" s="212" t="s">
        <v>4466</v>
      </c>
      <c r="E34" s="209">
        <v>41161.040000000001</v>
      </c>
      <c r="F34" s="2">
        <v>0</v>
      </c>
      <c r="G34" s="2"/>
      <c r="H34" s="13"/>
      <c r="I34" s="213">
        <f t="shared" si="0"/>
        <v>5.9940598016441264E-3</v>
      </c>
      <c r="J34" s="2">
        <v>383776.46</v>
      </c>
      <c r="K34" s="2" t="s">
        <v>5259</v>
      </c>
      <c r="L34" s="2"/>
      <c r="M34" s="143">
        <v>42278</v>
      </c>
      <c r="N34" s="143">
        <v>42643</v>
      </c>
      <c r="O34" s="210" t="s">
        <v>5273</v>
      </c>
      <c r="P34" t="s">
        <v>2915</v>
      </c>
      <c r="Q34" s="210" t="s">
        <v>5272</v>
      </c>
      <c r="R34" t="s">
        <v>2915</v>
      </c>
    </row>
    <row r="35" spans="2:18" s="31" customFormat="1" ht="38.25" x14ac:dyDescent="0.2">
      <c r="B35" t="s">
        <v>3829</v>
      </c>
      <c r="C35" s="208" t="s">
        <v>3830</v>
      </c>
      <c r="D35" s="212" t="s">
        <v>3831</v>
      </c>
      <c r="E35" s="209">
        <v>28148.1</v>
      </c>
      <c r="F35" s="2">
        <v>0</v>
      </c>
      <c r="G35" s="2"/>
      <c r="H35" s="13"/>
      <c r="I35" s="213">
        <f t="shared" si="0"/>
        <v>4.0677146132464467E-3</v>
      </c>
      <c r="J35" s="2">
        <v>260440.03</v>
      </c>
      <c r="K35" s="2" t="s">
        <v>5259</v>
      </c>
      <c r="L35" s="2"/>
      <c r="M35" s="143">
        <v>42278</v>
      </c>
      <c r="N35" s="143">
        <v>42643</v>
      </c>
      <c r="O35" s="210" t="s">
        <v>5273</v>
      </c>
      <c r="P35" t="s">
        <v>2915</v>
      </c>
      <c r="Q35" s="210" t="s">
        <v>5272</v>
      </c>
      <c r="R35" t="s">
        <v>2915</v>
      </c>
    </row>
    <row r="36" spans="2:18" s="31" customFormat="1" ht="38.25" x14ac:dyDescent="0.2">
      <c r="B36" t="s">
        <v>3745</v>
      </c>
      <c r="C36" s="208" t="s">
        <v>3746</v>
      </c>
      <c r="D36" s="212" t="s">
        <v>3747</v>
      </c>
      <c r="E36" s="209">
        <v>12241.83</v>
      </c>
      <c r="F36" s="2">
        <v>0</v>
      </c>
      <c r="G36" s="2"/>
      <c r="H36" s="13"/>
      <c r="I36" s="213">
        <f t="shared" si="0"/>
        <v>1.1353601803095793E-3</v>
      </c>
      <c r="J36" s="2">
        <v>72692.72</v>
      </c>
      <c r="K36" s="2" t="s">
        <v>5259</v>
      </c>
      <c r="L36" s="2"/>
      <c r="M36" s="143">
        <v>42278</v>
      </c>
      <c r="N36" s="143">
        <v>42643</v>
      </c>
      <c r="O36" s="210" t="s">
        <v>5273</v>
      </c>
      <c r="P36" t="s">
        <v>2915</v>
      </c>
      <c r="Q36" s="210" t="s">
        <v>5272</v>
      </c>
      <c r="R36" t="s">
        <v>2915</v>
      </c>
    </row>
    <row r="37" spans="2:18" s="31" customFormat="1" x14ac:dyDescent="0.2">
      <c r="B37" t="s">
        <v>3685</v>
      </c>
      <c r="C37" s="208" t="s">
        <v>3686</v>
      </c>
      <c r="D37" s="212" t="s">
        <v>3687</v>
      </c>
      <c r="E37" s="209">
        <v>491434.62</v>
      </c>
      <c r="F37" s="2">
        <v>0</v>
      </c>
      <c r="G37" s="2"/>
      <c r="H37" s="13"/>
      <c r="I37" s="213">
        <f t="shared" si="0"/>
        <v>5.4550750888629512E-2</v>
      </c>
      <c r="J37" s="2">
        <v>3492673.54</v>
      </c>
      <c r="K37" s="2" t="s">
        <v>5259</v>
      </c>
      <c r="L37" s="2"/>
      <c r="M37" s="143">
        <v>42278</v>
      </c>
      <c r="N37" s="143">
        <v>42643</v>
      </c>
      <c r="O37" s="210" t="s">
        <v>5274</v>
      </c>
      <c r="P37" t="s">
        <v>2915</v>
      </c>
      <c r="Q37" s="210" t="s">
        <v>5272</v>
      </c>
      <c r="R37" t="s">
        <v>2915</v>
      </c>
    </row>
    <row r="38" spans="2:18" s="31" customFormat="1" x14ac:dyDescent="0.2">
      <c r="B38" t="s">
        <v>3136</v>
      </c>
      <c r="C38" s="208" t="s">
        <v>3137</v>
      </c>
      <c r="D38" s="212" t="s">
        <v>3138</v>
      </c>
      <c r="E38" s="209">
        <v>67600.87</v>
      </c>
      <c r="F38" s="2">
        <v>0</v>
      </c>
      <c r="G38" s="2"/>
      <c r="H38" s="13"/>
      <c r="I38" s="213">
        <f t="shared" si="0"/>
        <v>6.963348414286169E-3</v>
      </c>
      <c r="J38" s="2">
        <v>445836.26</v>
      </c>
      <c r="K38" s="2" t="s">
        <v>5259</v>
      </c>
      <c r="L38" s="2"/>
      <c r="M38" s="143">
        <v>42278</v>
      </c>
      <c r="N38" s="143">
        <v>42643</v>
      </c>
      <c r="O38" s="210" t="s">
        <v>5274</v>
      </c>
      <c r="P38" t="s">
        <v>2915</v>
      </c>
      <c r="Q38" s="210" t="s">
        <v>5272</v>
      </c>
      <c r="R38" t="s">
        <v>2915</v>
      </c>
    </row>
    <row r="39" spans="2:18" s="31" customFormat="1" x14ac:dyDescent="0.2">
      <c r="B39" t="s">
        <v>3832</v>
      </c>
      <c r="C39" s="208" t="s">
        <v>3833</v>
      </c>
      <c r="D39" s="212" t="s">
        <v>3834</v>
      </c>
      <c r="E39" s="209">
        <v>63030.79</v>
      </c>
      <c r="F39" s="2">
        <v>0</v>
      </c>
      <c r="G39" s="2"/>
      <c r="H39" s="13"/>
      <c r="I39" s="213">
        <f t="shared" si="0"/>
        <v>5.9647484882583406E-3</v>
      </c>
      <c r="J39" s="2">
        <v>381899.77</v>
      </c>
      <c r="K39" s="2" t="s">
        <v>5259</v>
      </c>
      <c r="L39" s="2"/>
      <c r="M39" s="143">
        <v>42278</v>
      </c>
      <c r="N39" s="143">
        <v>42643</v>
      </c>
      <c r="O39" s="210" t="s">
        <v>5274</v>
      </c>
      <c r="P39" t="s">
        <v>2915</v>
      </c>
      <c r="Q39" s="210" t="s">
        <v>5272</v>
      </c>
      <c r="R39" t="s">
        <v>2915</v>
      </c>
    </row>
    <row r="40" spans="2:18" s="31" customFormat="1" x14ac:dyDescent="0.2">
      <c r="B40" t="s">
        <v>4185</v>
      </c>
      <c r="C40" s="208" t="s">
        <v>4186</v>
      </c>
      <c r="D40" s="212" t="s">
        <v>4187</v>
      </c>
      <c r="E40" s="209">
        <v>13702.36</v>
      </c>
      <c r="F40" s="2">
        <v>0</v>
      </c>
      <c r="G40" s="2"/>
      <c r="H40" s="13"/>
      <c r="I40" s="213">
        <f t="shared" si="0"/>
        <v>4.362279966660337E-3</v>
      </c>
      <c r="J40" s="2">
        <v>279299.90999999997</v>
      </c>
      <c r="K40" s="2" t="s">
        <v>5259</v>
      </c>
      <c r="L40" s="2"/>
      <c r="M40" s="143">
        <v>42278</v>
      </c>
      <c r="N40" s="143">
        <v>42643</v>
      </c>
      <c r="O40" s="210" t="s">
        <v>5274</v>
      </c>
      <c r="P40" t="s">
        <v>2915</v>
      </c>
      <c r="Q40" s="210" t="s">
        <v>5272</v>
      </c>
      <c r="R40" t="s">
        <v>2915</v>
      </c>
    </row>
    <row r="41" spans="2:18" s="31" customFormat="1" x14ac:dyDescent="0.2">
      <c r="B41" t="s">
        <v>4603</v>
      </c>
      <c r="C41" s="208" t="s">
        <v>4604</v>
      </c>
      <c r="D41" s="212" t="s">
        <v>4605</v>
      </c>
      <c r="E41" s="209">
        <v>65947.539999999994</v>
      </c>
      <c r="F41" s="2">
        <v>0</v>
      </c>
      <c r="G41" s="2"/>
      <c r="H41" s="13"/>
      <c r="I41" s="213">
        <f t="shared" si="0"/>
        <v>4.4530329120625678E-3</v>
      </c>
      <c r="J41" s="2">
        <v>285110.46999999997</v>
      </c>
      <c r="K41" s="2" t="s">
        <v>5259</v>
      </c>
      <c r="L41" s="2"/>
      <c r="M41" s="143">
        <v>42278</v>
      </c>
      <c r="N41" s="143">
        <v>42643</v>
      </c>
      <c r="O41" s="210" t="s">
        <v>5274</v>
      </c>
      <c r="P41" t="s">
        <v>2915</v>
      </c>
      <c r="Q41" s="210" t="s">
        <v>5272</v>
      </c>
      <c r="R41" t="s">
        <v>2915</v>
      </c>
    </row>
    <row r="42" spans="2:18" s="31" customFormat="1" x14ac:dyDescent="0.2">
      <c r="B42" t="s">
        <v>4478</v>
      </c>
      <c r="C42" s="208" t="s">
        <v>4479</v>
      </c>
      <c r="D42" s="212" t="s">
        <v>4480</v>
      </c>
      <c r="E42" s="209">
        <v>315304.01</v>
      </c>
      <c r="F42" s="2">
        <v>0</v>
      </c>
      <c r="G42" s="2"/>
      <c r="H42" s="13"/>
      <c r="I42" s="213">
        <f t="shared" si="0"/>
        <v>1.9254813223658004E-2</v>
      </c>
      <c r="J42" s="2">
        <v>1232811.2</v>
      </c>
      <c r="K42" s="2" t="s">
        <v>5259</v>
      </c>
      <c r="L42" s="2"/>
      <c r="M42" s="143">
        <v>42278</v>
      </c>
      <c r="N42" s="143">
        <v>42643</v>
      </c>
      <c r="O42" s="210" t="s">
        <v>5274</v>
      </c>
      <c r="P42" t="s">
        <v>2915</v>
      </c>
      <c r="Q42" s="210" t="s">
        <v>5272</v>
      </c>
      <c r="R42" t="s">
        <v>2915</v>
      </c>
    </row>
    <row r="43" spans="2:18" s="31" customFormat="1" x14ac:dyDescent="0.2">
      <c r="B43" t="s">
        <v>3235</v>
      </c>
      <c r="C43" s="208" t="s">
        <v>3236</v>
      </c>
      <c r="D43" s="212" t="s">
        <v>3237</v>
      </c>
      <c r="E43" s="209">
        <v>83751.59</v>
      </c>
      <c r="F43" s="2">
        <v>0</v>
      </c>
      <c r="G43" s="2"/>
      <c r="H43" s="13"/>
      <c r="I43" s="213">
        <f t="shared" si="0"/>
        <v>7.0580527150925785E-3</v>
      </c>
      <c r="J43" s="2">
        <v>451899.81</v>
      </c>
      <c r="K43" s="2" t="s">
        <v>5259</v>
      </c>
      <c r="L43" s="2"/>
      <c r="M43" s="143">
        <v>42278</v>
      </c>
      <c r="N43" s="143">
        <v>42643</v>
      </c>
      <c r="O43" s="210" t="s">
        <v>5274</v>
      </c>
      <c r="P43" t="s">
        <v>2915</v>
      </c>
      <c r="Q43" s="210" t="s">
        <v>5272</v>
      </c>
      <c r="R43" t="s">
        <v>2915</v>
      </c>
    </row>
    <row r="44" spans="2:18" s="31" customFormat="1" x14ac:dyDescent="0.2">
      <c r="B44" t="s">
        <v>3238</v>
      </c>
      <c r="C44" s="208" t="s">
        <v>3239</v>
      </c>
      <c r="D44" s="212" t="s">
        <v>3240</v>
      </c>
      <c r="E44" s="209">
        <v>38053.21</v>
      </c>
      <c r="F44" s="2">
        <v>0</v>
      </c>
      <c r="G44" s="2"/>
      <c r="H44" s="13"/>
      <c r="I44" s="213">
        <f t="shared" si="0"/>
        <v>3.71601008986279E-3</v>
      </c>
      <c r="J44" s="2">
        <v>237921.75</v>
      </c>
      <c r="K44" s="2" t="s">
        <v>5259</v>
      </c>
      <c r="L44" s="2"/>
      <c r="M44" s="143">
        <v>42278</v>
      </c>
      <c r="N44" s="143">
        <v>42643</v>
      </c>
      <c r="O44" s="210" t="s">
        <v>5274</v>
      </c>
      <c r="P44" t="s">
        <v>2915</v>
      </c>
      <c r="Q44" s="210" t="s">
        <v>5272</v>
      </c>
      <c r="R44" t="s">
        <v>2915</v>
      </c>
    </row>
    <row r="45" spans="2:18" s="31" customFormat="1" x14ac:dyDescent="0.2">
      <c r="B45" t="s">
        <v>3609</v>
      </c>
      <c r="C45" s="208" t="s">
        <v>3610</v>
      </c>
      <c r="D45" s="212" t="s">
        <v>3611</v>
      </c>
      <c r="E45" s="209">
        <v>456007.42</v>
      </c>
      <c r="F45" s="2">
        <v>0</v>
      </c>
      <c r="G45" s="2"/>
      <c r="H45" s="13"/>
      <c r="I45" s="213">
        <f t="shared" si="0"/>
        <v>3.8062124007151393E-2</v>
      </c>
      <c r="J45" s="2">
        <v>2436970.5499999998</v>
      </c>
      <c r="K45" s="2" t="s">
        <v>5259</v>
      </c>
      <c r="L45" s="2"/>
      <c r="M45" s="143">
        <v>42278</v>
      </c>
      <c r="N45" s="143">
        <v>42643</v>
      </c>
      <c r="O45" s="210" t="s">
        <v>5274</v>
      </c>
      <c r="P45" t="s">
        <v>2915</v>
      </c>
      <c r="Q45" s="210" t="s">
        <v>5272</v>
      </c>
      <c r="R45" t="s">
        <v>2915</v>
      </c>
    </row>
    <row r="46" spans="2:18" s="31" customFormat="1" x14ac:dyDescent="0.2">
      <c r="B46" t="s">
        <v>3734</v>
      </c>
      <c r="C46" s="208" t="s">
        <v>3735</v>
      </c>
      <c r="D46" s="212" t="s">
        <v>3736</v>
      </c>
      <c r="E46" s="209">
        <v>341280.6</v>
      </c>
      <c r="F46" s="2">
        <v>0</v>
      </c>
      <c r="G46" s="2"/>
      <c r="H46" s="13"/>
      <c r="I46" s="213">
        <f t="shared" si="0"/>
        <v>2.3492189188856333E-2</v>
      </c>
      <c r="J46" s="2">
        <v>1504113.99</v>
      </c>
      <c r="K46" s="2" t="s">
        <v>5259</v>
      </c>
      <c r="L46" s="2"/>
      <c r="M46" s="143">
        <v>42278</v>
      </c>
      <c r="N46" s="143">
        <v>42643</v>
      </c>
      <c r="O46" s="210" t="s">
        <v>5274</v>
      </c>
      <c r="P46" t="s">
        <v>2915</v>
      </c>
      <c r="Q46" s="210" t="s">
        <v>7756</v>
      </c>
      <c r="R46" t="s">
        <v>2915</v>
      </c>
    </row>
    <row r="47" spans="2:18" s="31" customFormat="1" x14ac:dyDescent="0.2">
      <c r="B47" t="s">
        <v>3241</v>
      </c>
      <c r="C47" s="208" t="s">
        <v>3242</v>
      </c>
      <c r="D47" s="212" t="s">
        <v>3243</v>
      </c>
      <c r="E47" s="209">
        <v>49968.94</v>
      </c>
      <c r="F47" s="2">
        <v>0</v>
      </c>
      <c r="G47" s="2"/>
      <c r="H47" s="13"/>
      <c r="I47" s="213">
        <f t="shared" si="0"/>
        <v>5.4137589270792756E-3</v>
      </c>
      <c r="J47" s="2">
        <v>346622.04</v>
      </c>
      <c r="K47" s="2" t="s">
        <v>5259</v>
      </c>
      <c r="L47" s="2"/>
      <c r="M47" s="143">
        <v>42278</v>
      </c>
      <c r="N47" s="143">
        <v>42643</v>
      </c>
      <c r="O47" s="210" t="s">
        <v>5274</v>
      </c>
      <c r="P47" t="s">
        <v>2915</v>
      </c>
      <c r="Q47" s="210" t="s">
        <v>5272</v>
      </c>
      <c r="R47" t="s">
        <v>2915</v>
      </c>
    </row>
    <row r="48" spans="2:18" s="31" customFormat="1" ht="38.25" x14ac:dyDescent="0.2">
      <c r="B48" t="s">
        <v>4433</v>
      </c>
      <c r="C48" s="208" t="s">
        <v>4434</v>
      </c>
      <c r="D48" s="212" t="s">
        <v>4435</v>
      </c>
      <c r="E48" s="209">
        <v>103417.68999999999</v>
      </c>
      <c r="F48" s="2">
        <v>-139.38999999999999</v>
      </c>
      <c r="G48" s="2"/>
      <c r="H48" s="13"/>
      <c r="I48" s="213">
        <f t="shared" si="0"/>
        <v>1.2792919595692355E-2</v>
      </c>
      <c r="J48" s="2">
        <v>819081.15</v>
      </c>
      <c r="K48" s="2" t="s">
        <v>5259</v>
      </c>
      <c r="L48" s="2"/>
      <c r="M48" s="143">
        <v>42278</v>
      </c>
      <c r="N48" s="143">
        <v>42643</v>
      </c>
      <c r="O48" s="210" t="s">
        <v>5275</v>
      </c>
      <c r="P48" t="s">
        <v>2915</v>
      </c>
      <c r="Q48" s="210" t="s">
        <v>5272</v>
      </c>
      <c r="R48" t="s">
        <v>2915</v>
      </c>
    </row>
    <row r="49" spans="2:18" s="31" customFormat="1" x14ac:dyDescent="0.2">
      <c r="B49" t="s">
        <v>3940</v>
      </c>
      <c r="C49" s="208" t="s">
        <v>3941</v>
      </c>
      <c r="D49" s="212" t="s">
        <v>3942</v>
      </c>
      <c r="E49" s="209">
        <v>33697.760000000002</v>
      </c>
      <c r="F49" s="2">
        <v>755.08</v>
      </c>
      <c r="G49" s="2"/>
      <c r="H49" s="13"/>
      <c r="I49" s="213">
        <f t="shared" si="0"/>
        <v>2.7982463770075561E-3</v>
      </c>
      <c r="J49" s="2">
        <v>179160.89</v>
      </c>
      <c r="K49" s="2" t="s">
        <v>5259</v>
      </c>
      <c r="L49" s="2"/>
      <c r="M49" s="143">
        <v>42278</v>
      </c>
      <c r="N49" s="143">
        <v>42643</v>
      </c>
      <c r="O49" s="210" t="s">
        <v>5275</v>
      </c>
      <c r="P49" t="s">
        <v>2915</v>
      </c>
      <c r="Q49" s="210" t="s">
        <v>5272</v>
      </c>
      <c r="R49" t="s">
        <v>2915</v>
      </c>
    </row>
    <row r="50" spans="2:18" s="31" customFormat="1" x14ac:dyDescent="0.2">
      <c r="B50" t="s">
        <v>3943</v>
      </c>
      <c r="C50" s="208" t="s">
        <v>3944</v>
      </c>
      <c r="D50" s="212" t="s">
        <v>3945</v>
      </c>
      <c r="E50" s="209">
        <v>28996.61</v>
      </c>
      <c r="F50" s="2">
        <v>1317.4</v>
      </c>
      <c r="G50" s="2"/>
      <c r="H50" s="13"/>
      <c r="I50" s="213">
        <f t="shared" si="0"/>
        <v>3.3828373749070053E-3</v>
      </c>
      <c r="J50" s="2">
        <v>216589.99</v>
      </c>
      <c r="K50" s="2" t="s">
        <v>5259</v>
      </c>
      <c r="L50" s="2"/>
      <c r="M50" s="143">
        <v>42278</v>
      </c>
      <c r="N50" s="143">
        <v>42643</v>
      </c>
      <c r="O50" s="210" t="s">
        <v>5275</v>
      </c>
      <c r="P50" t="s">
        <v>2915</v>
      </c>
      <c r="Q50" s="210" t="s">
        <v>5272</v>
      </c>
      <c r="R50" t="s">
        <v>2915</v>
      </c>
    </row>
    <row r="51" spans="2:18" s="31" customFormat="1" ht="25.5" x14ac:dyDescent="0.2">
      <c r="B51" t="s">
        <v>4053</v>
      </c>
      <c r="C51" s="208" t="s">
        <v>4054</v>
      </c>
      <c r="D51" s="212" t="s">
        <v>4055</v>
      </c>
      <c r="E51" s="209">
        <v>61291.61</v>
      </c>
      <c r="F51" s="2">
        <v>1266.99</v>
      </c>
      <c r="G51" s="2"/>
      <c r="H51" s="13"/>
      <c r="I51" s="213">
        <f t="shared" si="0"/>
        <v>3.668668325843805E-3</v>
      </c>
      <c r="J51" s="2">
        <v>234890.64</v>
      </c>
      <c r="K51" s="2" t="s">
        <v>5259</v>
      </c>
      <c r="L51" s="2"/>
      <c r="M51" s="143">
        <v>42278</v>
      </c>
      <c r="N51" s="143">
        <v>42643</v>
      </c>
      <c r="O51" s="210" t="s">
        <v>5275</v>
      </c>
      <c r="P51" t="s">
        <v>2915</v>
      </c>
      <c r="Q51" s="210" t="s">
        <v>5272</v>
      </c>
      <c r="R51" t="s">
        <v>2915</v>
      </c>
    </row>
    <row r="52" spans="2:18" s="31" customFormat="1" x14ac:dyDescent="0.2">
      <c r="B52" t="s">
        <v>4400</v>
      </c>
      <c r="C52" s="208" t="s">
        <v>4401</v>
      </c>
      <c r="D52" s="212" t="s">
        <v>4402</v>
      </c>
      <c r="E52" s="209">
        <v>29371.16</v>
      </c>
      <c r="F52" s="2">
        <v>-962.09</v>
      </c>
      <c r="G52" s="2"/>
      <c r="H52" s="13"/>
      <c r="I52" s="213">
        <f t="shared" si="0"/>
        <v>2.2337287456149243E-3</v>
      </c>
      <c r="J52" s="2">
        <v>143017.01</v>
      </c>
      <c r="K52" s="2" t="s">
        <v>5259</v>
      </c>
      <c r="L52" s="2"/>
      <c r="M52" s="143">
        <v>42278</v>
      </c>
      <c r="N52" s="143">
        <v>42643</v>
      </c>
      <c r="O52" s="210" t="s">
        <v>5275</v>
      </c>
      <c r="P52" t="s">
        <v>2915</v>
      </c>
      <c r="Q52" s="210" t="s">
        <v>5272</v>
      </c>
      <c r="R52" t="s">
        <v>2915</v>
      </c>
    </row>
    <row r="53" spans="2:18" s="31" customFormat="1" x14ac:dyDescent="0.2">
      <c r="B53" t="s">
        <v>3642</v>
      </c>
      <c r="C53" s="208" t="s">
        <v>3643</v>
      </c>
      <c r="D53" s="212" t="s">
        <v>3644</v>
      </c>
      <c r="E53" s="209">
        <v>41977.090000000004</v>
      </c>
      <c r="F53" s="2">
        <v>139</v>
      </c>
      <c r="G53" s="2"/>
      <c r="H53" s="13"/>
      <c r="I53" s="213">
        <f t="shared" si="0"/>
        <v>2.978824209240072E-3</v>
      </c>
      <c r="J53" s="2">
        <v>190722.59</v>
      </c>
      <c r="K53" s="2" t="s">
        <v>5259</v>
      </c>
      <c r="L53" s="2"/>
      <c r="M53" s="143">
        <v>42278</v>
      </c>
      <c r="N53" s="143">
        <v>42643</v>
      </c>
      <c r="O53" s="210" t="s">
        <v>5275</v>
      </c>
      <c r="P53" t="s">
        <v>2915</v>
      </c>
      <c r="Q53" s="210" t="s">
        <v>5272</v>
      </c>
      <c r="R53" t="s">
        <v>2915</v>
      </c>
    </row>
    <row r="54" spans="2:18" s="31" customFormat="1" ht="25.5" x14ac:dyDescent="0.2">
      <c r="B54" t="s">
        <v>3645</v>
      </c>
      <c r="C54" s="208" t="s">
        <v>3646</v>
      </c>
      <c r="D54" s="212" t="s">
        <v>3647</v>
      </c>
      <c r="E54" s="209">
        <v>41959.299999999996</v>
      </c>
      <c r="F54" s="2">
        <v>558.74</v>
      </c>
      <c r="G54" s="2"/>
      <c r="H54" s="13"/>
      <c r="I54" s="213">
        <f t="shared" si="0"/>
        <v>3.2438833288545472E-3</v>
      </c>
      <c r="J54" s="2">
        <v>207693.3</v>
      </c>
      <c r="K54" s="2" t="s">
        <v>5259</v>
      </c>
      <c r="L54" s="2"/>
      <c r="M54" s="143">
        <v>42278</v>
      </c>
      <c r="N54" s="143">
        <v>42643</v>
      </c>
      <c r="O54" s="210" t="s">
        <v>5275</v>
      </c>
      <c r="P54" t="s">
        <v>2915</v>
      </c>
      <c r="Q54" s="210" t="s">
        <v>5272</v>
      </c>
      <c r="R54" t="s">
        <v>2915</v>
      </c>
    </row>
    <row r="55" spans="2:18" s="31" customFormat="1" ht="25.5" x14ac:dyDescent="0.2">
      <c r="B55" t="s">
        <v>4056</v>
      </c>
      <c r="C55" s="208" t="s">
        <v>4057</v>
      </c>
      <c r="D55" s="212" t="s">
        <v>4058</v>
      </c>
      <c r="E55" s="209">
        <v>17862.34</v>
      </c>
      <c r="F55" s="2">
        <v>500</v>
      </c>
      <c r="G55" s="2"/>
      <c r="H55" s="13"/>
      <c r="I55" s="213">
        <f t="shared" si="0"/>
        <v>1.9754156215977974E-3</v>
      </c>
      <c r="J55" s="2">
        <v>126478.22</v>
      </c>
      <c r="K55" s="2" t="s">
        <v>5259</v>
      </c>
      <c r="L55" s="2"/>
      <c r="M55" s="143">
        <v>42278</v>
      </c>
      <c r="N55" s="143">
        <v>42643</v>
      </c>
      <c r="O55" s="210" t="s">
        <v>5275</v>
      </c>
      <c r="P55" t="s">
        <v>2915</v>
      </c>
      <c r="Q55" s="210" t="s">
        <v>5272</v>
      </c>
      <c r="R55" t="s">
        <v>2915</v>
      </c>
    </row>
    <row r="56" spans="2:18" s="31" customFormat="1" ht="25.5" x14ac:dyDescent="0.2">
      <c r="B56" t="s">
        <v>2947</v>
      </c>
      <c r="C56" s="208" t="s">
        <v>2948</v>
      </c>
      <c r="D56" s="212" t="s">
        <v>2949</v>
      </c>
      <c r="E56" s="209">
        <v>89241.13</v>
      </c>
      <c r="F56" s="2">
        <v>900</v>
      </c>
      <c r="G56" s="2"/>
      <c r="H56" s="13"/>
      <c r="I56" s="213">
        <f t="shared" si="0"/>
        <v>1.1107973499842563E-2</v>
      </c>
      <c r="J56" s="2">
        <v>711200.57</v>
      </c>
      <c r="K56" s="2" t="s">
        <v>5259</v>
      </c>
      <c r="L56" s="2"/>
      <c r="M56" s="143">
        <v>42278</v>
      </c>
      <c r="N56" s="143">
        <v>42643</v>
      </c>
      <c r="O56" s="210" t="s">
        <v>5275</v>
      </c>
      <c r="P56" t="s">
        <v>2915</v>
      </c>
      <c r="Q56" s="210" t="s">
        <v>5272</v>
      </c>
      <c r="R56" t="s">
        <v>2915</v>
      </c>
    </row>
    <row r="57" spans="2:18" s="31" customFormat="1" ht="25.5" x14ac:dyDescent="0.2">
      <c r="B57" t="s">
        <v>4059</v>
      </c>
      <c r="C57" s="208" t="s">
        <v>4060</v>
      </c>
      <c r="D57" s="212" t="s">
        <v>4061</v>
      </c>
      <c r="E57" s="209">
        <v>82357.320000000007</v>
      </c>
      <c r="F57" s="2">
        <v>-1245.9100000000001</v>
      </c>
      <c r="G57" s="2"/>
      <c r="H57" s="13"/>
      <c r="I57" s="213">
        <f t="shared" si="0"/>
        <v>9.8225744244451706E-3</v>
      </c>
      <c r="J57" s="2">
        <v>628901.43999999994</v>
      </c>
      <c r="K57" s="2" t="s">
        <v>5259</v>
      </c>
      <c r="L57" s="2"/>
      <c r="M57" s="143">
        <v>42278</v>
      </c>
      <c r="N57" s="143">
        <v>42643</v>
      </c>
      <c r="O57" s="210" t="s">
        <v>5275</v>
      </c>
      <c r="P57" t="s">
        <v>2915</v>
      </c>
      <c r="Q57" s="210" t="s">
        <v>5272</v>
      </c>
      <c r="R57" t="s">
        <v>2915</v>
      </c>
    </row>
    <row r="58" spans="2:18" s="31" customFormat="1" ht="25.5" x14ac:dyDescent="0.2">
      <c r="B58" t="s">
        <v>4308</v>
      </c>
      <c r="C58" s="208" t="s">
        <v>4309</v>
      </c>
      <c r="D58" s="212" t="s">
        <v>4310</v>
      </c>
      <c r="E58" s="209">
        <v>13992.12</v>
      </c>
      <c r="F58" s="2">
        <v>-1567.36</v>
      </c>
      <c r="G58" s="2"/>
      <c r="H58" s="13"/>
      <c r="I58" s="213">
        <f t="shared" si="0"/>
        <v>1.468593026963479E-3</v>
      </c>
      <c r="J58" s="2">
        <v>94028.33</v>
      </c>
      <c r="K58" s="2" t="s">
        <v>5259</v>
      </c>
      <c r="L58" s="2"/>
      <c r="M58" s="143">
        <v>42278</v>
      </c>
      <c r="N58" s="143">
        <v>42643</v>
      </c>
      <c r="O58" s="210" t="s">
        <v>5275</v>
      </c>
      <c r="P58" t="s">
        <v>2915</v>
      </c>
      <c r="Q58" s="210" t="s">
        <v>5272</v>
      </c>
      <c r="R58" t="s">
        <v>2915</v>
      </c>
    </row>
    <row r="59" spans="2:18" s="31" customFormat="1" x14ac:dyDescent="0.2">
      <c r="B59" t="s">
        <v>3676</v>
      </c>
      <c r="C59" s="208" t="s">
        <v>3677</v>
      </c>
      <c r="D59" s="212" t="s">
        <v>3678</v>
      </c>
      <c r="E59" s="209">
        <v>373843.43000000005</v>
      </c>
      <c r="F59" s="2">
        <v>-431.33</v>
      </c>
      <c r="G59" s="2"/>
      <c r="H59" s="13"/>
      <c r="I59" s="213">
        <f t="shared" si="0"/>
        <v>3.5013712741686853E-2</v>
      </c>
      <c r="J59" s="2">
        <v>2241792.5699999998</v>
      </c>
      <c r="K59" s="2" t="s">
        <v>5259</v>
      </c>
      <c r="L59" s="2"/>
      <c r="M59" s="143">
        <v>42278</v>
      </c>
      <c r="N59" s="143">
        <v>42643</v>
      </c>
      <c r="O59" s="210" t="s">
        <v>5275</v>
      </c>
      <c r="P59" t="s">
        <v>2915</v>
      </c>
      <c r="Q59" s="210" t="s">
        <v>5272</v>
      </c>
      <c r="R59" t="s">
        <v>2915</v>
      </c>
    </row>
    <row r="60" spans="2:18" s="31" customFormat="1" x14ac:dyDescent="0.2">
      <c r="B60" t="s">
        <v>4452</v>
      </c>
      <c r="C60" s="208" t="s">
        <v>4453</v>
      </c>
      <c r="D60" s="212" t="s">
        <v>4454</v>
      </c>
      <c r="E60" s="209">
        <v>71414.399999999994</v>
      </c>
      <c r="F60" s="2">
        <v>2170.6999999999998</v>
      </c>
      <c r="G60" s="2"/>
      <c r="H60" s="13"/>
      <c r="I60" s="213">
        <f t="shared" si="0"/>
        <v>7.2092478568327152E-3</v>
      </c>
      <c r="J60" s="2">
        <v>461580.25</v>
      </c>
      <c r="K60" s="2" t="s">
        <v>5259</v>
      </c>
      <c r="L60" s="2"/>
      <c r="M60" s="143">
        <v>42278</v>
      </c>
      <c r="N60" s="143">
        <v>42643</v>
      </c>
      <c r="O60" s="210" t="s">
        <v>5275</v>
      </c>
      <c r="P60" t="s">
        <v>2915</v>
      </c>
      <c r="Q60" s="210" t="s">
        <v>5272</v>
      </c>
      <c r="R60" t="s">
        <v>2915</v>
      </c>
    </row>
    <row r="61" spans="2:18" s="31" customFormat="1" x14ac:dyDescent="0.2">
      <c r="B61" t="s">
        <v>4170</v>
      </c>
      <c r="C61" s="208" t="s">
        <v>4171</v>
      </c>
      <c r="D61" s="212" t="s">
        <v>4172</v>
      </c>
      <c r="E61" s="209">
        <v>192822.94</v>
      </c>
      <c r="F61" s="2">
        <v>-559.97</v>
      </c>
      <c r="G61" s="2"/>
      <c r="H61" s="13"/>
      <c r="I61" s="213">
        <f t="shared" si="0"/>
        <v>2.1265535367036761E-2</v>
      </c>
      <c r="J61" s="2">
        <v>1361549.96</v>
      </c>
      <c r="K61" s="2" t="s">
        <v>5259</v>
      </c>
      <c r="L61" s="2"/>
      <c r="M61" s="143">
        <v>42278</v>
      </c>
      <c r="N61" s="143">
        <v>42643</v>
      </c>
      <c r="O61" s="210" t="s">
        <v>5275</v>
      </c>
      <c r="P61" t="s">
        <v>2915</v>
      </c>
      <c r="Q61" s="210" t="s">
        <v>5272</v>
      </c>
      <c r="R61" t="s">
        <v>2915</v>
      </c>
    </row>
    <row r="62" spans="2:18" s="31" customFormat="1" x14ac:dyDescent="0.2">
      <c r="B62" t="s">
        <v>3731</v>
      </c>
      <c r="C62" s="208" t="s">
        <v>3732</v>
      </c>
      <c r="D62" s="212" t="s">
        <v>3733</v>
      </c>
      <c r="E62" s="209">
        <v>193432.44</v>
      </c>
      <c r="F62" s="2">
        <v>-3343</v>
      </c>
      <c r="G62" s="2"/>
      <c r="H62" s="13"/>
      <c r="I62" s="213">
        <f t="shared" si="0"/>
        <v>1.9325366604080491E-2</v>
      </c>
      <c r="J62" s="2">
        <v>1237328.46</v>
      </c>
      <c r="K62" s="2" t="s">
        <v>5259</v>
      </c>
      <c r="L62" s="2"/>
      <c r="M62" s="143">
        <v>42278</v>
      </c>
      <c r="N62" s="143">
        <v>42643</v>
      </c>
      <c r="O62" s="210" t="s">
        <v>5275</v>
      </c>
      <c r="P62" t="s">
        <v>2915</v>
      </c>
      <c r="Q62" s="210" t="s">
        <v>5272</v>
      </c>
      <c r="R62" t="s">
        <v>2915</v>
      </c>
    </row>
    <row r="63" spans="2:18" s="31" customFormat="1" x14ac:dyDescent="0.2">
      <c r="B63" t="s">
        <v>3510</v>
      </c>
      <c r="C63" s="208" t="s">
        <v>3511</v>
      </c>
      <c r="D63" s="212" t="s">
        <v>3512</v>
      </c>
      <c r="E63" s="209">
        <v>91564.07</v>
      </c>
      <c r="F63" s="2">
        <v>500</v>
      </c>
      <c r="G63" s="2"/>
      <c r="H63" s="13"/>
      <c r="I63" s="213">
        <f t="shared" si="0"/>
        <v>9.4878332873790765E-3</v>
      </c>
      <c r="J63" s="2">
        <v>607469.26</v>
      </c>
      <c r="K63" s="2" t="s">
        <v>5259</v>
      </c>
      <c r="L63" s="2"/>
      <c r="M63" s="143">
        <v>42278</v>
      </c>
      <c r="N63" s="143">
        <v>42643</v>
      </c>
      <c r="O63" s="210" t="s">
        <v>5275</v>
      </c>
      <c r="P63" t="s">
        <v>2915</v>
      </c>
      <c r="Q63" s="210" t="s">
        <v>5272</v>
      </c>
      <c r="R63" t="s">
        <v>2915</v>
      </c>
    </row>
    <row r="64" spans="2:18" s="31" customFormat="1" x14ac:dyDescent="0.2">
      <c r="B64" t="s">
        <v>4071</v>
      </c>
      <c r="C64" s="208" t="s">
        <v>4072</v>
      </c>
      <c r="D64" s="212" t="s">
        <v>4073</v>
      </c>
      <c r="E64" s="209">
        <v>66164.44</v>
      </c>
      <c r="F64" s="2">
        <v>400</v>
      </c>
      <c r="G64" s="2"/>
      <c r="H64" s="13"/>
      <c r="I64" s="213">
        <f t="shared" si="0"/>
        <v>8.486357035760379E-3</v>
      </c>
      <c r="J64" s="2">
        <v>543348.61</v>
      </c>
      <c r="K64" s="2" t="s">
        <v>5259</v>
      </c>
      <c r="L64" s="2"/>
      <c r="M64" s="143">
        <v>42278</v>
      </c>
      <c r="N64" s="143">
        <v>42643</v>
      </c>
      <c r="O64" s="210" t="s">
        <v>5275</v>
      </c>
      <c r="P64" t="s">
        <v>2915</v>
      </c>
      <c r="Q64" s="210" t="s">
        <v>5272</v>
      </c>
      <c r="R64" t="s">
        <v>2915</v>
      </c>
    </row>
    <row r="65" spans="2:18" s="31" customFormat="1" x14ac:dyDescent="0.2">
      <c r="B65" t="s">
        <v>3044</v>
      </c>
      <c r="C65" s="208" t="s">
        <v>3045</v>
      </c>
      <c r="D65" s="212" t="s">
        <v>3046</v>
      </c>
      <c r="E65" s="209">
        <v>346404.11</v>
      </c>
      <c r="F65" s="2">
        <v>4.13</v>
      </c>
      <c r="G65" s="2"/>
      <c r="H65" s="13"/>
      <c r="I65" s="213">
        <f t="shared" si="0"/>
        <v>1.8528541949081174E-2</v>
      </c>
      <c r="J65" s="2">
        <v>1186310.8600000001</v>
      </c>
      <c r="K65" s="2" t="s">
        <v>5259</v>
      </c>
      <c r="L65" s="2"/>
      <c r="M65" s="143">
        <v>42278</v>
      </c>
      <c r="N65" s="143">
        <v>42643</v>
      </c>
      <c r="O65" s="210" t="s">
        <v>5275</v>
      </c>
      <c r="P65" t="s">
        <v>2915</v>
      </c>
      <c r="Q65" s="210" t="s">
        <v>5272</v>
      </c>
      <c r="R65" t="s">
        <v>2915</v>
      </c>
    </row>
    <row r="66" spans="2:18" s="31" customFormat="1" x14ac:dyDescent="0.2">
      <c r="B66" t="s">
        <v>4394</v>
      </c>
      <c r="C66" s="208" t="s">
        <v>4395</v>
      </c>
      <c r="D66" s="212" t="s">
        <v>4396</v>
      </c>
      <c r="E66" s="209">
        <v>96665.540000000008</v>
      </c>
      <c r="F66" s="2">
        <v>400</v>
      </c>
      <c r="G66" s="2"/>
      <c r="H66" s="13"/>
      <c r="I66" s="213">
        <f t="shared" si="0"/>
        <v>8.5536686148164429E-3</v>
      </c>
      <c r="J66" s="2">
        <v>547658.31000000006</v>
      </c>
      <c r="K66" s="2" t="s">
        <v>5259</v>
      </c>
      <c r="L66" s="2"/>
      <c r="M66" s="143">
        <v>42278</v>
      </c>
      <c r="N66" s="143">
        <v>42643</v>
      </c>
      <c r="O66" s="210" t="s">
        <v>5275</v>
      </c>
      <c r="P66" t="s">
        <v>2915</v>
      </c>
      <c r="Q66" s="210" t="s">
        <v>5272</v>
      </c>
      <c r="R66" t="s">
        <v>2915</v>
      </c>
    </row>
    <row r="67" spans="2:18" s="31" customFormat="1" x14ac:dyDescent="0.2">
      <c r="B67" t="s">
        <v>3047</v>
      </c>
      <c r="C67" s="208" t="s">
        <v>3048</v>
      </c>
      <c r="D67" s="212" t="s">
        <v>3049</v>
      </c>
      <c r="E67" s="209">
        <v>197780.53</v>
      </c>
      <c r="F67" s="2">
        <v>-923.05</v>
      </c>
      <c r="G67" s="2"/>
      <c r="H67" s="13"/>
      <c r="I67" s="213">
        <f t="shared" si="0"/>
        <v>2.6682749758243553E-2</v>
      </c>
      <c r="J67" s="2">
        <v>1708393.24</v>
      </c>
      <c r="K67" s="2" t="s">
        <v>5259</v>
      </c>
      <c r="L67" s="2"/>
      <c r="M67" s="143">
        <v>42278</v>
      </c>
      <c r="N67" s="143">
        <v>42643</v>
      </c>
      <c r="O67" s="210" t="s">
        <v>5275</v>
      </c>
      <c r="P67" t="s">
        <v>2915</v>
      </c>
      <c r="Q67" s="210" t="s">
        <v>5272</v>
      </c>
      <c r="R67" t="s">
        <v>2915</v>
      </c>
    </row>
    <row r="68" spans="2:18" s="31" customFormat="1" x14ac:dyDescent="0.2">
      <c r="B68" t="s">
        <v>3423</v>
      </c>
      <c r="C68" s="208" t="s">
        <v>3424</v>
      </c>
      <c r="D68" s="212" t="s">
        <v>3425</v>
      </c>
      <c r="E68" s="209">
        <v>247290.49</v>
      </c>
      <c r="F68" s="2">
        <v>-5569.77</v>
      </c>
      <c r="G68" s="2"/>
      <c r="H68" s="13"/>
      <c r="I68" s="213">
        <f t="shared" si="0"/>
        <v>2.9242589414662141E-2</v>
      </c>
      <c r="J68" s="2">
        <v>1872289.87</v>
      </c>
      <c r="K68" s="2" t="s">
        <v>5259</v>
      </c>
      <c r="L68" s="2"/>
      <c r="M68" s="143">
        <v>42278</v>
      </c>
      <c r="N68" s="143">
        <v>42643</v>
      </c>
      <c r="O68" s="210" t="s">
        <v>5275</v>
      </c>
      <c r="P68" t="s">
        <v>2915</v>
      </c>
      <c r="Q68" s="210" t="s">
        <v>5272</v>
      </c>
      <c r="R68" t="s">
        <v>2915</v>
      </c>
    </row>
    <row r="69" spans="2:18" s="31" customFormat="1" x14ac:dyDescent="0.2">
      <c r="B69" t="s">
        <v>4225</v>
      </c>
      <c r="C69" s="208" t="s">
        <v>4226</v>
      </c>
      <c r="D69" s="212" t="s">
        <v>4227</v>
      </c>
      <c r="E69" s="209">
        <v>120339.73</v>
      </c>
      <c r="F69" s="2">
        <v>-250</v>
      </c>
      <c r="G69" s="2"/>
      <c r="H69" s="13"/>
      <c r="I69" s="213">
        <f t="shared" si="0"/>
        <v>9.1578375565047349E-3</v>
      </c>
      <c r="J69" s="2">
        <v>586340.91</v>
      </c>
      <c r="K69" s="2" t="s">
        <v>5259</v>
      </c>
      <c r="L69" s="2"/>
      <c r="M69" s="143">
        <v>42278</v>
      </c>
      <c r="N69" s="143">
        <v>42643</v>
      </c>
      <c r="O69" s="210" t="s">
        <v>5275</v>
      </c>
      <c r="P69" t="s">
        <v>2915</v>
      </c>
      <c r="Q69" s="210" t="s">
        <v>5272</v>
      </c>
      <c r="R69" t="s">
        <v>2915</v>
      </c>
    </row>
    <row r="70" spans="2:18" s="31" customFormat="1" ht="25.5" x14ac:dyDescent="0.2">
      <c r="B70" t="s">
        <v>3817</v>
      </c>
      <c r="C70" s="208" t="s">
        <v>3818</v>
      </c>
      <c r="D70" s="212" t="s">
        <v>3819</v>
      </c>
      <c r="E70" s="209">
        <v>529081.82999999996</v>
      </c>
      <c r="F70" s="2">
        <v>1719.39</v>
      </c>
      <c r="G70" s="2"/>
      <c r="H70" s="13"/>
      <c r="I70" s="213">
        <f t="shared" si="0"/>
        <v>4.8867479191619538E-2</v>
      </c>
      <c r="J70" s="2">
        <v>3128795.64</v>
      </c>
      <c r="K70" s="2" t="s">
        <v>5259</v>
      </c>
      <c r="L70" s="2"/>
      <c r="M70" s="143">
        <v>42278</v>
      </c>
      <c r="N70" s="143">
        <v>42643</v>
      </c>
      <c r="O70" s="210" t="s">
        <v>5276</v>
      </c>
      <c r="P70" t="s">
        <v>2915</v>
      </c>
      <c r="Q70" s="210" t="s">
        <v>5272</v>
      </c>
      <c r="R70" t="s">
        <v>2915</v>
      </c>
    </row>
    <row r="71" spans="2:18" s="31" customFormat="1" ht="25.5" x14ac:dyDescent="0.2">
      <c r="B71" t="s">
        <v>4455</v>
      </c>
      <c r="C71" s="208" t="s">
        <v>4456</v>
      </c>
      <c r="D71" s="212" t="s">
        <v>4457</v>
      </c>
      <c r="E71" s="209">
        <v>155437.19</v>
      </c>
      <c r="F71" s="2">
        <v>435.43</v>
      </c>
      <c r="G71" s="2"/>
      <c r="H71" s="13"/>
      <c r="I71" s="213">
        <f t="shared" si="0"/>
        <v>1.5045591700448223E-2</v>
      </c>
      <c r="J71" s="2">
        <v>963311.03</v>
      </c>
      <c r="K71" s="2" t="s">
        <v>5259</v>
      </c>
      <c r="L71" s="2"/>
      <c r="M71" s="143">
        <v>42278</v>
      </c>
      <c r="N71" s="143">
        <v>42643</v>
      </c>
      <c r="O71" s="210" t="s">
        <v>5276</v>
      </c>
      <c r="P71" t="s">
        <v>2915</v>
      </c>
      <c r="Q71" s="210" t="s">
        <v>5272</v>
      </c>
      <c r="R71" t="s">
        <v>2915</v>
      </c>
    </row>
    <row r="72" spans="2:18" s="31" customFormat="1" ht="25.5" x14ac:dyDescent="0.2">
      <c r="B72" t="s">
        <v>4006</v>
      </c>
      <c r="C72" s="208" t="s">
        <v>4007</v>
      </c>
      <c r="D72" s="212" t="s">
        <v>4008</v>
      </c>
      <c r="E72" s="209">
        <v>148234.84</v>
      </c>
      <c r="F72" s="2">
        <v>500</v>
      </c>
      <c r="G72" s="2"/>
      <c r="H72" s="13"/>
      <c r="I72" s="213">
        <f t="shared" si="0"/>
        <v>1.822404971133277E-2</v>
      </c>
      <c r="J72" s="2">
        <v>1166815.3999999999</v>
      </c>
      <c r="K72" s="2" t="s">
        <v>5259</v>
      </c>
      <c r="L72" s="2"/>
      <c r="M72" s="143">
        <v>42278</v>
      </c>
      <c r="N72" s="143">
        <v>42643</v>
      </c>
      <c r="O72" s="210" t="s">
        <v>5276</v>
      </c>
      <c r="P72" t="s">
        <v>2915</v>
      </c>
      <c r="Q72" s="210" t="s">
        <v>5272</v>
      </c>
      <c r="R72" t="s">
        <v>2915</v>
      </c>
    </row>
    <row r="73" spans="2:18" s="31" customFormat="1" ht="25.5" x14ac:dyDescent="0.2">
      <c r="B73" t="s">
        <v>2953</v>
      </c>
      <c r="C73" s="208" t="s">
        <v>2954</v>
      </c>
      <c r="D73" s="212" t="s">
        <v>2955</v>
      </c>
      <c r="E73" s="209">
        <v>273422.21000000002</v>
      </c>
      <c r="F73" s="2">
        <v>500</v>
      </c>
      <c r="G73" s="2"/>
      <c r="H73" s="13"/>
      <c r="I73" s="213">
        <f t="shared" si="0"/>
        <v>2.0719913301799037E-2</v>
      </c>
      <c r="J73" s="2">
        <v>1326615.8899999999</v>
      </c>
      <c r="K73" s="2" t="s">
        <v>5259</v>
      </c>
      <c r="L73" s="2"/>
      <c r="M73" s="143">
        <v>42278</v>
      </c>
      <c r="N73" s="143">
        <v>42643</v>
      </c>
      <c r="O73" s="210" t="s">
        <v>5276</v>
      </c>
      <c r="P73" t="s">
        <v>2915</v>
      </c>
      <c r="Q73" s="210" t="s">
        <v>5272</v>
      </c>
      <c r="R73" t="s">
        <v>2915</v>
      </c>
    </row>
    <row r="74" spans="2:18" s="31" customFormat="1" ht="25.5" x14ac:dyDescent="0.2">
      <c r="B74" t="s">
        <v>3133</v>
      </c>
      <c r="C74" s="208" t="s">
        <v>3134</v>
      </c>
      <c r="D74" s="212" t="s">
        <v>3135</v>
      </c>
      <c r="E74" s="209">
        <v>241370.81</v>
      </c>
      <c r="F74" s="2">
        <v>500</v>
      </c>
      <c r="G74" s="2"/>
      <c r="H74" s="13"/>
      <c r="I74" s="213">
        <f t="shared" si="0"/>
        <v>1.9352937378131752E-2</v>
      </c>
      <c r="J74" s="2">
        <v>1239093.71</v>
      </c>
      <c r="K74" s="2" t="s">
        <v>5259</v>
      </c>
      <c r="L74" s="2"/>
      <c r="M74" s="143">
        <v>42278</v>
      </c>
      <c r="N74" s="143">
        <v>42643</v>
      </c>
      <c r="O74" s="210" t="s">
        <v>5276</v>
      </c>
      <c r="P74" t="s">
        <v>2915</v>
      </c>
      <c r="Q74" s="210" t="s">
        <v>5272</v>
      </c>
      <c r="R74" t="s">
        <v>2915</v>
      </c>
    </row>
    <row r="75" spans="2:18" s="31" customFormat="1" ht="25.5" x14ac:dyDescent="0.2">
      <c r="B75" t="s">
        <v>3596</v>
      </c>
      <c r="C75" s="208" t="s">
        <v>3597</v>
      </c>
      <c r="D75" s="212" t="s">
        <v>3598</v>
      </c>
      <c r="E75" s="209">
        <v>246056.2</v>
      </c>
      <c r="F75" s="2">
        <v>500</v>
      </c>
      <c r="G75" s="2"/>
      <c r="H75" s="13"/>
      <c r="I75" s="213">
        <f t="shared" si="0"/>
        <v>1.6420378341235064E-2</v>
      </c>
      <c r="J75" s="2">
        <v>1051333.3</v>
      </c>
      <c r="K75" s="2" t="s">
        <v>5259</v>
      </c>
      <c r="L75" s="2"/>
      <c r="M75" s="143">
        <v>42278</v>
      </c>
      <c r="N75" s="143">
        <v>42643</v>
      </c>
      <c r="O75" s="210" t="s">
        <v>5276</v>
      </c>
      <c r="P75" t="s">
        <v>2915</v>
      </c>
      <c r="Q75" s="210" t="s">
        <v>5272</v>
      </c>
      <c r="R75" t="s">
        <v>2915</v>
      </c>
    </row>
    <row r="76" spans="2:18" s="31" customFormat="1" ht="25.5" x14ac:dyDescent="0.2">
      <c r="B76" t="s">
        <v>2956</v>
      </c>
      <c r="C76" s="208" t="s">
        <v>2957</v>
      </c>
      <c r="D76" s="212" t="s">
        <v>2958</v>
      </c>
      <c r="E76" s="209">
        <v>134549.28</v>
      </c>
      <c r="F76" s="2">
        <v>533.22</v>
      </c>
      <c r="G76" s="2"/>
      <c r="H76" s="13"/>
      <c r="I76" s="213">
        <f t="shared" si="0"/>
        <v>2.1304166625071671E-2</v>
      </c>
      <c r="J76" s="2">
        <v>1364023.37</v>
      </c>
      <c r="K76" s="2" t="s">
        <v>5259</v>
      </c>
      <c r="L76" s="2"/>
      <c r="M76" s="143">
        <v>42278</v>
      </c>
      <c r="N76" s="143">
        <v>42643</v>
      </c>
      <c r="O76" s="210" t="s">
        <v>5276</v>
      </c>
      <c r="P76" t="s">
        <v>2915</v>
      </c>
      <c r="Q76" s="210" t="s">
        <v>5272</v>
      </c>
      <c r="R76" t="s">
        <v>2915</v>
      </c>
    </row>
    <row r="77" spans="2:18" s="31" customFormat="1" ht="25.5" x14ac:dyDescent="0.2">
      <c r="B77" t="s">
        <v>4582</v>
      </c>
      <c r="C77" s="208" t="s">
        <v>4583</v>
      </c>
      <c r="D77" s="212" t="s">
        <v>4584</v>
      </c>
      <c r="E77" s="209">
        <v>56090.23</v>
      </c>
      <c r="F77" s="2">
        <v>500</v>
      </c>
      <c r="G77" s="2"/>
      <c r="H77" s="13"/>
      <c r="I77" s="213">
        <f t="shared" si="0"/>
        <v>9.6228984525189021E-3</v>
      </c>
      <c r="J77" s="2">
        <v>616116.96</v>
      </c>
      <c r="K77" s="2" t="s">
        <v>5259</v>
      </c>
      <c r="L77" s="2"/>
      <c r="M77" s="143">
        <v>42278</v>
      </c>
      <c r="N77" s="143">
        <v>42643</v>
      </c>
      <c r="O77" s="210" t="s">
        <v>5276</v>
      </c>
      <c r="P77" t="s">
        <v>2915</v>
      </c>
      <c r="Q77" s="210" t="s">
        <v>5272</v>
      </c>
      <c r="R77" t="s">
        <v>2915</v>
      </c>
    </row>
    <row r="78" spans="2:18" s="31" customFormat="1" ht="25.5" x14ac:dyDescent="0.2">
      <c r="B78" t="s">
        <v>3312</v>
      </c>
      <c r="C78" s="208" t="s">
        <v>3313</v>
      </c>
      <c r="D78" s="212" t="s">
        <v>3314</v>
      </c>
      <c r="E78" s="209">
        <v>678811.7</v>
      </c>
      <c r="F78" s="2">
        <v>400</v>
      </c>
      <c r="G78" s="2"/>
      <c r="H78" s="13"/>
      <c r="I78" s="213">
        <f t="shared" si="0"/>
        <v>7.839361299082781E-2</v>
      </c>
      <c r="J78" s="2">
        <v>5019239.76</v>
      </c>
      <c r="K78" s="2" t="s">
        <v>5259</v>
      </c>
      <c r="L78" s="2"/>
      <c r="M78" s="143">
        <v>42278</v>
      </c>
      <c r="N78" s="143">
        <v>42643</v>
      </c>
      <c r="O78" s="210" t="s">
        <v>5276</v>
      </c>
      <c r="P78" t="s">
        <v>2915</v>
      </c>
      <c r="Q78" s="210" t="s">
        <v>5277</v>
      </c>
      <c r="R78" t="s">
        <v>2915</v>
      </c>
    </row>
    <row r="79" spans="2:18" s="31" customFormat="1" ht="25.5" x14ac:dyDescent="0.2">
      <c r="B79" t="s">
        <v>4342</v>
      </c>
      <c r="C79" s="208" t="s">
        <v>4343</v>
      </c>
      <c r="D79" s="212" t="s">
        <v>4344</v>
      </c>
      <c r="E79" s="209">
        <v>429022.18</v>
      </c>
      <c r="F79" s="2">
        <v>94.93</v>
      </c>
      <c r="G79" s="2"/>
      <c r="H79" s="13"/>
      <c r="I79" s="213">
        <f t="shared" ref="I79:I142" si="1">J79/64026131.32</f>
        <v>3.0065906221616139E-2</v>
      </c>
      <c r="J79" s="2">
        <v>1925003.66</v>
      </c>
      <c r="K79" s="2" t="s">
        <v>5259</v>
      </c>
      <c r="L79" s="2"/>
      <c r="M79" s="143">
        <v>42278</v>
      </c>
      <c r="N79" s="143">
        <v>42643</v>
      </c>
      <c r="O79" s="210" t="s">
        <v>5276</v>
      </c>
      <c r="P79" t="s">
        <v>2915</v>
      </c>
      <c r="Q79" s="210" t="s">
        <v>5277</v>
      </c>
      <c r="R79" t="s">
        <v>2915</v>
      </c>
    </row>
    <row r="80" spans="2:18" s="31" customFormat="1" ht="25.5" x14ac:dyDescent="0.2">
      <c r="B80" t="s">
        <v>4173</v>
      </c>
      <c r="C80" s="208" t="s">
        <v>4174</v>
      </c>
      <c r="D80" s="212" t="s">
        <v>4175</v>
      </c>
      <c r="E80" s="209">
        <v>173517.3</v>
      </c>
      <c r="F80" s="2">
        <v>-624.91999999999996</v>
      </c>
      <c r="G80" s="2"/>
      <c r="H80" s="13"/>
      <c r="I80" s="213">
        <f t="shared" si="1"/>
        <v>1.8350605538351307E-2</v>
      </c>
      <c r="J80" s="2">
        <v>1174918.28</v>
      </c>
      <c r="K80" s="2" t="s">
        <v>5259</v>
      </c>
      <c r="L80" s="2"/>
      <c r="M80" s="143">
        <v>42278</v>
      </c>
      <c r="N80" s="143">
        <v>42643</v>
      </c>
      <c r="O80" s="210" t="s">
        <v>5276</v>
      </c>
      <c r="P80" t="s">
        <v>2915</v>
      </c>
      <c r="Q80" s="210" t="s">
        <v>5272</v>
      </c>
      <c r="R80" t="s">
        <v>2915</v>
      </c>
    </row>
    <row r="81" spans="2:18" s="31" customFormat="1" x14ac:dyDescent="0.2">
      <c r="B81" t="s">
        <v>4588</v>
      </c>
      <c r="C81" s="208" t="s">
        <v>4589</v>
      </c>
      <c r="D81" s="212" t="s">
        <v>4590</v>
      </c>
      <c r="E81" s="209">
        <v>4671.95</v>
      </c>
      <c r="F81" s="2">
        <v>0</v>
      </c>
      <c r="G81" s="2"/>
      <c r="H81" s="13"/>
      <c r="I81" s="213">
        <f t="shared" si="1"/>
        <v>9.9626587902359618E-4</v>
      </c>
      <c r="J81" s="2">
        <v>63787.05</v>
      </c>
      <c r="K81" s="2" t="s">
        <v>5259</v>
      </c>
      <c r="L81" s="2"/>
      <c r="M81" s="143">
        <v>42278</v>
      </c>
      <c r="N81" s="143">
        <v>42643</v>
      </c>
      <c r="O81" s="210" t="s">
        <v>5276</v>
      </c>
      <c r="P81" t="s">
        <v>2915</v>
      </c>
      <c r="Q81" s="210" t="s">
        <v>5277</v>
      </c>
      <c r="R81" t="s">
        <v>2915</v>
      </c>
    </row>
    <row r="82" spans="2:18" s="31" customFormat="1" x14ac:dyDescent="0.2">
      <c r="B82" t="s">
        <v>4498</v>
      </c>
      <c r="C82" s="208" t="s">
        <v>4499</v>
      </c>
      <c r="D82" s="212" t="s">
        <v>4500</v>
      </c>
      <c r="E82" s="209">
        <v>-8050.1799999999994</v>
      </c>
      <c r="F82" s="2">
        <v>0</v>
      </c>
      <c r="G82" s="2"/>
      <c r="H82" s="13"/>
      <c r="I82" s="213">
        <f t="shared" si="1"/>
        <v>9.3552302419511548E-4</v>
      </c>
      <c r="J82" s="2">
        <v>59897.919999999998</v>
      </c>
      <c r="K82" s="2" t="s">
        <v>5259</v>
      </c>
      <c r="L82" s="2"/>
      <c r="M82" s="143">
        <v>42278</v>
      </c>
      <c r="N82" s="143">
        <v>42643</v>
      </c>
      <c r="O82" s="210" t="s">
        <v>5276</v>
      </c>
      <c r="P82" t="s">
        <v>2915</v>
      </c>
      <c r="Q82" s="210" t="s">
        <v>5277</v>
      </c>
      <c r="R82" t="s">
        <v>2915</v>
      </c>
    </row>
    <row r="83" spans="2:18" s="31" customFormat="1" x14ac:dyDescent="0.2">
      <c r="B83" t="s">
        <v>4182</v>
      </c>
      <c r="C83" s="208" t="s">
        <v>4183</v>
      </c>
      <c r="D83" s="212" t="s">
        <v>4184</v>
      </c>
      <c r="E83" s="209">
        <v>578.71</v>
      </c>
      <c r="F83" s="2">
        <v>0</v>
      </c>
      <c r="G83" s="2"/>
      <c r="H83" s="13"/>
      <c r="I83" s="213">
        <f t="shared" si="1"/>
        <v>9.103806336303251E-4</v>
      </c>
      <c r="J83" s="2">
        <v>58288.15</v>
      </c>
      <c r="K83" s="2" t="s">
        <v>5259</v>
      </c>
      <c r="L83" s="2"/>
      <c r="M83" s="143">
        <v>42278</v>
      </c>
      <c r="N83" s="143">
        <v>42643</v>
      </c>
      <c r="O83" s="210" t="s">
        <v>5276</v>
      </c>
      <c r="P83" t="s">
        <v>2915</v>
      </c>
      <c r="Q83" s="210" t="s">
        <v>5272</v>
      </c>
      <c r="R83" t="s">
        <v>2915</v>
      </c>
    </row>
    <row r="84" spans="2:18" s="31" customFormat="1" x14ac:dyDescent="0.2">
      <c r="B84" t="s">
        <v>4351</v>
      </c>
      <c r="C84" s="208" t="s">
        <v>4352</v>
      </c>
      <c r="D84" s="212" t="s">
        <v>4353</v>
      </c>
      <c r="E84" s="209">
        <v>4929.53</v>
      </c>
      <c r="F84" s="2">
        <v>0</v>
      </c>
      <c r="G84" s="2"/>
      <c r="H84" s="13"/>
      <c r="I84" s="213">
        <f t="shared" si="1"/>
        <v>3.2906258063133591E-3</v>
      </c>
      <c r="J84" s="2">
        <v>210686.04</v>
      </c>
      <c r="K84" s="2" t="s">
        <v>5259</v>
      </c>
      <c r="L84" s="2"/>
      <c r="M84" s="143">
        <v>42278</v>
      </c>
      <c r="N84" s="143">
        <v>42643</v>
      </c>
      <c r="O84" s="210" t="s">
        <v>5276</v>
      </c>
      <c r="P84" t="s">
        <v>2915</v>
      </c>
      <c r="Q84" s="210" t="s">
        <v>5277</v>
      </c>
      <c r="R84" t="s">
        <v>2915</v>
      </c>
    </row>
    <row r="85" spans="2:18" s="31" customFormat="1" ht="25.5" x14ac:dyDescent="0.2">
      <c r="B85" t="s">
        <v>4236</v>
      </c>
      <c r="C85" s="208" t="s">
        <v>4237</v>
      </c>
      <c r="D85" s="212" t="s">
        <v>4238</v>
      </c>
      <c r="E85" s="209">
        <v>70956.760000000009</v>
      </c>
      <c r="F85" s="2">
        <v>42479.01</v>
      </c>
      <c r="G85" s="2"/>
      <c r="H85" s="13"/>
      <c r="I85" s="213">
        <f t="shared" si="1"/>
        <v>8.9106035026324925E-3</v>
      </c>
      <c r="J85" s="2">
        <v>570511.47</v>
      </c>
      <c r="K85" s="2" t="s">
        <v>5259</v>
      </c>
      <c r="L85" s="2"/>
      <c r="M85" s="143">
        <v>42278</v>
      </c>
      <c r="N85" s="143">
        <v>42643</v>
      </c>
      <c r="O85" s="210" t="s">
        <v>5276</v>
      </c>
      <c r="P85" t="s">
        <v>2915</v>
      </c>
      <c r="Q85" s="210" t="s">
        <v>5272</v>
      </c>
      <c r="R85" t="s">
        <v>2915</v>
      </c>
    </row>
    <row r="86" spans="2:18" s="31" customFormat="1" ht="25.5" x14ac:dyDescent="0.2">
      <c r="B86" t="s">
        <v>4579</v>
      </c>
      <c r="C86" s="208" t="s">
        <v>4580</v>
      </c>
      <c r="D86" s="212" t="s">
        <v>4581</v>
      </c>
      <c r="E86" s="209">
        <v>11236.81</v>
      </c>
      <c r="F86" s="2">
        <v>1258.92</v>
      </c>
      <c r="G86" s="2"/>
      <c r="H86" s="13"/>
      <c r="I86" s="213">
        <f t="shared" si="1"/>
        <v>8.3242480689055016E-4</v>
      </c>
      <c r="J86" s="2">
        <v>53296.94</v>
      </c>
      <c r="K86" s="2" t="s">
        <v>5259</v>
      </c>
      <c r="L86" s="2"/>
      <c r="M86" s="143">
        <v>42278</v>
      </c>
      <c r="N86" s="143">
        <v>42643</v>
      </c>
      <c r="O86" s="210" t="s">
        <v>5276</v>
      </c>
      <c r="P86" t="s">
        <v>2915</v>
      </c>
      <c r="Q86" s="210" t="s">
        <v>5272</v>
      </c>
      <c r="R86" t="s">
        <v>2915</v>
      </c>
    </row>
    <row r="87" spans="2:18" s="31" customFormat="1" ht="25.5" x14ac:dyDescent="0.2">
      <c r="B87" t="s">
        <v>3670</v>
      </c>
      <c r="C87" s="208" t="s">
        <v>3671</v>
      </c>
      <c r="D87" s="212" t="s">
        <v>3672</v>
      </c>
      <c r="E87" s="209">
        <v>47980.37</v>
      </c>
      <c r="F87" s="2">
        <v>30798.99</v>
      </c>
      <c r="G87" s="2"/>
      <c r="H87" s="13"/>
      <c r="I87" s="213">
        <f t="shared" si="1"/>
        <v>6.3684167947319296E-3</v>
      </c>
      <c r="J87" s="2">
        <v>407745.09</v>
      </c>
      <c r="K87" s="2" t="s">
        <v>5259</v>
      </c>
      <c r="L87" s="2"/>
      <c r="M87" s="143">
        <v>42278</v>
      </c>
      <c r="N87" s="143">
        <v>42643</v>
      </c>
      <c r="O87" s="210" t="s">
        <v>5276</v>
      </c>
      <c r="P87" t="s">
        <v>2915</v>
      </c>
      <c r="Q87" s="210" t="s">
        <v>5272</v>
      </c>
      <c r="R87" t="s">
        <v>2915</v>
      </c>
    </row>
    <row r="88" spans="2:18" s="31" customFormat="1" ht="25.5" x14ac:dyDescent="0.2">
      <c r="B88" t="s">
        <v>4495</v>
      </c>
      <c r="C88" s="208" t="s">
        <v>4496</v>
      </c>
      <c r="D88" s="212" t="s">
        <v>4497</v>
      </c>
      <c r="E88" s="209">
        <v>47100.39</v>
      </c>
      <c r="F88" s="2">
        <v>53494.76</v>
      </c>
      <c r="G88" s="2"/>
      <c r="H88" s="13"/>
      <c r="I88" s="213">
        <f t="shared" si="1"/>
        <v>7.4375096571116699E-3</v>
      </c>
      <c r="J88" s="2">
        <v>476194.97</v>
      </c>
      <c r="K88" s="2" t="s">
        <v>5259</v>
      </c>
      <c r="L88" s="2"/>
      <c r="M88" s="143">
        <v>42278</v>
      </c>
      <c r="N88" s="143">
        <v>42643</v>
      </c>
      <c r="O88" s="210" t="s">
        <v>5276</v>
      </c>
      <c r="P88" t="s">
        <v>2915</v>
      </c>
      <c r="Q88" s="210" t="s">
        <v>5272</v>
      </c>
      <c r="R88" t="s">
        <v>2915</v>
      </c>
    </row>
    <row r="89" spans="2:18" s="31" customFormat="1" ht="25.5" x14ac:dyDescent="0.2">
      <c r="B89" t="s">
        <v>3958</v>
      </c>
      <c r="C89" s="208" t="s">
        <v>3959</v>
      </c>
      <c r="D89" s="212" t="s">
        <v>3960</v>
      </c>
      <c r="E89" s="209">
        <v>5767.6900000000005</v>
      </c>
      <c r="F89" s="2">
        <v>2233.56</v>
      </c>
      <c r="G89" s="2"/>
      <c r="H89" s="13"/>
      <c r="I89" s="213">
        <f t="shared" si="1"/>
        <v>1.7751038155337979E-3</v>
      </c>
      <c r="J89" s="2">
        <v>113653.03</v>
      </c>
      <c r="K89" s="2" t="s">
        <v>5259</v>
      </c>
      <c r="L89" s="2"/>
      <c r="M89" s="143">
        <v>42278</v>
      </c>
      <c r="N89" s="143">
        <v>42643</v>
      </c>
      <c r="O89" s="210" t="s">
        <v>5276</v>
      </c>
      <c r="P89" t="s">
        <v>2915</v>
      </c>
      <c r="Q89" s="210" t="s">
        <v>5272</v>
      </c>
      <c r="R89" t="s">
        <v>2915</v>
      </c>
    </row>
    <row r="90" spans="2:18" s="31" customFormat="1" ht="25.5" x14ac:dyDescent="0.2">
      <c r="B90" t="s">
        <v>3038</v>
      </c>
      <c r="C90" s="208" t="s">
        <v>3039</v>
      </c>
      <c r="D90" s="212" t="s">
        <v>3040</v>
      </c>
      <c r="E90" s="209">
        <v>3629.5800000000008</v>
      </c>
      <c r="F90" s="2">
        <v>4545.47</v>
      </c>
      <c r="G90" s="2"/>
      <c r="H90" s="13"/>
      <c r="I90" s="213">
        <f t="shared" si="1"/>
        <v>1.1625804724632548E-3</v>
      </c>
      <c r="J90" s="2">
        <v>74435.53</v>
      </c>
      <c r="K90" s="2" t="s">
        <v>5259</v>
      </c>
      <c r="L90" s="2"/>
      <c r="M90" s="143">
        <v>42278</v>
      </c>
      <c r="N90" s="143">
        <v>42643</v>
      </c>
      <c r="O90" s="210" t="s">
        <v>5276</v>
      </c>
      <c r="P90" t="s">
        <v>2915</v>
      </c>
      <c r="Q90" s="210" t="s">
        <v>5272</v>
      </c>
      <c r="R90" t="s">
        <v>2915</v>
      </c>
    </row>
    <row r="91" spans="2:18" s="31" customFormat="1" ht="25.5" x14ac:dyDescent="0.2">
      <c r="B91" t="s">
        <v>3420</v>
      </c>
      <c r="C91" s="208" t="s">
        <v>3421</v>
      </c>
      <c r="D91" s="212" t="s">
        <v>3422</v>
      </c>
      <c r="E91" s="209">
        <v>20669.91</v>
      </c>
      <c r="F91" s="2">
        <v>11503.51</v>
      </c>
      <c r="G91" s="2"/>
      <c r="H91" s="13"/>
      <c r="I91" s="213">
        <f t="shared" si="1"/>
        <v>2.2742250234087701E-3</v>
      </c>
      <c r="J91" s="2">
        <v>145609.82999999999</v>
      </c>
      <c r="K91" s="2" t="s">
        <v>5259</v>
      </c>
      <c r="L91" s="2"/>
      <c r="M91" s="143">
        <v>42278</v>
      </c>
      <c r="N91" s="143">
        <v>42643</v>
      </c>
      <c r="O91" s="210" t="s">
        <v>5276</v>
      </c>
      <c r="P91" t="s">
        <v>2915</v>
      </c>
      <c r="Q91" s="210" t="s">
        <v>5272</v>
      </c>
      <c r="R91" t="s">
        <v>2915</v>
      </c>
    </row>
    <row r="92" spans="2:18" s="31" customFormat="1" ht="25.5" x14ac:dyDescent="0.2">
      <c r="B92" t="s">
        <v>3127</v>
      </c>
      <c r="C92" s="208" t="s">
        <v>3128</v>
      </c>
      <c r="D92" s="212" t="s">
        <v>3129</v>
      </c>
      <c r="E92" s="209">
        <v>11454.79</v>
      </c>
      <c r="F92" s="2">
        <v>16134.14</v>
      </c>
      <c r="G92" s="2"/>
      <c r="H92" s="13"/>
      <c r="I92" s="213">
        <f t="shared" si="1"/>
        <v>3.7417302132881705E-3</v>
      </c>
      <c r="J92" s="2">
        <v>239568.51</v>
      </c>
      <c r="K92" s="2" t="s">
        <v>5259</v>
      </c>
      <c r="L92" s="2"/>
      <c r="M92" s="143">
        <v>42278</v>
      </c>
      <c r="N92" s="143">
        <v>42643</v>
      </c>
      <c r="O92" s="210" t="s">
        <v>5276</v>
      </c>
      <c r="P92" t="s">
        <v>2915</v>
      </c>
      <c r="Q92" s="210" t="s">
        <v>5272</v>
      </c>
      <c r="R92" t="s">
        <v>2915</v>
      </c>
    </row>
    <row r="93" spans="2:18" s="31" customFormat="1" ht="25.5" x14ac:dyDescent="0.2">
      <c r="B93" t="s">
        <v>3673</v>
      </c>
      <c r="C93" s="208" t="s">
        <v>3674</v>
      </c>
      <c r="D93" s="212" t="s">
        <v>3675</v>
      </c>
      <c r="E93" s="209">
        <v>6814.5299999999988</v>
      </c>
      <c r="F93" s="2">
        <v>6111.69</v>
      </c>
      <c r="G93" s="2"/>
      <c r="H93" s="13"/>
      <c r="I93" s="213">
        <f t="shared" si="1"/>
        <v>2.9226869739285067E-3</v>
      </c>
      <c r="J93" s="2">
        <v>187128.34</v>
      </c>
      <c r="K93" s="2" t="s">
        <v>5259</v>
      </c>
      <c r="L93" s="2"/>
      <c r="M93" s="143">
        <v>42278</v>
      </c>
      <c r="N93" s="143">
        <v>42643</v>
      </c>
      <c r="O93" s="210" t="s">
        <v>5276</v>
      </c>
      <c r="P93" t="s">
        <v>2915</v>
      </c>
      <c r="Q93" s="210" t="s">
        <v>5272</v>
      </c>
      <c r="R93" t="s">
        <v>2915</v>
      </c>
    </row>
    <row r="94" spans="2:18" s="31" customFormat="1" ht="25.5" x14ac:dyDescent="0.2">
      <c r="B94" t="s">
        <v>4388</v>
      </c>
      <c r="C94" s="208" t="s">
        <v>4389</v>
      </c>
      <c r="D94" s="212" t="s">
        <v>4390</v>
      </c>
      <c r="E94" s="209">
        <v>24868.37</v>
      </c>
      <c r="F94" s="2">
        <v>19957.36</v>
      </c>
      <c r="G94" s="2"/>
      <c r="H94" s="13"/>
      <c r="I94" s="213">
        <f t="shared" si="1"/>
        <v>4.9098404591845649E-3</v>
      </c>
      <c r="J94" s="2">
        <v>314358.09000000003</v>
      </c>
      <c r="K94" s="2" t="s">
        <v>5259</v>
      </c>
      <c r="L94" s="2"/>
      <c r="M94" s="143">
        <v>42278</v>
      </c>
      <c r="N94" s="143">
        <v>42643</v>
      </c>
      <c r="O94" s="210" t="s">
        <v>5276</v>
      </c>
      <c r="P94" t="s">
        <v>2915</v>
      </c>
      <c r="Q94" s="210" t="s">
        <v>5272</v>
      </c>
      <c r="R94" t="s">
        <v>2915</v>
      </c>
    </row>
    <row r="95" spans="2:18" s="31" customFormat="1" ht="25.5" x14ac:dyDescent="0.2">
      <c r="B95" t="s">
        <v>4167</v>
      </c>
      <c r="C95" s="208" t="s">
        <v>4168</v>
      </c>
      <c r="D95" s="212" t="s">
        <v>4169</v>
      </c>
      <c r="E95" s="209">
        <v>4603.7699999999995</v>
      </c>
      <c r="F95" s="2">
        <v>2681.58</v>
      </c>
      <c r="G95" s="2"/>
      <c r="H95" s="13"/>
      <c r="I95" s="213">
        <f t="shared" si="1"/>
        <v>6.6942011201310235E-4</v>
      </c>
      <c r="J95" s="2">
        <v>42860.38</v>
      </c>
      <c r="K95" s="2" t="s">
        <v>5259</v>
      </c>
      <c r="L95" s="2"/>
      <c r="M95" s="143">
        <v>42278</v>
      </c>
      <c r="N95" s="143">
        <v>42643</v>
      </c>
      <c r="O95" s="210" t="s">
        <v>5276</v>
      </c>
      <c r="P95" t="s">
        <v>2915</v>
      </c>
      <c r="Q95" s="210" t="s">
        <v>5272</v>
      </c>
      <c r="R95" t="s">
        <v>2915</v>
      </c>
    </row>
    <row r="96" spans="2:18" s="31" customFormat="1" x14ac:dyDescent="0.2">
      <c r="B96" t="s">
        <v>4357</v>
      </c>
      <c r="C96" s="208" t="s">
        <v>4358</v>
      </c>
      <c r="D96" s="212" t="s">
        <v>4359</v>
      </c>
      <c r="E96" s="209">
        <v>227945.13</v>
      </c>
      <c r="F96" s="2">
        <v>-19538.240000000002</v>
      </c>
      <c r="G96" s="2"/>
      <c r="H96" s="13"/>
      <c r="I96" s="213">
        <f t="shared" si="1"/>
        <v>2.3445394232824622E-2</v>
      </c>
      <c r="J96" s="2">
        <v>1501117.89</v>
      </c>
      <c r="K96" s="2" t="s">
        <v>5259</v>
      </c>
      <c r="L96" s="2"/>
      <c r="M96" s="143">
        <v>42278</v>
      </c>
      <c r="N96" s="143">
        <v>42643</v>
      </c>
      <c r="O96" s="210" t="s">
        <v>5278</v>
      </c>
      <c r="P96" t="s">
        <v>2915</v>
      </c>
      <c r="Q96" s="210" t="s">
        <v>5272</v>
      </c>
      <c r="R96" t="s">
        <v>2915</v>
      </c>
    </row>
    <row r="97" spans="2:18" s="31" customFormat="1" x14ac:dyDescent="0.2">
      <c r="B97" t="s">
        <v>4360</v>
      </c>
      <c r="C97" s="208" t="s">
        <v>4361</v>
      </c>
      <c r="D97" s="212" t="s">
        <v>4362</v>
      </c>
      <c r="E97" s="209">
        <v>73320.19</v>
      </c>
      <c r="F97" s="2">
        <v>502.96</v>
      </c>
      <c r="G97" s="2"/>
      <c r="H97" s="13"/>
      <c r="I97" s="213">
        <f t="shared" si="1"/>
        <v>8.0479383866668384E-3</v>
      </c>
      <c r="J97" s="2">
        <v>515278.36</v>
      </c>
      <c r="K97" s="2" t="s">
        <v>5259</v>
      </c>
      <c r="L97" s="2"/>
      <c r="M97" s="143">
        <v>42278</v>
      </c>
      <c r="N97" s="143">
        <v>42643</v>
      </c>
      <c r="O97" s="210" t="s">
        <v>5278</v>
      </c>
      <c r="P97" t="s">
        <v>2915</v>
      </c>
      <c r="Q97" s="210" t="s">
        <v>5272</v>
      </c>
      <c r="R97" t="s">
        <v>2915</v>
      </c>
    </row>
    <row r="98" spans="2:18" s="31" customFormat="1" x14ac:dyDescent="0.2">
      <c r="B98" t="s">
        <v>4467</v>
      </c>
      <c r="C98" s="208" t="s">
        <v>4468</v>
      </c>
      <c r="D98" s="212" t="s">
        <v>4469</v>
      </c>
      <c r="E98" s="209">
        <v>55416.469999999994</v>
      </c>
      <c r="F98" s="2">
        <v>-666.24</v>
      </c>
      <c r="G98" s="2"/>
      <c r="H98" s="13"/>
      <c r="I98" s="213">
        <f t="shared" si="1"/>
        <v>5.0011125676115587E-3</v>
      </c>
      <c r="J98" s="2">
        <v>320201.89</v>
      </c>
      <c r="K98" s="2" t="s">
        <v>5259</v>
      </c>
      <c r="L98" s="2"/>
      <c r="M98" s="143">
        <v>42278</v>
      </c>
      <c r="N98" s="143">
        <v>42643</v>
      </c>
      <c r="O98" s="210" t="s">
        <v>5278</v>
      </c>
      <c r="P98" t="s">
        <v>2915</v>
      </c>
      <c r="Q98" s="210" t="s">
        <v>5272</v>
      </c>
      <c r="R98" t="s">
        <v>2915</v>
      </c>
    </row>
    <row r="99" spans="2:18" s="31" customFormat="1" x14ac:dyDescent="0.2">
      <c r="B99" t="s">
        <v>2972</v>
      </c>
      <c r="C99" s="208" t="s">
        <v>2973</v>
      </c>
      <c r="D99" s="212" t="s">
        <v>2974</v>
      </c>
      <c r="E99" s="209">
        <v>102888.91</v>
      </c>
      <c r="F99" s="2">
        <v>500</v>
      </c>
      <c r="G99" s="2"/>
      <c r="H99" s="13"/>
      <c r="I99" s="213">
        <f t="shared" si="1"/>
        <v>5.999493832918968E-3</v>
      </c>
      <c r="J99" s="2">
        <v>384124.38</v>
      </c>
      <c r="K99" s="2" t="s">
        <v>5259</v>
      </c>
      <c r="L99" s="2"/>
      <c r="M99" s="143">
        <v>42278</v>
      </c>
      <c r="N99" s="143">
        <v>42643</v>
      </c>
      <c r="O99" s="210" t="s">
        <v>5278</v>
      </c>
      <c r="P99" t="s">
        <v>2915</v>
      </c>
      <c r="Q99" s="210" t="s">
        <v>5272</v>
      </c>
      <c r="R99" t="s">
        <v>2915</v>
      </c>
    </row>
    <row r="100" spans="2:18" s="31" customFormat="1" x14ac:dyDescent="0.2">
      <c r="B100" t="s">
        <v>4397</v>
      </c>
      <c r="C100" s="208" t="s">
        <v>4398</v>
      </c>
      <c r="D100" s="212" t="s">
        <v>4399</v>
      </c>
      <c r="E100" s="209">
        <v>21956.38</v>
      </c>
      <c r="F100" s="2">
        <v>1911.46</v>
      </c>
      <c r="G100" s="2"/>
      <c r="H100" s="13"/>
      <c r="I100" s="213">
        <f t="shared" si="1"/>
        <v>2.7230264644388952E-3</v>
      </c>
      <c r="J100" s="2">
        <v>174344.85</v>
      </c>
      <c r="K100" s="2" t="s">
        <v>5259</v>
      </c>
      <c r="L100" s="2"/>
      <c r="M100" s="143">
        <v>42278</v>
      </c>
      <c r="N100" s="143">
        <v>42643</v>
      </c>
      <c r="O100" s="210" t="s">
        <v>5278</v>
      </c>
      <c r="P100" t="s">
        <v>2915</v>
      </c>
      <c r="Q100" s="210" t="s">
        <v>5272</v>
      </c>
      <c r="R100" t="s">
        <v>2915</v>
      </c>
    </row>
    <row r="101" spans="2:18" s="31" customFormat="1" x14ac:dyDescent="0.2">
      <c r="B101" t="s">
        <v>4083</v>
      </c>
      <c r="C101" s="208" t="s">
        <v>4084</v>
      </c>
      <c r="D101" s="212" t="s">
        <v>4085</v>
      </c>
      <c r="E101" s="209">
        <v>98880.36</v>
      </c>
      <c r="F101" s="2">
        <v>-736.55</v>
      </c>
      <c r="G101" s="2"/>
      <c r="H101" s="13"/>
      <c r="I101" s="213">
        <f t="shared" si="1"/>
        <v>2.9441444627955698E-3</v>
      </c>
      <c r="J101" s="2">
        <v>188502.18</v>
      </c>
      <c r="K101" s="2" t="s">
        <v>5259</v>
      </c>
      <c r="L101" s="2"/>
      <c r="M101" s="143">
        <v>42278</v>
      </c>
      <c r="N101" s="143">
        <v>42643</v>
      </c>
      <c r="O101" s="210" t="s">
        <v>5278</v>
      </c>
      <c r="P101" t="s">
        <v>2915</v>
      </c>
      <c r="Q101" s="210" t="s">
        <v>5272</v>
      </c>
      <c r="R101" t="s">
        <v>2915</v>
      </c>
    </row>
    <row r="102" spans="2:18" s="31" customFormat="1" x14ac:dyDescent="0.2">
      <c r="B102" t="s">
        <v>3835</v>
      </c>
      <c r="C102" s="208" t="s">
        <v>3836</v>
      </c>
      <c r="D102" s="212" t="s">
        <v>3837</v>
      </c>
      <c r="E102" s="209">
        <v>75053.290000000008</v>
      </c>
      <c r="F102" s="2">
        <v>1330.66</v>
      </c>
      <c r="G102" s="2"/>
      <c r="H102" s="13"/>
      <c r="I102" s="213">
        <f t="shared" si="1"/>
        <v>5.3650692759051434E-3</v>
      </c>
      <c r="J102" s="2">
        <v>343504.63</v>
      </c>
      <c r="K102" s="2" t="s">
        <v>5259</v>
      </c>
      <c r="L102" s="2"/>
      <c r="M102" s="143">
        <v>42278</v>
      </c>
      <c r="N102" s="143">
        <v>42643</v>
      </c>
      <c r="O102" s="210" t="s">
        <v>5278</v>
      </c>
      <c r="P102" t="s">
        <v>2915</v>
      </c>
      <c r="Q102" s="210" t="s">
        <v>5272</v>
      </c>
      <c r="R102" t="s">
        <v>2915</v>
      </c>
    </row>
    <row r="103" spans="2:18" s="31" customFormat="1" x14ac:dyDescent="0.2">
      <c r="B103" t="s">
        <v>4600</v>
      </c>
      <c r="C103" s="208" t="s">
        <v>4601</v>
      </c>
      <c r="D103" s="212" t="s">
        <v>4602</v>
      </c>
      <c r="E103" s="209">
        <v>36941.74</v>
      </c>
      <c r="F103" s="2">
        <v>400</v>
      </c>
      <c r="G103" s="2"/>
      <c r="H103" s="13"/>
      <c r="I103" s="213">
        <f t="shared" si="1"/>
        <v>2.3959259576891143E-3</v>
      </c>
      <c r="J103" s="2">
        <v>153401.87</v>
      </c>
      <c r="K103" s="2" t="s">
        <v>5259</v>
      </c>
      <c r="L103" s="2"/>
      <c r="M103" s="143">
        <v>42278</v>
      </c>
      <c r="N103" s="143">
        <v>42643</v>
      </c>
      <c r="O103" s="210" t="s">
        <v>5278</v>
      </c>
      <c r="P103" t="s">
        <v>2915</v>
      </c>
      <c r="Q103" s="210" t="s">
        <v>5272</v>
      </c>
      <c r="R103" t="s">
        <v>2915</v>
      </c>
    </row>
    <row r="104" spans="2:18" s="31" customFormat="1" x14ac:dyDescent="0.2">
      <c r="B104" t="s">
        <v>3145</v>
      </c>
      <c r="C104" s="208" t="s">
        <v>3146</v>
      </c>
      <c r="D104" s="212" t="s">
        <v>3147</v>
      </c>
      <c r="E104" s="209">
        <v>164878.74</v>
      </c>
      <c r="F104" s="2">
        <v>-6777.6</v>
      </c>
      <c r="G104" s="2"/>
      <c r="H104" s="13"/>
      <c r="I104" s="213">
        <f t="shared" si="1"/>
        <v>1.2064634768252933E-2</v>
      </c>
      <c r="J104" s="2">
        <v>772451.89</v>
      </c>
      <c r="K104" s="2" t="s">
        <v>5259</v>
      </c>
      <c r="L104" s="2"/>
      <c r="M104" s="143">
        <v>42278</v>
      </c>
      <c r="N104" s="143">
        <v>42643</v>
      </c>
      <c r="O104" s="210" t="s">
        <v>5278</v>
      </c>
      <c r="P104" t="s">
        <v>2915</v>
      </c>
      <c r="Q104" s="210" t="s">
        <v>5272</v>
      </c>
      <c r="R104" t="s">
        <v>2915</v>
      </c>
    </row>
    <row r="105" spans="2:18" s="31" customFormat="1" x14ac:dyDescent="0.2">
      <c r="B105" t="s">
        <v>3964</v>
      </c>
      <c r="C105" s="208" t="s">
        <v>3965</v>
      </c>
      <c r="D105" s="212" t="s">
        <v>3966</v>
      </c>
      <c r="E105" s="209">
        <v>104786.96</v>
      </c>
      <c r="F105" s="2">
        <v>-389.75</v>
      </c>
      <c r="G105" s="2"/>
      <c r="H105" s="13"/>
      <c r="I105" s="213">
        <f t="shared" si="1"/>
        <v>8.8009232852708924E-3</v>
      </c>
      <c r="J105" s="2">
        <v>563489.06999999995</v>
      </c>
      <c r="K105" s="2" t="s">
        <v>5259</v>
      </c>
      <c r="L105" s="2"/>
      <c r="M105" s="143">
        <v>42278</v>
      </c>
      <c r="N105" s="143">
        <v>42643</v>
      </c>
      <c r="O105" s="210" t="s">
        <v>5278</v>
      </c>
      <c r="P105" t="s">
        <v>2915</v>
      </c>
      <c r="Q105" s="210" t="s">
        <v>5272</v>
      </c>
      <c r="R105" t="s">
        <v>2915</v>
      </c>
    </row>
    <row r="106" spans="2:18" s="31" customFormat="1" x14ac:dyDescent="0.2">
      <c r="B106" t="s">
        <v>4062</v>
      </c>
      <c r="C106" s="208" t="s">
        <v>4063</v>
      </c>
      <c r="D106" s="212" t="s">
        <v>4064</v>
      </c>
      <c r="E106" s="209">
        <v>10705.87</v>
      </c>
      <c r="F106" s="2">
        <v>-2299.12</v>
      </c>
      <c r="G106" s="2"/>
      <c r="H106" s="13"/>
      <c r="I106" s="213">
        <f t="shared" si="1"/>
        <v>1.2248447373471574E-3</v>
      </c>
      <c r="J106" s="2">
        <v>78422.070000000007</v>
      </c>
      <c r="K106" s="2" t="s">
        <v>5259</v>
      </c>
      <c r="L106" s="2"/>
      <c r="M106" s="143">
        <v>42278</v>
      </c>
      <c r="N106" s="143">
        <v>42643</v>
      </c>
      <c r="O106" s="210" t="s">
        <v>5278</v>
      </c>
      <c r="P106" t="s">
        <v>2915</v>
      </c>
      <c r="Q106" s="210" t="s">
        <v>5272</v>
      </c>
      <c r="R106" t="s">
        <v>2915</v>
      </c>
    </row>
    <row r="107" spans="2:18" s="31" customFormat="1" x14ac:dyDescent="0.2">
      <c r="B107" t="s">
        <v>3650</v>
      </c>
      <c r="C107" s="208" t="s">
        <v>3651</v>
      </c>
      <c r="D107" s="212" t="s">
        <v>3652</v>
      </c>
      <c r="E107" s="209">
        <v>240281.81</v>
      </c>
      <c r="F107" s="2">
        <v>-2980.4</v>
      </c>
      <c r="G107" s="2"/>
      <c r="H107" s="13"/>
      <c r="I107" s="213">
        <f t="shared" si="1"/>
        <v>2.2142108866683281E-2</v>
      </c>
      <c r="J107" s="2">
        <v>1417673.57</v>
      </c>
      <c r="K107" s="2" t="s">
        <v>5259</v>
      </c>
      <c r="L107" s="2"/>
      <c r="M107" s="143">
        <v>42278</v>
      </c>
      <c r="N107" s="143">
        <v>42643</v>
      </c>
      <c r="O107" s="210" t="s">
        <v>5278</v>
      </c>
      <c r="P107" t="s">
        <v>2915</v>
      </c>
      <c r="Q107" s="210" t="s">
        <v>5272</v>
      </c>
      <c r="R107" t="s">
        <v>2915</v>
      </c>
    </row>
    <row r="108" spans="2:18" s="31" customFormat="1" x14ac:dyDescent="0.2">
      <c r="B108" t="s">
        <v>4321</v>
      </c>
      <c r="C108" s="208" t="s">
        <v>4322</v>
      </c>
      <c r="D108" s="212" t="s">
        <v>4323</v>
      </c>
      <c r="E108" s="209">
        <v>62121.760000000002</v>
      </c>
      <c r="F108" s="2">
        <v>-295.60000000000002</v>
      </c>
      <c r="G108" s="2"/>
      <c r="H108" s="13"/>
      <c r="I108" s="213">
        <f t="shared" si="1"/>
        <v>7.5775106194562432E-3</v>
      </c>
      <c r="J108" s="2">
        <v>485158.69</v>
      </c>
      <c r="K108" s="2" t="s">
        <v>5259</v>
      </c>
      <c r="L108" s="2"/>
      <c r="M108" s="143">
        <v>42278</v>
      </c>
      <c r="N108" s="143">
        <v>42643</v>
      </c>
      <c r="O108" s="210" t="s">
        <v>5278</v>
      </c>
      <c r="P108" t="s">
        <v>2915</v>
      </c>
      <c r="Q108" s="210" t="s">
        <v>5272</v>
      </c>
      <c r="R108" t="s">
        <v>2915</v>
      </c>
    </row>
    <row r="109" spans="2:18" s="31" customFormat="1" x14ac:dyDescent="0.2">
      <c r="B109" t="s">
        <v>4164</v>
      </c>
      <c r="C109" s="208" t="s">
        <v>4165</v>
      </c>
      <c r="D109" s="212" t="s">
        <v>4166</v>
      </c>
      <c r="E109" s="209">
        <v>44933.83</v>
      </c>
      <c r="F109" s="2">
        <v>-1935.72</v>
      </c>
      <c r="G109" s="2"/>
      <c r="H109" s="13"/>
      <c r="I109" s="213">
        <f t="shared" si="1"/>
        <v>6.3519774132122274E-3</v>
      </c>
      <c r="J109" s="2">
        <v>406692.54</v>
      </c>
      <c r="K109" s="2" t="s">
        <v>5259</v>
      </c>
      <c r="L109" s="2"/>
      <c r="M109" s="143">
        <v>42278</v>
      </c>
      <c r="N109" s="143">
        <v>42643</v>
      </c>
      <c r="O109" s="210" t="s">
        <v>5278</v>
      </c>
      <c r="P109" t="s">
        <v>2915</v>
      </c>
      <c r="Q109" s="210" t="s">
        <v>5272</v>
      </c>
      <c r="R109" t="s">
        <v>2915</v>
      </c>
    </row>
    <row r="110" spans="2:18" s="31" customFormat="1" x14ac:dyDescent="0.2">
      <c r="B110" t="s">
        <v>3946</v>
      </c>
      <c r="C110" s="208" t="s">
        <v>3947</v>
      </c>
      <c r="D110" s="212" t="s">
        <v>3948</v>
      </c>
      <c r="E110" s="209">
        <v>96386.6</v>
      </c>
      <c r="F110" s="2">
        <v>426.09</v>
      </c>
      <c r="G110" s="2"/>
      <c r="H110" s="13"/>
      <c r="I110" s="213">
        <f t="shared" si="1"/>
        <v>9.2004004904789865E-3</v>
      </c>
      <c r="J110" s="2">
        <v>589066.05000000005</v>
      </c>
      <c r="K110" s="2" t="s">
        <v>5259</v>
      </c>
      <c r="L110" s="2"/>
      <c r="M110" s="143">
        <v>42278</v>
      </c>
      <c r="N110" s="143">
        <v>42643</v>
      </c>
      <c r="O110" s="210" t="s">
        <v>5278</v>
      </c>
      <c r="P110" t="s">
        <v>2915</v>
      </c>
      <c r="Q110" s="210" t="s">
        <v>5272</v>
      </c>
      <c r="R110" t="s">
        <v>2915</v>
      </c>
    </row>
    <row r="111" spans="2:18" s="31" customFormat="1" x14ac:dyDescent="0.2">
      <c r="B111" t="s">
        <v>3882</v>
      </c>
      <c r="C111" s="208" t="s">
        <v>3883</v>
      </c>
      <c r="D111" s="212" t="s">
        <v>3884</v>
      </c>
      <c r="E111" s="209">
        <v>32724.53</v>
      </c>
      <c r="F111" s="2">
        <v>-938</v>
      </c>
      <c r="G111" s="2"/>
      <c r="H111" s="13"/>
      <c r="I111" s="213">
        <f t="shared" si="1"/>
        <v>3.256129734874008E-3</v>
      </c>
      <c r="J111" s="2">
        <v>208477.39</v>
      </c>
      <c r="K111" s="2" t="s">
        <v>5259</v>
      </c>
      <c r="L111" s="2"/>
      <c r="M111" s="143">
        <v>42278</v>
      </c>
      <c r="N111" s="143">
        <v>42643</v>
      </c>
      <c r="O111" s="210" t="s">
        <v>5278</v>
      </c>
      <c r="P111" t="s">
        <v>2915</v>
      </c>
      <c r="Q111" s="210" t="s">
        <v>5272</v>
      </c>
      <c r="R111" t="s">
        <v>2915</v>
      </c>
    </row>
    <row r="112" spans="2:18" s="31" customFormat="1" x14ac:dyDescent="0.2">
      <c r="B112" t="s">
        <v>4324</v>
      </c>
      <c r="C112" s="208" t="s">
        <v>4325</v>
      </c>
      <c r="D112" s="212" t="s">
        <v>4326</v>
      </c>
      <c r="E112" s="209">
        <v>85788.93</v>
      </c>
      <c r="F112" s="2">
        <v>2404</v>
      </c>
      <c r="G112" s="2"/>
      <c r="H112" s="13"/>
      <c r="I112" s="213">
        <f t="shared" si="1"/>
        <v>3.8884504633849553E-3</v>
      </c>
      <c r="J112" s="2">
        <v>248962.44</v>
      </c>
      <c r="K112" s="2" t="s">
        <v>5259</v>
      </c>
      <c r="L112" s="2"/>
      <c r="M112" s="143">
        <v>42278</v>
      </c>
      <c r="N112" s="143">
        <v>42643</v>
      </c>
      <c r="O112" s="210" t="s">
        <v>5278</v>
      </c>
      <c r="P112" t="s">
        <v>2915</v>
      </c>
      <c r="Q112" s="210" t="s">
        <v>5272</v>
      </c>
      <c r="R112" t="s">
        <v>2915</v>
      </c>
    </row>
    <row r="113" spans="2:18" s="31" customFormat="1" x14ac:dyDescent="0.2">
      <c r="B113" t="s">
        <v>3411</v>
      </c>
      <c r="C113" s="208" t="s">
        <v>3412</v>
      </c>
      <c r="D113" s="212" t="s">
        <v>3413</v>
      </c>
      <c r="E113" s="209">
        <v>82272.509999999995</v>
      </c>
      <c r="F113" s="2">
        <v>399.65</v>
      </c>
      <c r="G113" s="2"/>
      <c r="H113" s="13"/>
      <c r="I113" s="213">
        <f t="shared" si="1"/>
        <v>5.4817127439084502E-3</v>
      </c>
      <c r="J113" s="2">
        <v>350972.86</v>
      </c>
      <c r="K113" s="2" t="s">
        <v>5259</v>
      </c>
      <c r="L113" s="2"/>
      <c r="M113" s="143">
        <v>42278</v>
      </c>
      <c r="N113" s="143">
        <v>42643</v>
      </c>
      <c r="O113" s="210" t="s">
        <v>5278</v>
      </c>
      <c r="P113" t="s">
        <v>2915</v>
      </c>
      <c r="Q113" s="210" t="s">
        <v>5272</v>
      </c>
      <c r="R113" t="s">
        <v>2915</v>
      </c>
    </row>
    <row r="114" spans="2:18" s="31" customFormat="1" x14ac:dyDescent="0.2">
      <c r="B114" t="s">
        <v>3414</v>
      </c>
      <c r="C114" s="208" t="s">
        <v>3415</v>
      </c>
      <c r="D114" s="212" t="s">
        <v>3416</v>
      </c>
      <c r="E114" s="209">
        <v>21948.760000000002</v>
      </c>
      <c r="F114" s="2">
        <v>-406.8</v>
      </c>
      <c r="G114" s="2"/>
      <c r="H114" s="13"/>
      <c r="I114" s="213">
        <f t="shared" si="1"/>
        <v>2.0141772951338143E-3</v>
      </c>
      <c r="J114" s="2">
        <v>128959.98</v>
      </c>
      <c r="K114" s="2" t="s">
        <v>5259</v>
      </c>
      <c r="L114" s="2"/>
      <c r="M114" s="143">
        <v>42278</v>
      </c>
      <c r="N114" s="143">
        <v>42643</v>
      </c>
      <c r="O114" s="210" t="s">
        <v>5278</v>
      </c>
      <c r="P114" t="s">
        <v>2915</v>
      </c>
      <c r="Q114" s="210" t="s">
        <v>5272</v>
      </c>
      <c r="R114" t="s">
        <v>2915</v>
      </c>
    </row>
    <row r="115" spans="2:18" s="31" customFormat="1" x14ac:dyDescent="0.2">
      <c r="B115" t="s">
        <v>3069</v>
      </c>
      <c r="C115" s="208" t="s">
        <v>3070</v>
      </c>
      <c r="D115" s="212" t="s">
        <v>3071</v>
      </c>
      <c r="E115" s="209">
        <v>154375.25</v>
      </c>
      <c r="F115" s="2">
        <v>-7134</v>
      </c>
      <c r="G115" s="2"/>
      <c r="H115" s="13"/>
      <c r="I115" s="213">
        <f t="shared" si="1"/>
        <v>1.3425780259996505E-2</v>
      </c>
      <c r="J115" s="2">
        <v>859600.77</v>
      </c>
      <c r="K115" s="2" t="s">
        <v>5259</v>
      </c>
      <c r="L115" s="2"/>
      <c r="M115" s="143">
        <v>42278</v>
      </c>
      <c r="N115" s="143">
        <v>42643</v>
      </c>
      <c r="O115" s="210" t="s">
        <v>5278</v>
      </c>
      <c r="P115" t="s">
        <v>2915</v>
      </c>
      <c r="Q115" s="210" t="s">
        <v>7757</v>
      </c>
      <c r="R115" t="s">
        <v>2921</v>
      </c>
    </row>
    <row r="116" spans="2:18" s="31" customFormat="1" x14ac:dyDescent="0.2">
      <c r="B116" t="s">
        <v>2981</v>
      </c>
      <c r="C116" s="208" t="s">
        <v>2982</v>
      </c>
      <c r="D116" s="212" t="s">
        <v>2983</v>
      </c>
      <c r="E116" s="209">
        <v>183172.93</v>
      </c>
      <c r="F116" s="2">
        <v>-13293</v>
      </c>
      <c r="G116" s="2"/>
      <c r="H116" s="13"/>
      <c r="I116" s="213">
        <f t="shared" si="1"/>
        <v>1.7431430058173318E-2</v>
      </c>
      <c r="J116" s="2">
        <v>1116067.03</v>
      </c>
      <c r="K116" s="2" t="s">
        <v>5259</v>
      </c>
      <c r="L116" s="2"/>
      <c r="M116" s="143">
        <v>42278</v>
      </c>
      <c r="N116" s="143">
        <v>42643</v>
      </c>
      <c r="O116" s="210" t="s">
        <v>5278</v>
      </c>
      <c r="P116" t="s">
        <v>2915</v>
      </c>
      <c r="Q116" s="210" t="s">
        <v>5272</v>
      </c>
      <c r="R116" t="s">
        <v>2915</v>
      </c>
    </row>
    <row r="117" spans="2:18" s="31" customFormat="1" x14ac:dyDescent="0.2">
      <c r="B117" t="s">
        <v>3802</v>
      </c>
      <c r="C117" s="208" t="s">
        <v>3803</v>
      </c>
      <c r="D117" s="212" t="s">
        <v>3804</v>
      </c>
      <c r="E117" s="209">
        <v>35386.380000000005</v>
      </c>
      <c r="F117" s="2">
        <v>-143.69</v>
      </c>
      <c r="G117" s="2"/>
      <c r="H117" s="13"/>
      <c r="I117" s="213">
        <f t="shared" si="1"/>
        <v>2.2079591111549917E-3</v>
      </c>
      <c r="J117" s="2">
        <v>141367.07999999999</v>
      </c>
      <c r="K117" s="2" t="s">
        <v>5259</v>
      </c>
      <c r="L117" s="2"/>
      <c r="M117" s="143">
        <v>42278</v>
      </c>
      <c r="N117" s="143">
        <v>42643</v>
      </c>
      <c r="O117" s="210" t="s">
        <v>5278</v>
      </c>
      <c r="P117" t="s">
        <v>2915</v>
      </c>
      <c r="Q117" s="210" t="s">
        <v>5272</v>
      </c>
      <c r="R117" t="s">
        <v>2915</v>
      </c>
    </row>
    <row r="118" spans="2:18" s="31" customFormat="1" ht="38.25" x14ac:dyDescent="0.2">
      <c r="B118" t="s">
        <v>4065</v>
      </c>
      <c r="C118" s="208" t="s">
        <v>4066</v>
      </c>
      <c r="D118" s="212" t="s">
        <v>4067</v>
      </c>
      <c r="E118" s="209">
        <v>263026.75</v>
      </c>
      <c r="F118" s="2">
        <v>300</v>
      </c>
      <c r="G118" s="2"/>
      <c r="H118" s="13"/>
      <c r="I118" s="213">
        <f t="shared" si="1"/>
        <v>1.8702292412691099E-2</v>
      </c>
      <c r="J118" s="2">
        <v>1197435.43</v>
      </c>
      <c r="K118" s="2" t="s">
        <v>5259</v>
      </c>
      <c r="L118" s="2"/>
      <c r="M118" s="143">
        <v>42278</v>
      </c>
      <c r="N118" s="143">
        <v>42643</v>
      </c>
      <c r="O118" s="210" t="s">
        <v>5278</v>
      </c>
      <c r="P118" t="s">
        <v>2915</v>
      </c>
      <c r="Q118" s="210" t="s">
        <v>5272</v>
      </c>
      <c r="R118" t="s">
        <v>2915</v>
      </c>
    </row>
    <row r="119" spans="2:18" s="31" customFormat="1" ht="25.5" x14ac:dyDescent="0.2">
      <c r="B119" t="s">
        <v>4440</v>
      </c>
      <c r="C119" s="208" t="s">
        <v>4441</v>
      </c>
      <c r="D119" s="212" t="s">
        <v>4442</v>
      </c>
      <c r="E119" s="209">
        <v>51936.4</v>
      </c>
      <c r="F119" s="2">
        <v>334.73</v>
      </c>
      <c r="G119" s="2"/>
      <c r="H119" s="13"/>
      <c r="I119" s="213">
        <f t="shared" si="1"/>
        <v>5.7486083012019788E-3</v>
      </c>
      <c r="J119" s="2">
        <v>368061.15</v>
      </c>
      <c r="K119" s="2" t="s">
        <v>5259</v>
      </c>
      <c r="L119" s="2"/>
      <c r="M119" s="143">
        <v>42278</v>
      </c>
      <c r="N119" s="143">
        <v>42643</v>
      </c>
      <c r="O119" s="210" t="s">
        <v>5278</v>
      </c>
      <c r="P119" t="s">
        <v>2915</v>
      </c>
      <c r="Q119" s="210" t="s">
        <v>5272</v>
      </c>
      <c r="R119" t="s">
        <v>2915</v>
      </c>
    </row>
    <row r="120" spans="2:18" s="31" customFormat="1" ht="25.5" x14ac:dyDescent="0.2">
      <c r="B120" t="s">
        <v>3805</v>
      </c>
      <c r="C120" s="208" t="s">
        <v>3806</v>
      </c>
      <c r="D120" s="212" t="s">
        <v>3807</v>
      </c>
      <c r="E120" s="209">
        <v>22437.33</v>
      </c>
      <c r="F120" s="2">
        <v>400</v>
      </c>
      <c r="G120" s="2"/>
      <c r="H120" s="13"/>
      <c r="I120" s="213">
        <f t="shared" si="1"/>
        <v>1.817588500207387E-3</v>
      </c>
      <c r="J120" s="2">
        <v>116373.16</v>
      </c>
      <c r="K120" s="2" t="s">
        <v>5259</v>
      </c>
      <c r="L120" s="2"/>
      <c r="M120" s="143">
        <v>42278</v>
      </c>
      <c r="N120" s="143">
        <v>42643</v>
      </c>
      <c r="O120" s="210" t="s">
        <v>5278</v>
      </c>
      <c r="P120" t="s">
        <v>2915</v>
      </c>
      <c r="Q120" s="210" t="s">
        <v>5272</v>
      </c>
      <c r="R120" t="s">
        <v>2915</v>
      </c>
    </row>
    <row r="121" spans="2:18" s="31" customFormat="1" ht="25.5" x14ac:dyDescent="0.2">
      <c r="B121" t="s">
        <v>3653</v>
      </c>
      <c r="C121" s="208" t="s">
        <v>3654</v>
      </c>
      <c r="D121" s="212" t="s">
        <v>3655</v>
      </c>
      <c r="E121" s="209">
        <v>50538.75</v>
      </c>
      <c r="F121" s="2">
        <v>433</v>
      </c>
      <c r="G121" s="2"/>
      <c r="H121" s="13"/>
      <c r="I121" s="213">
        <f t="shared" si="1"/>
        <v>7.9873743650704151E-3</v>
      </c>
      <c r="J121" s="2">
        <v>511400.68</v>
      </c>
      <c r="K121" s="2" t="s">
        <v>5259</v>
      </c>
      <c r="L121" s="2"/>
      <c r="M121" s="143">
        <v>42278</v>
      </c>
      <c r="N121" s="143">
        <v>42643</v>
      </c>
      <c r="O121" s="210" t="s">
        <v>5278</v>
      </c>
      <c r="P121" t="s">
        <v>2915</v>
      </c>
      <c r="Q121" s="210" t="s">
        <v>5272</v>
      </c>
      <c r="R121" t="s">
        <v>2915</v>
      </c>
    </row>
    <row r="122" spans="2:18" s="31" customFormat="1" ht="38.25" x14ac:dyDescent="0.2">
      <c r="B122" t="s">
        <v>4570</v>
      </c>
      <c r="C122" s="208" t="s">
        <v>4571</v>
      </c>
      <c r="D122" s="212" t="s">
        <v>4572</v>
      </c>
      <c r="E122" s="209">
        <v>57990.97</v>
      </c>
      <c r="F122" s="2">
        <v>300</v>
      </c>
      <c r="G122" s="2"/>
      <c r="H122" s="13"/>
      <c r="I122" s="213">
        <f t="shared" si="1"/>
        <v>6.7302929462707385E-3</v>
      </c>
      <c r="J122" s="2">
        <v>430914.62</v>
      </c>
      <c r="K122" s="2" t="s">
        <v>5259</v>
      </c>
      <c r="L122" s="2"/>
      <c r="M122" s="143">
        <v>42278</v>
      </c>
      <c r="N122" s="143">
        <v>42643</v>
      </c>
      <c r="O122" s="210" t="s">
        <v>5278</v>
      </c>
      <c r="P122" t="s">
        <v>2915</v>
      </c>
      <c r="Q122" s="210" t="s">
        <v>5272</v>
      </c>
      <c r="R122" t="s">
        <v>2915</v>
      </c>
    </row>
    <row r="123" spans="2:18" s="31" customFormat="1" ht="38.25" x14ac:dyDescent="0.2">
      <c r="B123" t="s">
        <v>3348</v>
      </c>
      <c r="C123" s="208" t="s">
        <v>3349</v>
      </c>
      <c r="D123" s="212" t="s">
        <v>3350</v>
      </c>
      <c r="E123" s="209">
        <v>35057.379999999997</v>
      </c>
      <c r="F123" s="2">
        <v>400</v>
      </c>
      <c r="G123" s="2"/>
      <c r="H123" s="13"/>
      <c r="I123" s="213">
        <f t="shared" si="1"/>
        <v>3.9413599540906947E-3</v>
      </c>
      <c r="J123" s="2">
        <v>252350.03</v>
      </c>
      <c r="K123" s="2" t="s">
        <v>5259</v>
      </c>
      <c r="L123" s="2"/>
      <c r="M123" s="143">
        <v>42278</v>
      </c>
      <c r="N123" s="143">
        <v>42643</v>
      </c>
      <c r="O123" s="210" t="s">
        <v>5278</v>
      </c>
      <c r="P123" t="s">
        <v>2915</v>
      </c>
      <c r="Q123" s="210" t="s">
        <v>5272</v>
      </c>
      <c r="R123" t="s">
        <v>2915</v>
      </c>
    </row>
    <row r="124" spans="2:18" s="31" customFormat="1" ht="25.5" x14ac:dyDescent="0.2">
      <c r="B124" t="s">
        <v>4327</v>
      </c>
      <c r="C124" s="208" t="s">
        <v>4328</v>
      </c>
      <c r="D124" s="212" t="s">
        <v>4329</v>
      </c>
      <c r="E124" s="209">
        <v>51218.58</v>
      </c>
      <c r="F124" s="2">
        <v>-360</v>
      </c>
      <c r="G124" s="2"/>
      <c r="H124" s="13"/>
      <c r="I124" s="213">
        <f t="shared" si="1"/>
        <v>2.7458299662263584E-3</v>
      </c>
      <c r="J124" s="2">
        <v>175804.87</v>
      </c>
      <c r="K124" s="2" t="s">
        <v>5259</v>
      </c>
      <c r="L124" s="2"/>
      <c r="M124" s="143">
        <v>42278</v>
      </c>
      <c r="N124" s="143">
        <v>42643</v>
      </c>
      <c r="O124" s="210" t="s">
        <v>5278</v>
      </c>
      <c r="P124" t="s">
        <v>2915</v>
      </c>
      <c r="Q124" s="210" t="s">
        <v>5272</v>
      </c>
      <c r="R124" t="s">
        <v>2915</v>
      </c>
    </row>
    <row r="125" spans="2:18" s="31" customFormat="1" ht="25.5" x14ac:dyDescent="0.2">
      <c r="B125" t="s">
        <v>3949</v>
      </c>
      <c r="C125" s="208" t="s">
        <v>3950</v>
      </c>
      <c r="D125" s="212" t="s">
        <v>3951</v>
      </c>
      <c r="E125" s="209">
        <v>15929.97</v>
      </c>
      <c r="F125" s="2">
        <v>300</v>
      </c>
      <c r="G125" s="2"/>
      <c r="H125" s="13"/>
      <c r="I125" s="213">
        <f t="shared" si="1"/>
        <v>2.349383867161943E-3</v>
      </c>
      <c r="J125" s="2">
        <v>150421.96</v>
      </c>
      <c r="K125" s="2" t="s">
        <v>5259</v>
      </c>
      <c r="L125" s="2"/>
      <c r="M125" s="143">
        <v>42278</v>
      </c>
      <c r="N125" s="143">
        <v>42643</v>
      </c>
      <c r="O125" s="210" t="s">
        <v>5278</v>
      </c>
      <c r="P125" t="s">
        <v>2915</v>
      </c>
      <c r="Q125" s="210" t="s">
        <v>5272</v>
      </c>
      <c r="R125" t="s">
        <v>2915</v>
      </c>
    </row>
    <row r="126" spans="2:18" s="31" customFormat="1" ht="25.5" x14ac:dyDescent="0.2">
      <c r="B126" t="s">
        <v>4443</v>
      </c>
      <c r="C126" s="208" t="s">
        <v>4444</v>
      </c>
      <c r="D126" s="212" t="s">
        <v>4445</v>
      </c>
      <c r="E126" s="209">
        <v>273092.06</v>
      </c>
      <c r="F126" s="2">
        <v>645</v>
      </c>
      <c r="G126" s="2"/>
      <c r="H126" s="13"/>
      <c r="I126" s="213">
        <f t="shared" si="1"/>
        <v>2.0369694109451934E-2</v>
      </c>
      <c r="J126" s="2">
        <v>1304192.71</v>
      </c>
      <c r="K126" s="2" t="s">
        <v>5259</v>
      </c>
      <c r="L126" s="2"/>
      <c r="M126" s="143">
        <v>42278</v>
      </c>
      <c r="N126" s="143">
        <v>42643</v>
      </c>
      <c r="O126" s="210" t="s">
        <v>5278</v>
      </c>
      <c r="P126" t="s">
        <v>2915</v>
      </c>
      <c r="Q126" s="210" t="s">
        <v>5272</v>
      </c>
      <c r="R126" t="s">
        <v>2915</v>
      </c>
    </row>
    <row r="127" spans="2:18" s="31" customFormat="1" ht="25.5" x14ac:dyDescent="0.2">
      <c r="B127" t="s">
        <v>4573</v>
      </c>
      <c r="C127" s="208" t="s">
        <v>4574</v>
      </c>
      <c r="D127" s="212" t="s">
        <v>4575</v>
      </c>
      <c r="E127" s="209">
        <v>109162.82</v>
      </c>
      <c r="F127" s="2">
        <v>1909.01</v>
      </c>
      <c r="G127" s="2"/>
      <c r="H127" s="13"/>
      <c r="I127" s="213">
        <f t="shared" si="1"/>
        <v>6.7285403805965888E-3</v>
      </c>
      <c r="J127" s="2">
        <v>430802.41</v>
      </c>
      <c r="K127" s="2" t="s">
        <v>5259</v>
      </c>
      <c r="L127" s="2"/>
      <c r="M127" s="143">
        <v>42278</v>
      </c>
      <c r="N127" s="143">
        <v>42643</v>
      </c>
      <c r="O127" s="210" t="s">
        <v>5278</v>
      </c>
      <c r="P127" t="s">
        <v>2915</v>
      </c>
      <c r="Q127" s="210" t="s">
        <v>5272</v>
      </c>
      <c r="R127" t="s">
        <v>2915</v>
      </c>
    </row>
    <row r="128" spans="2:18" s="31" customFormat="1" ht="25.5" x14ac:dyDescent="0.2">
      <c r="B128" t="s">
        <v>3952</v>
      </c>
      <c r="C128" s="208" t="s">
        <v>3953</v>
      </c>
      <c r="D128" s="212" t="s">
        <v>3954</v>
      </c>
      <c r="E128" s="209">
        <v>21384.82</v>
      </c>
      <c r="F128" s="2">
        <v>400</v>
      </c>
      <c r="G128" s="2"/>
      <c r="H128" s="13"/>
      <c r="I128" s="213">
        <f t="shared" si="1"/>
        <v>1.4500915186640079E-3</v>
      </c>
      <c r="J128" s="2">
        <v>92843.75</v>
      </c>
      <c r="K128" s="2" t="s">
        <v>5259</v>
      </c>
      <c r="L128" s="2"/>
      <c r="M128" s="143">
        <v>42278</v>
      </c>
      <c r="N128" s="143">
        <v>42643</v>
      </c>
      <c r="O128" s="210" t="s">
        <v>5278</v>
      </c>
      <c r="P128" t="s">
        <v>2915</v>
      </c>
      <c r="Q128" s="210" t="s">
        <v>5272</v>
      </c>
      <c r="R128" t="s">
        <v>2915</v>
      </c>
    </row>
    <row r="129" spans="2:18" s="31" customFormat="1" x14ac:dyDescent="0.2">
      <c r="B129" t="s">
        <v>4336</v>
      </c>
      <c r="C129" s="208" t="s">
        <v>4337</v>
      </c>
      <c r="D129" s="212" t="s">
        <v>4338</v>
      </c>
      <c r="E129" s="209">
        <v>-2.15</v>
      </c>
      <c r="F129" s="2">
        <v>0</v>
      </c>
      <c r="G129" s="2"/>
      <c r="H129" s="13"/>
      <c r="I129" s="213">
        <f t="shared" si="1"/>
        <v>9.5521795146938143E-4</v>
      </c>
      <c r="J129" s="2">
        <v>61158.91</v>
      </c>
      <c r="K129" s="2" t="s">
        <v>5259</v>
      </c>
      <c r="L129" s="2"/>
      <c r="M129" s="143">
        <v>42278</v>
      </c>
      <c r="N129" s="143">
        <v>42643</v>
      </c>
      <c r="O129" s="210" t="s">
        <v>5278</v>
      </c>
      <c r="P129" t="s">
        <v>2915</v>
      </c>
      <c r="Q129" s="210" t="s">
        <v>5277</v>
      </c>
      <c r="R129" t="s">
        <v>2915</v>
      </c>
    </row>
    <row r="130" spans="2:18" s="31" customFormat="1" x14ac:dyDescent="0.2">
      <c r="B130" t="s">
        <v>3661</v>
      </c>
      <c r="C130" s="208" t="s">
        <v>3662</v>
      </c>
      <c r="D130" s="212" t="s">
        <v>3663</v>
      </c>
      <c r="E130" s="209">
        <v>7014.03</v>
      </c>
      <c r="F130" s="2">
        <v>0</v>
      </c>
      <c r="G130" s="2"/>
      <c r="H130" s="13"/>
      <c r="I130" s="213">
        <f t="shared" si="1"/>
        <v>2.7469682514623625E-3</v>
      </c>
      <c r="J130" s="2">
        <v>175877.75</v>
      </c>
      <c r="K130" s="2" t="s">
        <v>5259</v>
      </c>
      <c r="L130" s="2"/>
      <c r="M130" s="143">
        <v>42278</v>
      </c>
      <c r="N130" s="143">
        <v>42643</v>
      </c>
      <c r="O130" s="210" t="s">
        <v>5278</v>
      </c>
      <c r="P130" t="s">
        <v>2915</v>
      </c>
      <c r="Q130" s="210" t="s">
        <v>5272</v>
      </c>
      <c r="R130" t="s">
        <v>2915</v>
      </c>
    </row>
    <row r="131" spans="2:18" s="31" customFormat="1" x14ac:dyDescent="0.2">
      <c r="B131" t="s">
        <v>3306</v>
      </c>
      <c r="C131" s="208" t="s">
        <v>3307</v>
      </c>
      <c r="D131" s="212" t="s">
        <v>3308</v>
      </c>
      <c r="E131" s="209">
        <v>4260.17</v>
      </c>
      <c r="F131" s="2">
        <v>0</v>
      </c>
      <c r="G131" s="2"/>
      <c r="H131" s="13"/>
      <c r="I131" s="213">
        <f t="shared" si="1"/>
        <v>1.0741473611184291E-3</v>
      </c>
      <c r="J131" s="2">
        <v>68773.5</v>
      </c>
      <c r="K131" s="2" t="s">
        <v>5259</v>
      </c>
      <c r="L131" s="2"/>
      <c r="M131" s="143">
        <v>42278</v>
      </c>
      <c r="N131" s="143">
        <v>42643</v>
      </c>
      <c r="O131" s="210" t="s">
        <v>5278</v>
      </c>
      <c r="P131" t="s">
        <v>2915</v>
      </c>
      <c r="Q131" s="210" t="s">
        <v>5272</v>
      </c>
      <c r="R131" t="s">
        <v>2915</v>
      </c>
    </row>
    <row r="132" spans="2:18" s="31" customFormat="1" x14ac:dyDescent="0.2">
      <c r="B132" t="s">
        <v>3814</v>
      </c>
      <c r="C132" s="208" t="s">
        <v>3815</v>
      </c>
      <c r="D132" s="212" t="s">
        <v>3816</v>
      </c>
      <c r="E132" s="209">
        <v>26.8</v>
      </c>
      <c r="F132" s="2">
        <v>13.37</v>
      </c>
      <c r="G132" s="2"/>
      <c r="H132" s="13"/>
      <c r="I132" s="213">
        <f t="shared" si="1"/>
        <v>8.4902990199908269E-4</v>
      </c>
      <c r="J132" s="2">
        <v>54360.1</v>
      </c>
      <c r="K132" s="2" t="s">
        <v>5259</v>
      </c>
      <c r="L132" s="2"/>
      <c r="M132" s="143">
        <v>42278</v>
      </c>
      <c r="N132" s="143">
        <v>42643</v>
      </c>
      <c r="O132" s="210" t="s">
        <v>5279</v>
      </c>
      <c r="P132" t="s">
        <v>2915</v>
      </c>
      <c r="Q132" s="210" t="s">
        <v>5272</v>
      </c>
      <c r="R132" t="s">
        <v>2915</v>
      </c>
    </row>
    <row r="133" spans="2:18" s="31" customFormat="1" x14ac:dyDescent="0.2">
      <c r="B133" t="s">
        <v>4446</v>
      </c>
      <c r="C133" s="208" t="s">
        <v>4447</v>
      </c>
      <c r="D133" s="212" t="s">
        <v>4448</v>
      </c>
      <c r="E133" s="209">
        <v>6.8</v>
      </c>
      <c r="F133" s="2">
        <v>7.05</v>
      </c>
      <c r="G133" s="2"/>
      <c r="H133" s="13"/>
      <c r="I133" s="213">
        <f t="shared" si="1"/>
        <v>1.8550207165632634E-4</v>
      </c>
      <c r="J133" s="2">
        <v>11876.98</v>
      </c>
      <c r="K133" s="2" t="s">
        <v>5259</v>
      </c>
      <c r="L133" s="2"/>
      <c r="M133" s="143">
        <v>42278</v>
      </c>
      <c r="N133" s="143">
        <v>42643</v>
      </c>
      <c r="O133" s="210" t="s">
        <v>5279</v>
      </c>
      <c r="P133" t="s">
        <v>2915</v>
      </c>
      <c r="Q133" s="210" t="s">
        <v>5272</v>
      </c>
      <c r="R133" t="s">
        <v>2915</v>
      </c>
    </row>
    <row r="134" spans="2:18" s="31" customFormat="1" x14ac:dyDescent="0.2">
      <c r="B134" t="s">
        <v>3725</v>
      </c>
      <c r="C134" s="208" t="s">
        <v>3726</v>
      </c>
      <c r="D134" s="212" t="s">
        <v>3727</v>
      </c>
      <c r="E134" s="209">
        <v>1443475.2</v>
      </c>
      <c r="F134" s="2">
        <v>1466687.75</v>
      </c>
      <c r="G134" s="2"/>
      <c r="H134" s="13"/>
      <c r="I134" s="213">
        <f t="shared" si="1"/>
        <v>8.3418524903622115E-2</v>
      </c>
      <c r="J134" s="2">
        <v>5340965.43</v>
      </c>
      <c r="K134" s="2" t="s">
        <v>5259</v>
      </c>
      <c r="L134" s="2"/>
      <c r="M134" s="143">
        <v>42278</v>
      </c>
      <c r="N134" s="143">
        <v>42643</v>
      </c>
      <c r="O134" s="210" t="s">
        <v>5279</v>
      </c>
      <c r="P134" t="s">
        <v>2915</v>
      </c>
      <c r="Q134" s="210" t="s">
        <v>5272</v>
      </c>
      <c r="R134" t="s">
        <v>2915</v>
      </c>
    </row>
    <row r="135" spans="2:18" s="31" customFormat="1" x14ac:dyDescent="0.2">
      <c r="B135" t="s">
        <v>4219</v>
      </c>
      <c r="C135" s="208" t="s">
        <v>4220</v>
      </c>
      <c r="D135" s="212" t="s">
        <v>4221</v>
      </c>
      <c r="E135" s="209">
        <v>758940.52999999991</v>
      </c>
      <c r="F135" s="2">
        <v>659087.52</v>
      </c>
      <c r="G135" s="2"/>
      <c r="H135" s="13"/>
      <c r="I135" s="213">
        <f t="shared" si="1"/>
        <v>4.9991902275066273E-2</v>
      </c>
      <c r="J135" s="2">
        <v>3200788.1</v>
      </c>
      <c r="K135" s="2" t="s">
        <v>5259</v>
      </c>
      <c r="L135" s="2"/>
      <c r="M135" s="143">
        <v>42278</v>
      </c>
      <c r="N135" s="143">
        <v>42643</v>
      </c>
      <c r="O135" s="210" t="s">
        <v>5279</v>
      </c>
      <c r="P135" t="s">
        <v>2915</v>
      </c>
      <c r="Q135" s="210" t="s">
        <v>7758</v>
      </c>
      <c r="R135" t="s">
        <v>2915</v>
      </c>
    </row>
    <row r="136" spans="2:18" s="31" customFormat="1" x14ac:dyDescent="0.2">
      <c r="B136" t="s">
        <v>4222</v>
      </c>
      <c r="C136" s="208" t="s">
        <v>4223</v>
      </c>
      <c r="D136" s="212" t="s">
        <v>4224</v>
      </c>
      <c r="E136" s="209">
        <v>989479.28</v>
      </c>
      <c r="F136" s="2">
        <v>1408505.21</v>
      </c>
      <c r="G136" s="2"/>
      <c r="H136" s="13"/>
      <c r="I136" s="213">
        <f t="shared" si="1"/>
        <v>8.251437485103387E-2</v>
      </c>
      <c r="J136" s="2">
        <v>5283076.2</v>
      </c>
      <c r="K136" s="2" t="s">
        <v>5259</v>
      </c>
      <c r="L136" s="2"/>
      <c r="M136" s="143">
        <v>42278</v>
      </c>
      <c r="N136" s="143">
        <v>42643</v>
      </c>
      <c r="O136" s="210" t="s">
        <v>5279</v>
      </c>
      <c r="P136" t="s">
        <v>2915</v>
      </c>
      <c r="Q136" s="210" t="s">
        <v>5272</v>
      </c>
      <c r="R136" t="s">
        <v>2915</v>
      </c>
    </row>
    <row r="137" spans="2:18" s="31" customFormat="1" x14ac:dyDescent="0.2">
      <c r="B137" t="s">
        <v>3891</v>
      </c>
      <c r="C137" s="208" t="s">
        <v>3892</v>
      </c>
      <c r="D137" s="212" t="s">
        <v>3893</v>
      </c>
      <c r="E137" s="209">
        <v>1218723.8999999999</v>
      </c>
      <c r="F137" s="2">
        <v>637306.36</v>
      </c>
      <c r="G137" s="2"/>
      <c r="H137" s="13"/>
      <c r="I137" s="213">
        <f t="shared" si="1"/>
        <v>2.6906732212037703E-2</v>
      </c>
      <c r="J137" s="2">
        <v>1722733.97</v>
      </c>
      <c r="K137" s="2" t="s">
        <v>5259</v>
      </c>
      <c r="L137" s="2"/>
      <c r="M137" s="143">
        <v>42278</v>
      </c>
      <c r="N137" s="143">
        <v>42643</v>
      </c>
      <c r="O137" s="210" t="s">
        <v>5279</v>
      </c>
      <c r="P137" t="s">
        <v>2915</v>
      </c>
      <c r="Q137" s="210" t="s">
        <v>5272</v>
      </c>
      <c r="R137" t="s">
        <v>2915</v>
      </c>
    </row>
    <row r="138" spans="2:18" s="31" customFormat="1" x14ac:dyDescent="0.2">
      <c r="B138" t="s">
        <v>4489</v>
      </c>
      <c r="C138" s="208" t="s">
        <v>4490</v>
      </c>
      <c r="D138" s="212" t="s">
        <v>4491</v>
      </c>
      <c r="E138" s="209">
        <v>39.47</v>
      </c>
      <c r="F138" s="2">
        <v>0</v>
      </c>
      <c r="G138" s="2"/>
      <c r="H138" s="13"/>
      <c r="I138" s="213">
        <f t="shared" si="1"/>
        <v>6.4202379797949038E-5</v>
      </c>
      <c r="J138" s="2">
        <v>4110.63</v>
      </c>
      <c r="K138" s="2" t="s">
        <v>5259</v>
      </c>
      <c r="L138" s="2"/>
      <c r="M138" s="143">
        <v>42278</v>
      </c>
      <c r="N138" s="143">
        <v>42643</v>
      </c>
      <c r="O138" s="210" t="s">
        <v>5279</v>
      </c>
      <c r="P138" t="s">
        <v>2915</v>
      </c>
      <c r="Q138" s="210" t="s">
        <v>5272</v>
      </c>
      <c r="R138" t="s">
        <v>2915</v>
      </c>
    </row>
    <row r="139" spans="2:18" s="31" customFormat="1" ht="25.5" x14ac:dyDescent="0.2">
      <c r="B139" t="s">
        <v>3728</v>
      </c>
      <c r="C139" s="208" t="s">
        <v>3729</v>
      </c>
      <c r="D139" s="212" t="s">
        <v>3730</v>
      </c>
      <c r="E139" s="209">
        <v>1134.4000000000001</v>
      </c>
      <c r="F139" s="2">
        <v>1320.8</v>
      </c>
      <c r="G139" s="2"/>
      <c r="H139" s="13"/>
      <c r="I139" s="213">
        <f t="shared" si="1"/>
        <v>1.7764387392319491E-4</v>
      </c>
      <c r="J139" s="2">
        <v>11373.85</v>
      </c>
      <c r="K139" s="2" t="s">
        <v>5259</v>
      </c>
      <c r="L139" s="2"/>
      <c r="M139" s="143">
        <v>42278</v>
      </c>
      <c r="N139" s="143">
        <v>42643</v>
      </c>
      <c r="O139" s="210" t="s">
        <v>5283</v>
      </c>
      <c r="P139" t="s">
        <v>2915</v>
      </c>
      <c r="Q139" s="210" t="s">
        <v>5272</v>
      </c>
      <c r="R139" t="s">
        <v>2915</v>
      </c>
    </row>
    <row r="140" spans="2:18" s="31" customFormat="1" ht="38.25" x14ac:dyDescent="0.2">
      <c r="B140" t="s">
        <v>3879</v>
      </c>
      <c r="C140" s="208" t="s">
        <v>3880</v>
      </c>
      <c r="D140" s="212" t="s">
        <v>3881</v>
      </c>
      <c r="E140" s="209">
        <v>646.36</v>
      </c>
      <c r="F140" s="2">
        <v>597.04999999999995</v>
      </c>
      <c r="G140" s="2"/>
      <c r="H140" s="13"/>
      <c r="I140" s="213">
        <f t="shared" si="1"/>
        <v>1.4396356315723123E-4</v>
      </c>
      <c r="J140" s="2">
        <v>9217.43</v>
      </c>
      <c r="K140" s="2" t="s">
        <v>5259</v>
      </c>
      <c r="L140" s="2"/>
      <c r="M140" s="143">
        <v>42278</v>
      </c>
      <c r="N140" s="143">
        <v>42643</v>
      </c>
      <c r="O140" s="210" t="s">
        <v>5283</v>
      </c>
      <c r="P140" t="s">
        <v>2915</v>
      </c>
      <c r="Q140" s="210" t="s">
        <v>5272</v>
      </c>
      <c r="R140" t="s">
        <v>2915</v>
      </c>
    </row>
    <row r="141" spans="2:18" s="31" customFormat="1" ht="38.25" x14ac:dyDescent="0.2">
      <c r="B141" t="s">
        <v>4492</v>
      </c>
      <c r="C141" s="208" t="s">
        <v>4493</v>
      </c>
      <c r="D141" s="212" t="s">
        <v>4494</v>
      </c>
      <c r="E141" s="209">
        <v>41.14</v>
      </c>
      <c r="F141" s="2">
        <v>50.16</v>
      </c>
      <c r="G141" s="2"/>
      <c r="H141" s="13"/>
      <c r="I141" s="213">
        <f t="shared" si="1"/>
        <v>1.0393287651164615E-4</v>
      </c>
      <c r="J141" s="2">
        <v>6654.42</v>
      </c>
      <c r="K141" s="2" t="s">
        <v>5259</v>
      </c>
      <c r="L141" s="2"/>
      <c r="M141" s="143">
        <v>42278</v>
      </c>
      <c r="N141" s="143">
        <v>42643</v>
      </c>
      <c r="O141" s="210" t="s">
        <v>5283</v>
      </c>
      <c r="P141" t="s">
        <v>2915</v>
      </c>
      <c r="Q141" s="210" t="s">
        <v>5272</v>
      </c>
      <c r="R141" t="s">
        <v>2915</v>
      </c>
    </row>
    <row r="142" spans="2:18" s="31" customFormat="1" x14ac:dyDescent="0.2">
      <c r="B142" t="s">
        <v>4760</v>
      </c>
      <c r="C142" s="208" t="s">
        <v>4761</v>
      </c>
      <c r="D142" s="212" t="s">
        <v>4762</v>
      </c>
      <c r="E142" s="209">
        <v>622792.57000000007</v>
      </c>
      <c r="F142" s="2">
        <v>169478.49</v>
      </c>
      <c r="G142" s="2"/>
      <c r="H142" s="13"/>
      <c r="I142" s="213">
        <f t="shared" si="1"/>
        <v>1.4448979673257572E-2</v>
      </c>
      <c r="J142" s="2">
        <v>925112.27</v>
      </c>
      <c r="K142" s="2" t="s">
        <v>5259</v>
      </c>
      <c r="L142" s="2"/>
      <c r="M142" s="143">
        <v>42278</v>
      </c>
      <c r="N142" s="143">
        <v>42643</v>
      </c>
      <c r="O142" s="210" t="s">
        <v>5279</v>
      </c>
      <c r="P142" t="s">
        <v>2915</v>
      </c>
      <c r="Q142" s="210" t="s">
        <v>5272</v>
      </c>
      <c r="R142" t="s">
        <v>2915</v>
      </c>
    </row>
    <row r="143" spans="2:18" s="31" customFormat="1" x14ac:dyDescent="0.2">
      <c r="B143" t="s">
        <v>4512</v>
      </c>
      <c r="C143" s="208" t="s">
        <v>4513</v>
      </c>
      <c r="D143" s="212" t="s">
        <v>4514</v>
      </c>
      <c r="E143" s="209">
        <v>97509.37</v>
      </c>
      <c r="F143" s="2">
        <v>708814.17</v>
      </c>
      <c r="G143" s="2"/>
      <c r="H143" s="13"/>
      <c r="I143" s="213">
        <f t="shared" ref="I143:I206" si="2">J143/64026131.32</f>
        <v>2.2947987481183957E-2</v>
      </c>
      <c r="J143" s="2">
        <v>1469270.86</v>
      </c>
      <c r="K143" s="2" t="s">
        <v>5259</v>
      </c>
      <c r="L143" s="2"/>
      <c r="M143" s="143">
        <v>42278</v>
      </c>
      <c r="N143" s="143">
        <v>42643</v>
      </c>
      <c r="O143" s="210" t="s">
        <v>5279</v>
      </c>
      <c r="P143" t="s">
        <v>2915</v>
      </c>
      <c r="Q143" s="210" t="s">
        <v>5272</v>
      </c>
      <c r="R143" t="s">
        <v>2915</v>
      </c>
    </row>
    <row r="144" spans="2:18" s="31" customFormat="1" x14ac:dyDescent="0.2">
      <c r="B144" t="s">
        <v>4017</v>
      </c>
      <c r="C144" s="208" t="s">
        <v>4018</v>
      </c>
      <c r="D144" s="212" t="s">
        <v>4019</v>
      </c>
      <c r="E144" s="209">
        <v>2407.1799999999998</v>
      </c>
      <c r="F144" s="2">
        <v>396318.77</v>
      </c>
      <c r="G144" s="2"/>
      <c r="H144" s="13"/>
      <c r="I144" s="213">
        <f t="shared" si="2"/>
        <v>1.4464252343647616E-2</v>
      </c>
      <c r="J144" s="2">
        <v>926090.12</v>
      </c>
      <c r="K144" s="2" t="s">
        <v>5259</v>
      </c>
      <c r="L144" s="2"/>
      <c r="M144" s="143">
        <v>42278</v>
      </c>
      <c r="N144" s="143">
        <v>42643</v>
      </c>
      <c r="O144" s="210" t="s">
        <v>5279</v>
      </c>
      <c r="P144" t="s">
        <v>2915</v>
      </c>
      <c r="Q144" s="210" t="s">
        <v>5272</v>
      </c>
      <c r="R144" t="s">
        <v>2915</v>
      </c>
    </row>
    <row r="145" spans="2:18" s="31" customFormat="1" x14ac:dyDescent="0.2">
      <c r="B145" t="s">
        <v>3754</v>
      </c>
      <c r="C145" s="208" t="s">
        <v>3755</v>
      </c>
      <c r="D145" s="212" t="s">
        <v>3756</v>
      </c>
      <c r="E145" s="209">
        <v>504418.67000000004</v>
      </c>
      <c r="F145" s="2">
        <v>454263.24</v>
      </c>
      <c r="G145" s="2"/>
      <c r="H145" s="13"/>
      <c r="I145" s="213">
        <f t="shared" si="2"/>
        <v>2.848655466756694E-2</v>
      </c>
      <c r="J145" s="2">
        <v>1823883.89</v>
      </c>
      <c r="K145" s="2" t="s">
        <v>5259</v>
      </c>
      <c r="L145" s="2"/>
      <c r="M145" s="143">
        <v>42278</v>
      </c>
      <c r="N145" s="143">
        <v>42643</v>
      </c>
      <c r="O145" s="210" t="s">
        <v>5279</v>
      </c>
      <c r="P145" t="s">
        <v>2915</v>
      </c>
      <c r="Q145" s="210" t="s">
        <v>5272</v>
      </c>
      <c r="R145" t="s">
        <v>2915</v>
      </c>
    </row>
    <row r="146" spans="2:18" s="31" customFormat="1" x14ac:dyDescent="0.2">
      <c r="B146" t="s">
        <v>4904</v>
      </c>
      <c r="C146" s="208" t="s">
        <v>4905</v>
      </c>
      <c r="D146" s="212" t="s">
        <v>4906</v>
      </c>
      <c r="E146" s="209">
        <v>187328.39</v>
      </c>
      <c r="F146" s="2">
        <v>160913.12</v>
      </c>
      <c r="G146" s="2"/>
      <c r="H146" s="13"/>
      <c r="I146" s="213">
        <f t="shared" si="2"/>
        <v>3.9832268441359883E-2</v>
      </c>
      <c r="J146" s="2">
        <v>2550306.0499999998</v>
      </c>
      <c r="K146" s="2" t="s">
        <v>5259</v>
      </c>
      <c r="L146" s="2"/>
      <c r="M146" s="143">
        <v>42278</v>
      </c>
      <c r="N146" s="143">
        <v>42643</v>
      </c>
      <c r="O146" s="210" t="s">
        <v>5279</v>
      </c>
      <c r="P146" t="s">
        <v>2915</v>
      </c>
      <c r="Q146" s="210" t="s">
        <v>5272</v>
      </c>
      <c r="R146" t="s">
        <v>2915</v>
      </c>
    </row>
    <row r="147" spans="2:18" s="31" customFormat="1" x14ac:dyDescent="0.2">
      <c r="B147" t="s">
        <v>3757</v>
      </c>
      <c r="C147" s="208" t="s">
        <v>3758</v>
      </c>
      <c r="D147" s="212" t="s">
        <v>3759</v>
      </c>
      <c r="E147" s="209">
        <v>188024.34</v>
      </c>
      <c r="F147" s="2">
        <v>89664.27</v>
      </c>
      <c r="G147" s="2"/>
      <c r="H147" s="13"/>
      <c r="I147" s="213">
        <f t="shared" si="2"/>
        <v>1.3361951477658014E-2</v>
      </c>
      <c r="J147" s="2">
        <v>855514.06</v>
      </c>
      <c r="K147" s="2" t="s">
        <v>5259</v>
      </c>
      <c r="L147" s="2"/>
      <c r="M147" s="143">
        <v>42278</v>
      </c>
      <c r="N147" s="143">
        <v>42643</v>
      </c>
      <c r="O147" s="210" t="s">
        <v>5279</v>
      </c>
      <c r="P147" t="s">
        <v>2915</v>
      </c>
      <c r="Q147" s="210" t="s">
        <v>5272</v>
      </c>
      <c r="R147" t="s">
        <v>2915</v>
      </c>
    </row>
    <row r="148" spans="2:18" s="31" customFormat="1" x14ac:dyDescent="0.2">
      <c r="B148" t="s">
        <v>5064</v>
      </c>
      <c r="C148" s="208" t="s">
        <v>5065</v>
      </c>
      <c r="D148" s="212" t="s">
        <v>5066</v>
      </c>
      <c r="E148" s="209">
        <v>176088.15000000002</v>
      </c>
      <c r="F148" s="2">
        <v>64020.09</v>
      </c>
      <c r="G148" s="2"/>
      <c r="H148" s="13"/>
      <c r="I148" s="213">
        <f t="shared" si="2"/>
        <v>3.1384441923516799E-3</v>
      </c>
      <c r="J148" s="2">
        <v>200942.44</v>
      </c>
      <c r="K148" s="2" t="s">
        <v>5259</v>
      </c>
      <c r="L148" s="2"/>
      <c r="M148" s="143">
        <v>42278</v>
      </c>
      <c r="N148" s="143">
        <v>42643</v>
      </c>
      <c r="O148" s="210" t="s">
        <v>5279</v>
      </c>
      <c r="P148" t="s">
        <v>2915</v>
      </c>
      <c r="Q148" s="210" t="s">
        <v>5277</v>
      </c>
      <c r="R148" t="s">
        <v>2915</v>
      </c>
    </row>
    <row r="149" spans="2:18" s="31" customFormat="1" x14ac:dyDescent="0.2">
      <c r="B149" t="s">
        <v>5082</v>
      </c>
      <c r="C149" s="208" t="s">
        <v>5083</v>
      </c>
      <c r="D149" s="212" t="s">
        <v>5084</v>
      </c>
      <c r="E149" s="209">
        <v>24775.39</v>
      </c>
      <c r="F149" s="2">
        <v>221016.86</v>
      </c>
      <c r="G149" s="2">
        <f>+J149-F149</f>
        <v>189615.17000000004</v>
      </c>
      <c r="H149" s="211">
        <f>G149/F149</f>
        <v>0.85792174406966082</v>
      </c>
      <c r="I149" s="213">
        <f t="shared" si="2"/>
        <v>6.4135068218892973E-3</v>
      </c>
      <c r="J149" s="2">
        <v>410632.03</v>
      </c>
      <c r="K149" s="2">
        <v>221016.86</v>
      </c>
      <c r="L149" s="2">
        <v>189615.17000000004</v>
      </c>
      <c r="M149" s="143">
        <v>42278</v>
      </c>
      <c r="N149" s="143">
        <v>42643</v>
      </c>
      <c r="O149" s="210" t="s">
        <v>5300</v>
      </c>
      <c r="P149" t="s">
        <v>2915</v>
      </c>
      <c r="Q149" s="210" t="s">
        <v>5301</v>
      </c>
      <c r="R149" t="s">
        <v>2921</v>
      </c>
    </row>
    <row r="150" spans="2:18" s="31" customFormat="1" x14ac:dyDescent="0.2">
      <c r="B150" t="s">
        <v>4849</v>
      </c>
      <c r="C150" s="208" t="s">
        <v>4850</v>
      </c>
      <c r="D150" s="212" t="s">
        <v>4851</v>
      </c>
      <c r="E150" s="209">
        <v>12333.4</v>
      </c>
      <c r="F150" s="2">
        <v>546533.86</v>
      </c>
      <c r="G150" s="2">
        <f t="shared" ref="G150:G213" si="3">+J150-F150</f>
        <v>-16437.410000000033</v>
      </c>
      <c r="H150" s="211">
        <f t="shared" ref="H150:H213" si="4">G150/F150</f>
        <v>-3.00757394976407E-2</v>
      </c>
      <c r="I150" s="213">
        <f t="shared" si="2"/>
        <v>8.2793765462823212E-3</v>
      </c>
      <c r="J150" s="2">
        <v>530096.44999999995</v>
      </c>
      <c r="K150" s="2">
        <v>546533.86</v>
      </c>
      <c r="L150" s="2">
        <v>-16437.410000000033</v>
      </c>
      <c r="M150" s="143">
        <v>42278</v>
      </c>
      <c r="N150" s="143">
        <v>42643</v>
      </c>
      <c r="O150" s="210" t="s">
        <v>5329</v>
      </c>
      <c r="P150" t="s">
        <v>2931</v>
      </c>
      <c r="Q150" s="210" t="s">
        <v>5297</v>
      </c>
      <c r="R150" t="s">
        <v>2915</v>
      </c>
    </row>
    <row r="151" spans="2:18" s="31" customFormat="1" ht="25.5" x14ac:dyDescent="0.2">
      <c r="B151" t="s">
        <v>4728</v>
      </c>
      <c r="C151" s="208" t="s">
        <v>4729</v>
      </c>
      <c r="D151" s="212" t="s">
        <v>4730</v>
      </c>
      <c r="E151" s="209">
        <v>-1383.17</v>
      </c>
      <c r="F151" s="2">
        <v>1377.98</v>
      </c>
      <c r="G151" s="2">
        <f t="shared" si="3"/>
        <v>-1377.98</v>
      </c>
      <c r="H151" s="211">
        <f t="shared" si="4"/>
        <v>-1</v>
      </c>
      <c r="I151" s="213">
        <f t="shared" si="2"/>
        <v>0</v>
      </c>
      <c r="J151" s="2">
        <v>0</v>
      </c>
      <c r="K151" s="2">
        <v>1377.98</v>
      </c>
      <c r="L151" s="2">
        <v>-1377.98</v>
      </c>
      <c r="M151" s="143">
        <v>42278</v>
      </c>
      <c r="N151" s="143">
        <v>42643</v>
      </c>
      <c r="O151" s="210" t="s">
        <v>5340</v>
      </c>
      <c r="P151" t="s">
        <v>2931</v>
      </c>
      <c r="Q151" s="210" t="s">
        <v>5298</v>
      </c>
      <c r="R151" t="s">
        <v>2917</v>
      </c>
    </row>
    <row r="152" spans="2:18" s="31" customFormat="1" x14ac:dyDescent="0.2">
      <c r="B152" t="s">
        <v>6016</v>
      </c>
      <c r="C152" s="208" t="s">
        <v>6017</v>
      </c>
      <c r="D152" s="212" t="s">
        <v>6018</v>
      </c>
      <c r="E152" s="209">
        <v>1668.0700000000002</v>
      </c>
      <c r="F152" s="2">
        <v>4133795.54</v>
      </c>
      <c r="G152" s="2">
        <f t="shared" si="3"/>
        <v>1349549.9000000004</v>
      </c>
      <c r="H152" s="211">
        <f t="shared" si="4"/>
        <v>0.32646750109948602</v>
      </c>
      <c r="I152" s="213">
        <f t="shared" si="2"/>
        <v>8.5642304586458037E-2</v>
      </c>
      <c r="J152" s="2">
        <v>5483345.4400000004</v>
      </c>
      <c r="K152" s="2">
        <v>4133795.54</v>
      </c>
      <c r="L152" s="2">
        <v>1349549.9000000004</v>
      </c>
      <c r="M152" s="143">
        <v>42278</v>
      </c>
      <c r="N152" s="143">
        <v>42643</v>
      </c>
      <c r="O152" s="210" t="s">
        <v>6019</v>
      </c>
      <c r="P152" t="s">
        <v>2926</v>
      </c>
      <c r="Q152" s="210" t="s">
        <v>6020</v>
      </c>
      <c r="R152" t="s">
        <v>2915</v>
      </c>
    </row>
    <row r="153" spans="2:18" s="31" customFormat="1" ht="25.5" x14ac:dyDescent="0.2">
      <c r="B153" t="s">
        <v>6131</v>
      </c>
      <c r="C153" s="208" t="s">
        <v>6132</v>
      </c>
      <c r="D153" s="212" t="s">
        <v>6133</v>
      </c>
      <c r="E153" s="209">
        <v>-11896.23</v>
      </c>
      <c r="F153" s="2">
        <v>53963.3</v>
      </c>
      <c r="G153" s="2">
        <f t="shared" si="3"/>
        <v>-53963.3</v>
      </c>
      <c r="H153" s="211">
        <f t="shared" si="4"/>
        <v>-1</v>
      </c>
      <c r="I153" s="213">
        <f t="shared" si="2"/>
        <v>0</v>
      </c>
      <c r="J153" s="2">
        <v>0</v>
      </c>
      <c r="K153" s="2">
        <v>53963.3</v>
      </c>
      <c r="L153" s="2">
        <v>-53963.3</v>
      </c>
      <c r="M153" s="143">
        <v>42278</v>
      </c>
      <c r="N153" s="143">
        <v>42643</v>
      </c>
      <c r="O153" s="210" t="s">
        <v>6134</v>
      </c>
      <c r="P153" t="s">
        <v>2915</v>
      </c>
      <c r="Q153" s="210" t="s">
        <v>6135</v>
      </c>
      <c r="R153" t="s">
        <v>2926</v>
      </c>
    </row>
    <row r="154" spans="2:18" s="31" customFormat="1" x14ac:dyDescent="0.2">
      <c r="B154" t="s">
        <v>6205</v>
      </c>
      <c r="C154" s="208" t="s">
        <v>6206</v>
      </c>
      <c r="D154" s="212" t="s">
        <v>6207</v>
      </c>
      <c r="E154" s="209">
        <v>45388.6</v>
      </c>
      <c r="F154" s="2">
        <v>18470.310000000001</v>
      </c>
      <c r="G154" s="2">
        <f t="shared" si="3"/>
        <v>45085.440000000002</v>
      </c>
      <c r="H154" s="211">
        <f t="shared" si="4"/>
        <v>2.4409682349673609</v>
      </c>
      <c r="I154" s="213">
        <f t="shared" si="2"/>
        <v>9.926532915498353E-4</v>
      </c>
      <c r="J154" s="2">
        <v>63555.75</v>
      </c>
      <c r="K154" s="2">
        <v>18470.310000000001</v>
      </c>
      <c r="L154" s="2">
        <v>45085.440000000002</v>
      </c>
      <c r="M154" s="143">
        <v>42278</v>
      </c>
      <c r="N154" s="143">
        <v>42643</v>
      </c>
      <c r="O154" s="210" t="s">
        <v>6208</v>
      </c>
      <c r="P154" t="s">
        <v>2917</v>
      </c>
      <c r="Q154" s="210" t="s">
        <v>6209</v>
      </c>
      <c r="R154" t="s">
        <v>2965</v>
      </c>
    </row>
    <row r="155" spans="2:18" s="31" customFormat="1" x14ac:dyDescent="0.2">
      <c r="B155" t="s">
        <v>6274</v>
      </c>
      <c r="C155" s="208" t="s">
        <v>6275</v>
      </c>
      <c r="D155" s="212" t="s">
        <v>6275</v>
      </c>
      <c r="E155" s="209">
        <v>7679.22</v>
      </c>
      <c r="F155" s="2">
        <v>85039.34</v>
      </c>
      <c r="G155" s="2">
        <f t="shared" si="3"/>
        <v>380551.31999999995</v>
      </c>
      <c r="H155" s="211">
        <f t="shared" si="4"/>
        <v>4.4750032161585445</v>
      </c>
      <c r="I155" s="213">
        <f t="shared" si="2"/>
        <v>7.2718849382449298E-3</v>
      </c>
      <c r="J155" s="2">
        <v>465590.66</v>
      </c>
      <c r="K155" s="2">
        <v>85039.34</v>
      </c>
      <c r="L155" s="2">
        <v>380551.31999999995</v>
      </c>
      <c r="M155" s="143">
        <v>42278</v>
      </c>
      <c r="N155" s="143">
        <v>42643</v>
      </c>
      <c r="O155" s="210" t="s">
        <v>5311</v>
      </c>
      <c r="P155" t="s">
        <v>2917</v>
      </c>
      <c r="Q155" s="210" t="s">
        <v>5508</v>
      </c>
      <c r="R155" t="s">
        <v>2915</v>
      </c>
    </row>
    <row r="156" spans="2:18" s="31" customFormat="1" x14ac:dyDescent="0.2">
      <c r="B156" t="s">
        <v>6427</v>
      </c>
      <c r="C156" s="208" t="s">
        <v>6428</v>
      </c>
      <c r="D156" s="212" t="s">
        <v>6929</v>
      </c>
      <c r="E156" s="209">
        <v>5969.72</v>
      </c>
      <c r="F156" s="2">
        <v>116757.23</v>
      </c>
      <c r="G156" s="2">
        <f t="shared" si="3"/>
        <v>-14311.339999999997</v>
      </c>
      <c r="H156" s="211">
        <f t="shared" si="4"/>
        <v>-0.12257348003202882</v>
      </c>
      <c r="I156" s="213">
        <f t="shared" si="2"/>
        <v>1.6000637222320932E-3</v>
      </c>
      <c r="J156" s="2">
        <v>102445.89</v>
      </c>
      <c r="K156" s="2">
        <v>116757.23</v>
      </c>
      <c r="L156" s="2">
        <v>-14311.339999999997</v>
      </c>
      <c r="M156" s="143">
        <v>42278</v>
      </c>
      <c r="N156" s="143">
        <v>42643</v>
      </c>
      <c r="O156" s="210" t="s">
        <v>6430</v>
      </c>
      <c r="P156" t="s">
        <v>2922</v>
      </c>
      <c r="Q156" s="210" t="s">
        <v>6044</v>
      </c>
      <c r="R156" t="s">
        <v>2915</v>
      </c>
    </row>
    <row r="157" spans="2:18" s="31" customFormat="1" x14ac:dyDescent="0.2">
      <c r="B157" t="s">
        <v>6477</v>
      </c>
      <c r="C157" s="208" t="s">
        <v>6478</v>
      </c>
      <c r="D157" s="212" t="s">
        <v>6478</v>
      </c>
      <c r="E157" s="209">
        <v>11756.78</v>
      </c>
      <c r="F157" s="2">
        <v>247075.12</v>
      </c>
      <c r="G157" s="2">
        <f t="shared" si="3"/>
        <v>446473.38</v>
      </c>
      <c r="H157" s="211">
        <f t="shared" si="4"/>
        <v>1.8070349616748138</v>
      </c>
      <c r="I157" s="213">
        <f t="shared" si="2"/>
        <v>1.0832272475337809E-2</v>
      </c>
      <c r="J157" s="2">
        <v>693548.5</v>
      </c>
      <c r="K157" s="2">
        <v>247075.12</v>
      </c>
      <c r="L157" s="2">
        <v>446473.38</v>
      </c>
      <c r="M157" s="143">
        <v>42278</v>
      </c>
      <c r="N157" s="143">
        <v>42643</v>
      </c>
      <c r="O157" s="210" t="s">
        <v>5311</v>
      </c>
      <c r="P157" t="s">
        <v>2917</v>
      </c>
      <c r="Q157" s="210" t="s">
        <v>6479</v>
      </c>
      <c r="R157" t="s">
        <v>2930</v>
      </c>
    </row>
    <row r="158" spans="2:18" s="31" customFormat="1" ht="25.5" x14ac:dyDescent="0.2">
      <c r="B158" t="s">
        <v>6606</v>
      </c>
      <c r="C158" s="208" t="s">
        <v>6607</v>
      </c>
      <c r="D158" s="212" t="s">
        <v>6608</v>
      </c>
      <c r="E158" s="209">
        <v>1052.72</v>
      </c>
      <c r="F158" s="2">
        <v>2325.4899999999998</v>
      </c>
      <c r="G158" s="2">
        <f t="shared" si="3"/>
        <v>781.30000000000018</v>
      </c>
      <c r="H158" s="211">
        <f t="shared" si="4"/>
        <v>0.33597220370760583</v>
      </c>
      <c r="I158" s="213">
        <f t="shared" si="2"/>
        <v>4.8523781399072667E-5</v>
      </c>
      <c r="J158" s="2">
        <v>3106.79</v>
      </c>
      <c r="K158" s="2">
        <v>2325.4899999999998</v>
      </c>
      <c r="L158" s="2">
        <v>781.30000000000018</v>
      </c>
      <c r="M158" s="143">
        <v>42278</v>
      </c>
      <c r="N158" s="143">
        <v>42643</v>
      </c>
      <c r="O158" s="210" t="s">
        <v>6609</v>
      </c>
      <c r="P158" t="s">
        <v>2931</v>
      </c>
      <c r="Q158" s="210" t="s">
        <v>5777</v>
      </c>
      <c r="R158" t="s">
        <v>2914</v>
      </c>
    </row>
    <row r="159" spans="2:18" s="31" customFormat="1" x14ac:dyDescent="0.2">
      <c r="B159" t="s">
        <v>6631</v>
      </c>
      <c r="C159" s="208" t="s">
        <v>6632</v>
      </c>
      <c r="D159" s="212" t="s">
        <v>6633</v>
      </c>
      <c r="E159" s="209">
        <v>15061.11</v>
      </c>
      <c r="F159" s="2">
        <v>182740.37</v>
      </c>
      <c r="G159" s="2">
        <f t="shared" si="3"/>
        <v>-63644.45</v>
      </c>
      <c r="H159" s="211">
        <f t="shared" si="4"/>
        <v>-0.34827799681044752</v>
      </c>
      <c r="I159" s="213">
        <f t="shared" si="2"/>
        <v>1.8601142618591686E-3</v>
      </c>
      <c r="J159" s="2">
        <v>119095.92</v>
      </c>
      <c r="K159" s="2">
        <v>182740.37</v>
      </c>
      <c r="L159" s="2">
        <v>-63644.45</v>
      </c>
      <c r="M159" s="143">
        <v>42278</v>
      </c>
      <c r="N159" s="143">
        <v>42643</v>
      </c>
      <c r="O159" s="210" t="s">
        <v>6530</v>
      </c>
      <c r="P159" t="s">
        <v>2930</v>
      </c>
      <c r="Q159" s="210" t="s">
        <v>6044</v>
      </c>
      <c r="R159" t="s">
        <v>2915</v>
      </c>
    </row>
    <row r="160" spans="2:18" s="31" customFormat="1" x14ac:dyDescent="0.2">
      <c r="B160" t="s">
        <v>6748</v>
      </c>
      <c r="C160" s="208" t="s">
        <v>6749</v>
      </c>
      <c r="D160" s="212" t="s">
        <v>6750</v>
      </c>
      <c r="E160" s="209">
        <v>7195.55</v>
      </c>
      <c r="F160" s="2">
        <v>60000</v>
      </c>
      <c r="G160" s="2">
        <f t="shared" si="3"/>
        <v>124347.6</v>
      </c>
      <c r="H160" s="211">
        <f t="shared" si="4"/>
        <v>2.07246</v>
      </c>
      <c r="I160" s="213">
        <f t="shared" si="2"/>
        <v>2.8792556445217375E-3</v>
      </c>
      <c r="J160" s="2">
        <v>184347.6</v>
      </c>
      <c r="K160" s="2">
        <v>60000</v>
      </c>
      <c r="L160" s="2">
        <v>124347.6</v>
      </c>
      <c r="M160" s="143">
        <v>42278</v>
      </c>
      <c r="N160" s="143">
        <v>42643</v>
      </c>
      <c r="O160" s="210" t="s">
        <v>5823</v>
      </c>
      <c r="P160" t="s">
        <v>3056</v>
      </c>
      <c r="Q160" s="210" t="s">
        <v>5272</v>
      </c>
      <c r="R160" t="s">
        <v>2915</v>
      </c>
    </row>
    <row r="161" spans="2:18" s="31" customFormat="1" x14ac:dyDescent="0.2">
      <c r="B161" t="s">
        <v>6818</v>
      </c>
      <c r="C161" s="208" t="s">
        <v>6819</v>
      </c>
      <c r="D161" s="212" t="s">
        <v>6819</v>
      </c>
      <c r="E161" s="209">
        <v>100933.66</v>
      </c>
      <c r="F161" s="2">
        <v>666602.23999999999</v>
      </c>
      <c r="G161" s="2">
        <f t="shared" si="3"/>
        <v>296033.62</v>
      </c>
      <c r="H161" s="211">
        <f t="shared" si="4"/>
        <v>0.44409334718107157</v>
      </c>
      <c r="I161" s="213">
        <f t="shared" si="2"/>
        <v>1.5035046474833613E-2</v>
      </c>
      <c r="J161" s="2">
        <v>962635.86</v>
      </c>
      <c r="K161" s="2">
        <v>666602.23999999999</v>
      </c>
      <c r="L161" s="2">
        <v>296033.62</v>
      </c>
      <c r="M161" s="143">
        <v>42278</v>
      </c>
      <c r="N161" s="143">
        <v>42643</v>
      </c>
      <c r="O161" s="210" t="s">
        <v>6169</v>
      </c>
      <c r="P161" t="s">
        <v>2926</v>
      </c>
      <c r="Q161" s="210" t="s">
        <v>6820</v>
      </c>
      <c r="R161" t="s">
        <v>2916</v>
      </c>
    </row>
    <row r="162" spans="2:18" s="31" customFormat="1" x14ac:dyDescent="0.2">
      <c r="B162" t="s">
        <v>6838</v>
      </c>
      <c r="C162" s="208" t="s">
        <v>6839</v>
      </c>
      <c r="D162" s="212" t="s">
        <v>6839</v>
      </c>
      <c r="E162" s="209">
        <v>14970.7</v>
      </c>
      <c r="F162" s="2">
        <v>404045.26</v>
      </c>
      <c r="G162" s="2">
        <f t="shared" si="3"/>
        <v>100550.70999999996</v>
      </c>
      <c r="H162" s="211">
        <f t="shared" si="4"/>
        <v>0.24886001632589369</v>
      </c>
      <c r="I162" s="213">
        <f t="shared" si="2"/>
        <v>7.8810941657250829E-3</v>
      </c>
      <c r="J162" s="2">
        <v>504595.97</v>
      </c>
      <c r="K162" s="2">
        <v>404045.26</v>
      </c>
      <c r="L162" s="2">
        <v>100550.70999999996</v>
      </c>
      <c r="M162" s="143">
        <v>42278</v>
      </c>
      <c r="N162" s="143">
        <v>42643</v>
      </c>
      <c r="O162" s="210" t="s">
        <v>6840</v>
      </c>
      <c r="P162" t="s">
        <v>2917</v>
      </c>
      <c r="Q162" s="210" t="s">
        <v>6841</v>
      </c>
      <c r="R162" t="s">
        <v>2916</v>
      </c>
    </row>
    <row r="163" spans="2:18" s="31" customFormat="1" x14ac:dyDescent="0.2">
      <c r="B163" t="s">
        <v>6950</v>
      </c>
      <c r="C163" s="208" t="s">
        <v>6951</v>
      </c>
      <c r="D163" s="212" t="s">
        <v>6952</v>
      </c>
      <c r="E163" s="209">
        <v>4328.93</v>
      </c>
      <c r="F163" s="2">
        <v>28349.48</v>
      </c>
      <c r="G163" s="2">
        <f t="shared" si="3"/>
        <v>55919.790000000008</v>
      </c>
      <c r="H163" s="211">
        <f t="shared" si="4"/>
        <v>1.9725155452586789</v>
      </c>
      <c r="I163" s="213">
        <f t="shared" si="2"/>
        <v>1.3161699490919672E-3</v>
      </c>
      <c r="J163" s="2">
        <v>84269.27</v>
      </c>
      <c r="K163" s="2">
        <v>28349.48</v>
      </c>
      <c r="L163" s="2">
        <v>55919.790000000008</v>
      </c>
      <c r="M163" s="143">
        <v>42278</v>
      </c>
      <c r="N163" s="143">
        <v>42643</v>
      </c>
      <c r="O163" s="210" t="s">
        <v>5958</v>
      </c>
      <c r="P163" t="s">
        <v>2915</v>
      </c>
      <c r="Q163" s="210" t="s">
        <v>6804</v>
      </c>
      <c r="R163" t="s">
        <v>3056</v>
      </c>
    </row>
    <row r="164" spans="2:18" s="31" customFormat="1" x14ac:dyDescent="0.2">
      <c r="B164" t="s">
        <v>6903</v>
      </c>
      <c r="C164" s="208" t="s">
        <v>6904</v>
      </c>
      <c r="D164" s="212" t="s">
        <v>6905</v>
      </c>
      <c r="E164" s="209">
        <v>-300.32</v>
      </c>
      <c r="F164" s="2">
        <v>15584.5</v>
      </c>
      <c r="G164" s="2">
        <f t="shared" si="3"/>
        <v>35232.67</v>
      </c>
      <c r="H164" s="211">
        <f t="shared" si="4"/>
        <v>2.2607507459334593</v>
      </c>
      <c r="I164" s="213">
        <f t="shared" si="2"/>
        <v>7.9369421441407803E-4</v>
      </c>
      <c r="J164" s="2">
        <v>50817.17</v>
      </c>
      <c r="K164" s="2">
        <v>15584.5</v>
      </c>
      <c r="L164" s="2">
        <v>35232.67</v>
      </c>
      <c r="M164" s="143">
        <v>42278</v>
      </c>
      <c r="N164" s="143">
        <v>42643</v>
      </c>
      <c r="O164" s="210" t="s">
        <v>5958</v>
      </c>
      <c r="P164" t="s">
        <v>2915</v>
      </c>
      <c r="Q164" s="210" t="s">
        <v>7759</v>
      </c>
      <c r="R164" t="s">
        <v>2921</v>
      </c>
    </row>
    <row r="165" spans="2:18" s="31" customFormat="1" x14ac:dyDescent="0.2">
      <c r="B165" t="s">
        <v>6915</v>
      </c>
      <c r="C165" s="208" t="s">
        <v>6916</v>
      </c>
      <c r="D165" s="212" t="s">
        <v>6916</v>
      </c>
      <c r="E165" s="209">
        <v>-219960.3</v>
      </c>
      <c r="F165" s="2">
        <v>-208885.04</v>
      </c>
      <c r="G165" s="2">
        <f t="shared" si="3"/>
        <v>-909414.8</v>
      </c>
      <c r="H165" s="211">
        <f t="shared" si="4"/>
        <v>4.3536617078944477</v>
      </c>
      <c r="I165" s="213">
        <f t="shared" si="2"/>
        <v>-1.7466303475541619E-2</v>
      </c>
      <c r="J165" s="2">
        <v>-1118299.8400000001</v>
      </c>
      <c r="K165" s="2">
        <v>-208885.04</v>
      </c>
      <c r="L165" s="2">
        <v>-909414.8</v>
      </c>
      <c r="M165" s="143">
        <v>42278</v>
      </c>
      <c r="N165" s="143">
        <v>42643</v>
      </c>
      <c r="O165" s="210" t="s">
        <v>6917</v>
      </c>
      <c r="P165" t="s">
        <v>2926</v>
      </c>
      <c r="Q165" s="210" t="s">
        <v>5488</v>
      </c>
      <c r="R165" t="s">
        <v>2917</v>
      </c>
    </row>
    <row r="166" spans="2:18" s="31" customFormat="1" x14ac:dyDescent="0.2">
      <c r="B166" t="s">
        <v>6918</v>
      </c>
      <c r="C166" s="208" t="s">
        <v>6919</v>
      </c>
      <c r="D166" s="212" t="s">
        <v>6920</v>
      </c>
      <c r="E166" s="209">
        <v>21414.62</v>
      </c>
      <c r="F166" s="2">
        <v>1001570.07</v>
      </c>
      <c r="G166" s="2">
        <f t="shared" si="3"/>
        <v>-528630.02</v>
      </c>
      <c r="H166" s="211">
        <f t="shared" si="4"/>
        <v>-0.52780133495802251</v>
      </c>
      <c r="I166" s="213">
        <f t="shared" si="2"/>
        <v>7.3866722891043476E-3</v>
      </c>
      <c r="J166" s="2">
        <v>472940.05</v>
      </c>
      <c r="K166" s="2">
        <v>1001570.07</v>
      </c>
      <c r="L166" s="2">
        <v>-528630.02</v>
      </c>
      <c r="M166" s="143">
        <v>42278</v>
      </c>
      <c r="N166" s="143">
        <v>42643</v>
      </c>
      <c r="O166" s="210" t="s">
        <v>6828</v>
      </c>
      <c r="P166" t="s">
        <v>2916</v>
      </c>
      <c r="Q166" s="210" t="s">
        <v>6921</v>
      </c>
      <c r="R166" t="s">
        <v>2990</v>
      </c>
    </row>
    <row r="167" spans="2:18" s="31" customFormat="1" ht="25.5" x14ac:dyDescent="0.2">
      <c r="B167" t="s">
        <v>6972</v>
      </c>
      <c r="C167" s="208" t="s">
        <v>6973</v>
      </c>
      <c r="D167" s="212" t="s">
        <v>6974</v>
      </c>
      <c r="E167" s="209">
        <v>17276.009999999998</v>
      </c>
      <c r="F167" s="2">
        <v>346825.84</v>
      </c>
      <c r="G167" s="2">
        <f t="shared" si="3"/>
        <v>44065.94</v>
      </c>
      <c r="H167" s="211">
        <f t="shared" si="4"/>
        <v>0.12705495069225523</v>
      </c>
      <c r="I167" s="213">
        <f t="shared" si="2"/>
        <v>6.1051913014443871E-3</v>
      </c>
      <c r="J167" s="2">
        <v>390891.78</v>
      </c>
      <c r="K167" s="2">
        <v>346825.84</v>
      </c>
      <c r="L167" s="2">
        <v>44065.94</v>
      </c>
      <c r="M167" s="143">
        <v>42278</v>
      </c>
      <c r="N167" s="143">
        <v>42643</v>
      </c>
      <c r="O167" s="210" t="s">
        <v>6177</v>
      </c>
      <c r="P167" t="s">
        <v>2917</v>
      </c>
      <c r="Q167" s="210" t="s">
        <v>6975</v>
      </c>
      <c r="R167" t="s">
        <v>2914</v>
      </c>
    </row>
    <row r="168" spans="2:18" s="31" customFormat="1" x14ac:dyDescent="0.2">
      <c r="B168" t="s">
        <v>6982</v>
      </c>
      <c r="C168" s="208" t="s">
        <v>6983</v>
      </c>
      <c r="D168" s="212" t="s">
        <v>6984</v>
      </c>
      <c r="E168" s="209">
        <v>9999.01</v>
      </c>
      <c r="F168" s="2">
        <v>218909.64</v>
      </c>
      <c r="G168" s="2">
        <f t="shared" si="3"/>
        <v>-21081.200000000012</v>
      </c>
      <c r="H168" s="211">
        <f t="shared" si="4"/>
        <v>-9.6300921238553092E-2</v>
      </c>
      <c r="I168" s="213">
        <f t="shared" si="2"/>
        <v>3.0898078006815922E-3</v>
      </c>
      <c r="J168" s="2">
        <v>197828.44</v>
      </c>
      <c r="K168" s="2">
        <v>218909.64</v>
      </c>
      <c r="L168" s="2">
        <v>-21081.200000000012</v>
      </c>
      <c r="M168" s="143">
        <v>42278</v>
      </c>
      <c r="N168" s="143">
        <v>42643</v>
      </c>
      <c r="O168" s="210" t="s">
        <v>6177</v>
      </c>
      <c r="P168" t="s">
        <v>2917</v>
      </c>
      <c r="Q168" s="210" t="s">
        <v>6985</v>
      </c>
      <c r="R168" t="s">
        <v>2931</v>
      </c>
    </row>
    <row r="169" spans="2:18" s="31" customFormat="1" ht="25.5" x14ac:dyDescent="0.2">
      <c r="B169" t="s">
        <v>6986</v>
      </c>
      <c r="C169" s="208" t="s">
        <v>6987</v>
      </c>
      <c r="D169" s="212" t="s">
        <v>6988</v>
      </c>
      <c r="E169" s="209">
        <v>-85.539999999999992</v>
      </c>
      <c r="F169" s="2">
        <v>1212179.3700000001</v>
      </c>
      <c r="G169" s="2">
        <f t="shared" si="3"/>
        <v>-40188.610000000102</v>
      </c>
      <c r="H169" s="211">
        <f t="shared" si="4"/>
        <v>-3.3154012512191244E-2</v>
      </c>
      <c r="I169" s="213">
        <f t="shared" si="2"/>
        <v>1.8304881707477183E-2</v>
      </c>
      <c r="J169" s="2">
        <v>1171990.76</v>
      </c>
      <c r="K169" s="2">
        <v>1212179.3700000001</v>
      </c>
      <c r="L169" s="2">
        <v>-40188.610000000102</v>
      </c>
      <c r="M169" s="143">
        <v>42278</v>
      </c>
      <c r="N169" s="143">
        <v>42643</v>
      </c>
      <c r="O169" s="210" t="s">
        <v>6177</v>
      </c>
      <c r="P169" t="s">
        <v>2917</v>
      </c>
      <c r="Q169" s="210" t="s">
        <v>6020</v>
      </c>
      <c r="R169" t="s">
        <v>2915</v>
      </c>
    </row>
    <row r="170" spans="2:18" s="31" customFormat="1" x14ac:dyDescent="0.2">
      <c r="B170" t="s">
        <v>6997</v>
      </c>
      <c r="C170" s="208" t="s">
        <v>6998</v>
      </c>
      <c r="D170" s="212" t="s">
        <v>6999</v>
      </c>
      <c r="E170" s="209">
        <v>1650.16</v>
      </c>
      <c r="F170" s="2">
        <v>135278.75</v>
      </c>
      <c r="G170" s="2">
        <f t="shared" si="3"/>
        <v>-51398.69</v>
      </c>
      <c r="H170" s="211">
        <f t="shared" si="4"/>
        <v>-0.37994651783816752</v>
      </c>
      <c r="I170" s="213">
        <f t="shared" si="2"/>
        <v>1.3100910248781215E-3</v>
      </c>
      <c r="J170" s="2">
        <v>83880.06</v>
      </c>
      <c r="K170" s="2">
        <v>135278.75</v>
      </c>
      <c r="L170" s="2">
        <v>-51398.69</v>
      </c>
      <c r="M170" s="143">
        <v>42278</v>
      </c>
      <c r="N170" s="143">
        <v>42643</v>
      </c>
      <c r="O170" s="210" t="s">
        <v>6177</v>
      </c>
      <c r="P170" t="s">
        <v>2917</v>
      </c>
      <c r="Q170" s="210" t="s">
        <v>6975</v>
      </c>
      <c r="R170" t="s">
        <v>2914</v>
      </c>
    </row>
    <row r="171" spans="2:18" s="31" customFormat="1" ht="25.5" x14ac:dyDescent="0.2">
      <c r="B171" t="s">
        <v>7034</v>
      </c>
      <c r="C171" s="208" t="s">
        <v>7035</v>
      </c>
      <c r="D171" s="212" t="s">
        <v>7036</v>
      </c>
      <c r="E171" s="209">
        <v>47041.61</v>
      </c>
      <c r="F171" s="2">
        <v>292646.32</v>
      </c>
      <c r="G171" s="2">
        <f t="shared" si="3"/>
        <v>-17699.190000000002</v>
      </c>
      <c r="H171" s="211">
        <f t="shared" si="4"/>
        <v>-6.0479796909798836E-2</v>
      </c>
      <c r="I171" s="213">
        <f t="shared" si="2"/>
        <v>4.2942955373303036E-3</v>
      </c>
      <c r="J171" s="2">
        <v>274947.13</v>
      </c>
      <c r="K171" s="2">
        <v>292646.32</v>
      </c>
      <c r="L171" s="2">
        <v>-17699.190000000002</v>
      </c>
      <c r="M171" s="143">
        <v>42278</v>
      </c>
      <c r="N171" s="143">
        <v>42643</v>
      </c>
      <c r="O171" s="210" t="s">
        <v>6298</v>
      </c>
      <c r="P171" t="s">
        <v>2921</v>
      </c>
      <c r="Q171" s="210" t="s">
        <v>7753</v>
      </c>
      <c r="R171" t="s">
        <v>2921</v>
      </c>
    </row>
    <row r="172" spans="2:18" s="31" customFormat="1" x14ac:dyDescent="0.2">
      <c r="B172" t="s">
        <v>7099</v>
      </c>
      <c r="C172" s="208" t="s">
        <v>7100</v>
      </c>
      <c r="D172" s="212" t="s">
        <v>7101</v>
      </c>
      <c r="E172" s="209">
        <v>-319.23</v>
      </c>
      <c r="F172" s="2">
        <v>32766.87</v>
      </c>
      <c r="G172" s="2">
        <f t="shared" si="3"/>
        <v>-14260.599999999999</v>
      </c>
      <c r="H172" s="211">
        <f t="shared" si="4"/>
        <v>-0.43521398290407348</v>
      </c>
      <c r="I172" s="213">
        <f t="shared" si="2"/>
        <v>2.8904245217482242E-4</v>
      </c>
      <c r="J172" s="2">
        <v>18506.27</v>
      </c>
      <c r="K172" s="2">
        <v>32766.87</v>
      </c>
      <c r="L172" s="2">
        <v>-14260.599999999999</v>
      </c>
      <c r="M172" s="143">
        <v>42278</v>
      </c>
      <c r="N172" s="143">
        <v>42643</v>
      </c>
      <c r="O172" s="210" t="s">
        <v>7102</v>
      </c>
      <c r="P172" t="s">
        <v>2965</v>
      </c>
      <c r="Q172" s="210" t="s">
        <v>7103</v>
      </c>
      <c r="R172" t="s">
        <v>2915</v>
      </c>
    </row>
    <row r="173" spans="2:18" s="31" customFormat="1" x14ac:dyDescent="0.2">
      <c r="B173" t="s">
        <v>7104</v>
      </c>
      <c r="C173" s="208" t="s">
        <v>7105</v>
      </c>
      <c r="D173" s="212" t="s">
        <v>7106</v>
      </c>
      <c r="E173" s="209">
        <v>-12.16</v>
      </c>
      <c r="F173" s="2">
        <v>18067.03</v>
      </c>
      <c r="G173" s="2">
        <f t="shared" si="3"/>
        <v>5465.4200000000019</v>
      </c>
      <c r="H173" s="211">
        <f t="shared" si="4"/>
        <v>0.302507938493488</v>
      </c>
      <c r="I173" s="213">
        <f t="shared" si="2"/>
        <v>3.6754446215695548E-4</v>
      </c>
      <c r="J173" s="2">
        <v>23532.45</v>
      </c>
      <c r="K173" s="2">
        <v>18067.03</v>
      </c>
      <c r="L173" s="2">
        <v>5465.4200000000019</v>
      </c>
      <c r="M173" s="143">
        <v>42278</v>
      </c>
      <c r="N173" s="143">
        <v>42643</v>
      </c>
      <c r="O173" s="210" t="s">
        <v>7107</v>
      </c>
      <c r="P173" t="s">
        <v>2921</v>
      </c>
      <c r="Q173" s="210" t="s">
        <v>5272</v>
      </c>
      <c r="R173" t="s">
        <v>2915</v>
      </c>
    </row>
    <row r="174" spans="2:18" s="31" customFormat="1" x14ac:dyDescent="0.2">
      <c r="B174" t="s">
        <v>7108</v>
      </c>
      <c r="C174" s="208" t="s">
        <v>7109</v>
      </c>
      <c r="D174" s="212" t="s">
        <v>7110</v>
      </c>
      <c r="E174" s="209">
        <v>-15.19</v>
      </c>
      <c r="F174" s="2">
        <v>24230.25</v>
      </c>
      <c r="G174" s="2">
        <f t="shared" si="3"/>
        <v>11628.599999999999</v>
      </c>
      <c r="H174" s="211">
        <f t="shared" si="4"/>
        <v>0.47992076020676627</v>
      </c>
      <c r="I174" s="213">
        <f t="shared" si="2"/>
        <v>5.6006585531115296E-4</v>
      </c>
      <c r="J174" s="2">
        <v>35858.85</v>
      </c>
      <c r="K174" s="2">
        <v>24230.25</v>
      </c>
      <c r="L174" s="2">
        <v>11628.599999999999</v>
      </c>
      <c r="M174" s="143">
        <v>42278</v>
      </c>
      <c r="N174" s="143">
        <v>42643</v>
      </c>
      <c r="O174" s="210" t="s">
        <v>7107</v>
      </c>
      <c r="P174" t="s">
        <v>2921</v>
      </c>
      <c r="Q174" s="210" t="s">
        <v>5272</v>
      </c>
      <c r="R174" t="s">
        <v>2915</v>
      </c>
    </row>
    <row r="175" spans="2:18" s="31" customFormat="1" ht="76.5" x14ac:dyDescent="0.2">
      <c r="B175" t="s">
        <v>7111</v>
      </c>
      <c r="C175" s="208" t="s">
        <v>7112</v>
      </c>
      <c r="D175" s="212" t="s">
        <v>7760</v>
      </c>
      <c r="E175" s="209">
        <v>91.17</v>
      </c>
      <c r="F175" s="2">
        <v>24143.61</v>
      </c>
      <c r="G175" s="2">
        <f t="shared" si="3"/>
        <v>46.549999999999272</v>
      </c>
      <c r="H175" s="211">
        <f t="shared" si="4"/>
        <v>1.9280463857724371E-3</v>
      </c>
      <c r="I175" s="213">
        <f t="shared" si="2"/>
        <v>3.7781698661595783E-4</v>
      </c>
      <c r="J175" s="2">
        <v>24190.16</v>
      </c>
      <c r="K175" s="2">
        <v>24143.61</v>
      </c>
      <c r="L175" s="2">
        <v>46.549999999999272</v>
      </c>
      <c r="M175" s="143">
        <v>42278</v>
      </c>
      <c r="N175" s="143">
        <v>42643</v>
      </c>
      <c r="O175" s="210" t="s">
        <v>7114</v>
      </c>
      <c r="P175" t="s">
        <v>2965</v>
      </c>
      <c r="Q175" s="210" t="s">
        <v>6020</v>
      </c>
      <c r="R175" t="s">
        <v>2915</v>
      </c>
    </row>
    <row r="176" spans="2:18" s="31" customFormat="1" ht="25.5" x14ac:dyDescent="0.2">
      <c r="B176" t="s">
        <v>7134</v>
      </c>
      <c r="C176" s="208" t="s">
        <v>7135</v>
      </c>
      <c r="D176" s="212" t="s">
        <v>7136</v>
      </c>
      <c r="E176" s="209">
        <v>7914.8</v>
      </c>
      <c r="F176" s="2">
        <v>187511.1</v>
      </c>
      <c r="G176" s="2">
        <f t="shared" si="3"/>
        <v>-45512.630000000005</v>
      </c>
      <c r="H176" s="211">
        <f t="shared" si="4"/>
        <v>-0.24271965766293305</v>
      </c>
      <c r="I176" s="213">
        <f t="shared" si="2"/>
        <v>2.217820553459609E-3</v>
      </c>
      <c r="J176" s="2">
        <v>141998.47</v>
      </c>
      <c r="K176" s="2">
        <v>187511.1</v>
      </c>
      <c r="L176" s="2">
        <v>-45512.630000000005</v>
      </c>
      <c r="M176" s="143">
        <v>42278</v>
      </c>
      <c r="N176" s="143">
        <v>42643</v>
      </c>
      <c r="O176" s="210" t="s">
        <v>5675</v>
      </c>
      <c r="P176" t="s">
        <v>2965</v>
      </c>
      <c r="Q176" s="210" t="s">
        <v>6804</v>
      </c>
      <c r="R176" t="s">
        <v>3056</v>
      </c>
    </row>
    <row r="177" spans="2:18" s="31" customFormat="1" x14ac:dyDescent="0.2">
      <c r="B177" t="s">
        <v>7159</v>
      </c>
      <c r="C177" s="208" t="s">
        <v>7160</v>
      </c>
      <c r="D177" s="212" t="s">
        <v>7161</v>
      </c>
      <c r="E177" s="209">
        <v>19451.310000000001</v>
      </c>
      <c r="F177" s="2">
        <v>43420.04</v>
      </c>
      <c r="G177" s="2">
        <f t="shared" si="3"/>
        <v>-14402.59</v>
      </c>
      <c r="H177" s="211">
        <f t="shared" si="4"/>
        <v>-0.33170374785467721</v>
      </c>
      <c r="I177" s="213">
        <f t="shared" si="2"/>
        <v>4.5321260869209736E-4</v>
      </c>
      <c r="J177" s="2">
        <v>29017.45</v>
      </c>
      <c r="K177" s="2">
        <v>43420.04</v>
      </c>
      <c r="L177" s="2">
        <v>-14402.59</v>
      </c>
      <c r="M177" s="143">
        <v>42278</v>
      </c>
      <c r="N177" s="143">
        <v>42643</v>
      </c>
      <c r="O177" s="210" t="s">
        <v>6335</v>
      </c>
      <c r="P177" t="s">
        <v>2921</v>
      </c>
      <c r="Q177" s="210" t="s">
        <v>6479</v>
      </c>
      <c r="R177" t="s">
        <v>2930</v>
      </c>
    </row>
    <row r="178" spans="2:18" s="31" customFormat="1" x14ac:dyDescent="0.2">
      <c r="B178" t="s">
        <v>7169</v>
      </c>
      <c r="C178" s="208" t="s">
        <v>7170</v>
      </c>
      <c r="D178" s="212" t="s">
        <v>7171</v>
      </c>
      <c r="E178" s="209">
        <v>26417.43</v>
      </c>
      <c r="F178" s="2">
        <v>30125.55</v>
      </c>
      <c r="G178" s="2">
        <f t="shared" si="3"/>
        <v>-1097.8899999999994</v>
      </c>
      <c r="H178" s="211">
        <f t="shared" si="4"/>
        <v>-3.6443815963525958E-2</v>
      </c>
      <c r="I178" s="213">
        <f t="shared" si="2"/>
        <v>4.5337207483177354E-4</v>
      </c>
      <c r="J178" s="2">
        <v>29027.66</v>
      </c>
      <c r="K178" s="2">
        <v>30125.55</v>
      </c>
      <c r="L178" s="2">
        <v>-1097.8899999999994</v>
      </c>
      <c r="M178" s="143">
        <v>42278</v>
      </c>
      <c r="N178" s="143">
        <v>42643</v>
      </c>
      <c r="O178" s="210" t="s">
        <v>7172</v>
      </c>
      <c r="P178" t="s">
        <v>2931</v>
      </c>
      <c r="Q178" s="210" t="s">
        <v>5272</v>
      </c>
      <c r="R178" t="s">
        <v>2915</v>
      </c>
    </row>
    <row r="179" spans="2:18" s="31" customFormat="1" x14ac:dyDescent="0.2">
      <c r="B179" t="s">
        <v>7190</v>
      </c>
      <c r="C179" s="208" t="s">
        <v>7191</v>
      </c>
      <c r="D179" s="212" t="s">
        <v>7761</v>
      </c>
      <c r="E179" s="209">
        <v>3893383.36</v>
      </c>
      <c r="F179" s="2">
        <v>16281504.529999999</v>
      </c>
      <c r="G179" s="2">
        <f t="shared" si="3"/>
        <v>1392491.0600000005</v>
      </c>
      <c r="H179" s="211">
        <f t="shared" si="4"/>
        <v>8.5525944941649723E-2</v>
      </c>
      <c r="I179" s="213">
        <f t="shared" si="2"/>
        <v>0.27604347202654006</v>
      </c>
      <c r="J179" s="2">
        <v>17673995.59</v>
      </c>
      <c r="K179" s="2">
        <v>16281504.529999999</v>
      </c>
      <c r="L179" s="2">
        <v>1392491.0600000005</v>
      </c>
      <c r="M179" s="143">
        <v>42278</v>
      </c>
      <c r="N179" s="143">
        <v>42643</v>
      </c>
      <c r="O179" s="210" t="s">
        <v>7193</v>
      </c>
      <c r="P179" t="s">
        <v>2921</v>
      </c>
      <c r="Q179" s="210" t="s">
        <v>7762</v>
      </c>
      <c r="R179" t="s">
        <v>2930</v>
      </c>
    </row>
    <row r="180" spans="2:18" s="31" customFormat="1" ht="38.25" x14ac:dyDescent="0.2">
      <c r="B180" t="s">
        <v>7227</v>
      </c>
      <c r="C180" s="208" t="s">
        <v>7228</v>
      </c>
      <c r="D180" s="212" t="s">
        <v>7763</v>
      </c>
      <c r="E180" s="209">
        <v>30254.47</v>
      </c>
      <c r="F180" s="2">
        <v>490994.76</v>
      </c>
      <c r="G180" s="2">
        <f t="shared" si="3"/>
        <v>318.63000000000466</v>
      </c>
      <c r="H180" s="211">
        <f t="shared" si="4"/>
        <v>6.4894786249858273E-4</v>
      </c>
      <c r="I180" s="213">
        <f t="shared" si="2"/>
        <v>7.673638557738803E-3</v>
      </c>
      <c r="J180" s="2">
        <v>491313.39</v>
      </c>
      <c r="K180" s="2">
        <v>490994.76</v>
      </c>
      <c r="L180" s="2">
        <v>318.63000000000466</v>
      </c>
      <c r="M180" s="143">
        <v>42278</v>
      </c>
      <c r="N180" s="143">
        <v>42643</v>
      </c>
      <c r="O180" s="210" t="s">
        <v>6483</v>
      </c>
      <c r="P180" t="s">
        <v>2990</v>
      </c>
      <c r="Q180" s="210" t="s">
        <v>5272</v>
      </c>
      <c r="R180" t="s">
        <v>2915</v>
      </c>
    </row>
    <row r="181" spans="2:18" s="31" customFormat="1" ht="25.5" x14ac:dyDescent="0.2">
      <c r="B181" t="s">
        <v>7230</v>
      </c>
      <c r="C181" s="208" t="s">
        <v>7231</v>
      </c>
      <c r="D181" s="212" t="s">
        <v>7232</v>
      </c>
      <c r="E181" s="209">
        <v>27222.25</v>
      </c>
      <c r="F181" s="2">
        <v>486298.95</v>
      </c>
      <c r="G181" s="2">
        <f t="shared" si="3"/>
        <v>35744.380000000005</v>
      </c>
      <c r="H181" s="211">
        <f t="shared" si="4"/>
        <v>7.3502893641863715E-2</v>
      </c>
      <c r="I181" s="213">
        <f t="shared" si="2"/>
        <v>8.1535979019386421E-3</v>
      </c>
      <c r="J181" s="2">
        <v>522043.33</v>
      </c>
      <c r="K181" s="2">
        <v>486298.95</v>
      </c>
      <c r="L181" s="2">
        <v>35744.380000000005</v>
      </c>
      <c r="M181" s="143">
        <v>42278</v>
      </c>
      <c r="N181" s="143">
        <v>42643</v>
      </c>
      <c r="O181" s="210" t="s">
        <v>6957</v>
      </c>
      <c r="P181" t="s">
        <v>2921</v>
      </c>
      <c r="Q181" s="210" t="s">
        <v>7233</v>
      </c>
      <c r="R181" t="s">
        <v>2965</v>
      </c>
    </row>
    <row r="182" spans="2:18" s="31" customFormat="1" x14ac:dyDescent="0.2">
      <c r="B182" t="s">
        <v>7246</v>
      </c>
      <c r="C182" s="208" t="s">
        <v>7247</v>
      </c>
      <c r="D182" s="212" t="s">
        <v>7248</v>
      </c>
      <c r="E182" s="209">
        <v>-549.88</v>
      </c>
      <c r="F182" s="2">
        <v>12797.59</v>
      </c>
      <c r="G182" s="2">
        <f t="shared" si="3"/>
        <v>-1151.5300000000007</v>
      </c>
      <c r="H182" s="211">
        <f t="shared" si="4"/>
        <v>-8.998022283883142E-2</v>
      </c>
      <c r="I182" s="213">
        <f t="shared" si="2"/>
        <v>1.8189541925926251E-4</v>
      </c>
      <c r="J182" s="2">
        <v>11646.06</v>
      </c>
      <c r="K182" s="2">
        <v>12797.59</v>
      </c>
      <c r="L182" s="2">
        <v>-1151.5300000000007</v>
      </c>
      <c r="M182" s="143">
        <v>42278</v>
      </c>
      <c r="N182" s="143">
        <v>42643</v>
      </c>
      <c r="O182" s="210" t="s">
        <v>6302</v>
      </c>
      <c r="P182" t="s">
        <v>2965</v>
      </c>
      <c r="Q182" s="210" t="s">
        <v>6020</v>
      </c>
      <c r="R182" t="s">
        <v>2915</v>
      </c>
    </row>
    <row r="183" spans="2:18" s="31" customFormat="1" ht="25.5" x14ac:dyDescent="0.2">
      <c r="B183" t="s">
        <v>7253</v>
      </c>
      <c r="C183" s="208" t="s">
        <v>7254</v>
      </c>
      <c r="D183" s="212" t="s">
        <v>7255</v>
      </c>
      <c r="E183" s="209">
        <v>-897.92</v>
      </c>
      <c r="F183" s="2">
        <v>681.42</v>
      </c>
      <c r="G183" s="2">
        <f t="shared" si="3"/>
        <v>52.660000000000082</v>
      </c>
      <c r="H183" s="211">
        <f t="shared" si="4"/>
        <v>7.7279798068738928E-2</v>
      </c>
      <c r="I183" s="213">
        <f t="shared" si="2"/>
        <v>1.1465318688881858E-5</v>
      </c>
      <c r="J183" s="2">
        <v>734.08</v>
      </c>
      <c r="K183" s="2">
        <v>681.42</v>
      </c>
      <c r="L183" s="2">
        <v>52.660000000000082</v>
      </c>
      <c r="M183" s="143">
        <v>42278</v>
      </c>
      <c r="N183" s="143">
        <v>42643</v>
      </c>
      <c r="O183" s="210" t="s">
        <v>6546</v>
      </c>
      <c r="P183" t="s">
        <v>2922</v>
      </c>
      <c r="Q183" s="210" t="s">
        <v>7069</v>
      </c>
      <c r="R183" t="s">
        <v>3056</v>
      </c>
    </row>
    <row r="184" spans="2:18" s="31" customFormat="1" x14ac:dyDescent="0.2">
      <c r="B184" t="s">
        <v>7287</v>
      </c>
      <c r="C184" s="208" t="s">
        <v>7288</v>
      </c>
      <c r="D184" s="212" t="s">
        <v>7289</v>
      </c>
      <c r="E184" s="209">
        <v>-632.82000000000005</v>
      </c>
      <c r="F184" s="2">
        <v>931672.82</v>
      </c>
      <c r="G184" s="2">
        <f t="shared" si="3"/>
        <v>-134158.77999999991</v>
      </c>
      <c r="H184" s="211">
        <f t="shared" si="4"/>
        <v>-0.14399773946394606</v>
      </c>
      <c r="I184" s="213">
        <f t="shared" si="2"/>
        <v>1.2456071037840117E-2</v>
      </c>
      <c r="J184" s="2">
        <v>797514.04</v>
      </c>
      <c r="K184" s="2">
        <v>931672.82</v>
      </c>
      <c r="L184" s="2">
        <v>-134158.77999999991</v>
      </c>
      <c r="M184" s="143">
        <v>42278</v>
      </c>
      <c r="N184" s="143">
        <v>42643</v>
      </c>
      <c r="O184" s="210" t="s">
        <v>7277</v>
      </c>
      <c r="P184" t="s">
        <v>2990</v>
      </c>
      <c r="Q184" s="210" t="s">
        <v>6020</v>
      </c>
      <c r="R184" t="s">
        <v>2915</v>
      </c>
    </row>
    <row r="185" spans="2:18" s="31" customFormat="1" x14ac:dyDescent="0.2">
      <c r="B185" t="s">
        <v>7297</v>
      </c>
      <c r="C185" s="208" t="s">
        <v>7298</v>
      </c>
      <c r="D185" s="212" t="s">
        <v>7299</v>
      </c>
      <c r="E185" s="209">
        <v>3271.76</v>
      </c>
      <c r="F185" s="2">
        <v>64381.86</v>
      </c>
      <c r="G185" s="2">
        <f t="shared" si="3"/>
        <v>-42854.490000000005</v>
      </c>
      <c r="H185" s="211">
        <f t="shared" si="4"/>
        <v>-0.6656298839455711</v>
      </c>
      <c r="I185" s="213">
        <f t="shared" si="2"/>
        <v>3.3622787377870887E-4</v>
      </c>
      <c r="J185" s="2">
        <v>21527.37</v>
      </c>
      <c r="K185" s="2">
        <v>64381.86</v>
      </c>
      <c r="L185" s="2">
        <v>-42854.490000000005</v>
      </c>
      <c r="M185" s="143">
        <v>42278</v>
      </c>
      <c r="N185" s="143">
        <v>42643</v>
      </c>
      <c r="O185" s="210" t="s">
        <v>6302</v>
      </c>
      <c r="P185" t="s">
        <v>2965</v>
      </c>
      <c r="Q185" s="210" t="s">
        <v>7764</v>
      </c>
      <c r="R185" t="s">
        <v>2990</v>
      </c>
    </row>
    <row r="186" spans="2:18" s="31" customFormat="1" ht="38.25" x14ac:dyDescent="0.2">
      <c r="B186" t="s">
        <v>7303</v>
      </c>
      <c r="C186" s="208" t="s">
        <v>7304</v>
      </c>
      <c r="D186" s="212" t="s">
        <v>7305</v>
      </c>
      <c r="E186" s="209">
        <v>-298.98</v>
      </c>
      <c r="F186" s="2">
        <v>24610.37</v>
      </c>
      <c r="G186" s="2">
        <f t="shared" si="3"/>
        <v>-5117.2099999999991</v>
      </c>
      <c r="H186" s="211">
        <f t="shared" si="4"/>
        <v>-0.20792901528908339</v>
      </c>
      <c r="I186" s="213">
        <f t="shared" si="2"/>
        <v>3.044563149157643E-4</v>
      </c>
      <c r="J186" s="2">
        <v>19493.16</v>
      </c>
      <c r="K186" s="2">
        <v>24610.37</v>
      </c>
      <c r="L186" s="2">
        <v>-5117.2099999999991</v>
      </c>
      <c r="M186" s="143">
        <v>42278</v>
      </c>
      <c r="N186" s="143">
        <v>42643</v>
      </c>
      <c r="O186" s="210" t="s">
        <v>6546</v>
      </c>
      <c r="P186" t="s">
        <v>2922</v>
      </c>
      <c r="Q186" s="210" t="s">
        <v>7198</v>
      </c>
      <c r="R186" t="s">
        <v>2915</v>
      </c>
    </row>
    <row r="187" spans="2:18" s="31" customFormat="1" ht="38.25" x14ac:dyDescent="0.2">
      <c r="B187" t="s">
        <v>7313</v>
      </c>
      <c r="C187" s="208" t="s">
        <v>7314</v>
      </c>
      <c r="D187" s="212" t="s">
        <v>7315</v>
      </c>
      <c r="E187" s="209">
        <v>-3393.21</v>
      </c>
      <c r="F187" s="2">
        <v>928693.34</v>
      </c>
      <c r="G187" s="2">
        <f t="shared" si="3"/>
        <v>-74882.739999999991</v>
      </c>
      <c r="H187" s="211">
        <f t="shared" si="4"/>
        <v>-8.0632364608106258E-2</v>
      </c>
      <c r="I187" s="213">
        <f t="shared" si="2"/>
        <v>1.333534577831494E-2</v>
      </c>
      <c r="J187" s="2">
        <v>853810.6</v>
      </c>
      <c r="K187" s="2">
        <v>928693.34</v>
      </c>
      <c r="L187" s="2">
        <v>-74882.739999999991</v>
      </c>
      <c r="M187" s="143">
        <v>42278</v>
      </c>
      <c r="N187" s="143">
        <v>42643</v>
      </c>
      <c r="O187" s="210" t="s">
        <v>7241</v>
      </c>
      <c r="P187" t="s">
        <v>2990</v>
      </c>
      <c r="Q187" s="210" t="s">
        <v>7037</v>
      </c>
      <c r="R187" t="s">
        <v>2965</v>
      </c>
    </row>
    <row r="188" spans="2:18" s="31" customFormat="1" ht="38.25" x14ac:dyDescent="0.2">
      <c r="B188" t="s">
        <v>7320</v>
      </c>
      <c r="C188" s="208" t="s">
        <v>7321</v>
      </c>
      <c r="D188" s="212" t="s">
        <v>7322</v>
      </c>
      <c r="E188" s="209">
        <v>-284.43</v>
      </c>
      <c r="F188" s="2">
        <v>273210.75</v>
      </c>
      <c r="G188" s="2">
        <f t="shared" si="3"/>
        <v>-89819.290000000008</v>
      </c>
      <c r="H188" s="211">
        <f t="shared" si="4"/>
        <v>-0.32875459695491488</v>
      </c>
      <c r="I188" s="213">
        <f t="shared" si="2"/>
        <v>2.8643220544345704E-3</v>
      </c>
      <c r="J188" s="2">
        <v>183391.46</v>
      </c>
      <c r="K188" s="2">
        <v>273210.75</v>
      </c>
      <c r="L188" s="2">
        <v>-89819.290000000008</v>
      </c>
      <c r="M188" s="143">
        <v>42278</v>
      </c>
      <c r="N188" s="143">
        <v>42643</v>
      </c>
      <c r="O188" s="210" t="s">
        <v>6483</v>
      </c>
      <c r="P188" t="s">
        <v>2990</v>
      </c>
      <c r="Q188" s="210" t="s">
        <v>7323</v>
      </c>
      <c r="R188" t="s">
        <v>2917</v>
      </c>
    </row>
    <row r="189" spans="2:18" s="31" customFormat="1" ht="25.5" x14ac:dyDescent="0.2">
      <c r="B189" t="s">
        <v>7351</v>
      </c>
      <c r="C189" s="208" t="s">
        <v>7352</v>
      </c>
      <c r="D189" s="212" t="s">
        <v>7353</v>
      </c>
      <c r="E189" s="209">
        <v>64129.07</v>
      </c>
      <c r="F189" s="2">
        <v>357374.02</v>
      </c>
      <c r="G189" s="2">
        <f t="shared" si="3"/>
        <v>-71878.840000000026</v>
      </c>
      <c r="H189" s="211">
        <f t="shared" si="4"/>
        <v>-0.20113056903241042</v>
      </c>
      <c r="I189" s="213">
        <f t="shared" si="2"/>
        <v>4.4590415524734224E-3</v>
      </c>
      <c r="J189" s="2">
        <v>285495.18</v>
      </c>
      <c r="K189" s="2">
        <v>357374.02</v>
      </c>
      <c r="L189" s="2">
        <v>-71878.840000000026</v>
      </c>
      <c r="M189" s="143">
        <v>42278</v>
      </c>
      <c r="N189" s="143">
        <v>42643</v>
      </c>
      <c r="O189" s="210" t="s">
        <v>7354</v>
      </c>
      <c r="P189" t="s">
        <v>2930</v>
      </c>
      <c r="Q189" s="210" t="s">
        <v>7037</v>
      </c>
      <c r="R189" t="s">
        <v>2965</v>
      </c>
    </row>
    <row r="190" spans="2:18" s="31" customFormat="1" x14ac:dyDescent="0.2">
      <c r="B190" t="s">
        <v>7376</v>
      </c>
      <c r="C190" s="208" t="s">
        <v>7377</v>
      </c>
      <c r="D190" s="212" t="s">
        <v>7378</v>
      </c>
      <c r="E190" s="209">
        <v>405.62</v>
      </c>
      <c r="F190" s="2">
        <v>-70058.61</v>
      </c>
      <c r="G190" s="2">
        <f t="shared" si="3"/>
        <v>0</v>
      </c>
      <c r="H190" s="211">
        <f t="shared" si="4"/>
        <v>0</v>
      </c>
      <c r="I190" s="213">
        <f t="shared" si="2"/>
        <v>-1.0942190095767292E-3</v>
      </c>
      <c r="J190" s="2">
        <v>-70058.61</v>
      </c>
      <c r="K190" s="2">
        <v>-70058.61</v>
      </c>
      <c r="L190" s="2">
        <v>0</v>
      </c>
      <c r="M190" s="143">
        <v>42278</v>
      </c>
      <c r="N190" s="143">
        <v>42643</v>
      </c>
      <c r="O190" s="210" t="s">
        <v>5812</v>
      </c>
      <c r="P190" t="s">
        <v>2930</v>
      </c>
      <c r="Q190" s="210" t="s">
        <v>5272</v>
      </c>
      <c r="R190" t="s">
        <v>2915</v>
      </c>
    </row>
    <row r="191" spans="2:18" s="31" customFormat="1" x14ac:dyDescent="0.2">
      <c r="B191" t="s">
        <v>7379</v>
      </c>
      <c r="C191" s="208" t="s">
        <v>7380</v>
      </c>
      <c r="D191" s="212" t="s">
        <v>7381</v>
      </c>
      <c r="E191" s="209">
        <v>340.88</v>
      </c>
      <c r="F191" s="2">
        <v>30507.85</v>
      </c>
      <c r="G191" s="2">
        <f t="shared" si="3"/>
        <v>14635.150000000001</v>
      </c>
      <c r="H191" s="211">
        <f t="shared" si="4"/>
        <v>0.4797175153280222</v>
      </c>
      <c r="I191" s="213">
        <f t="shared" si="2"/>
        <v>7.0507149298740419E-4</v>
      </c>
      <c r="J191" s="2">
        <v>45143</v>
      </c>
      <c r="K191" s="2">
        <v>30507.85</v>
      </c>
      <c r="L191" s="2">
        <v>14635.150000000001</v>
      </c>
      <c r="M191" s="143">
        <v>42278</v>
      </c>
      <c r="N191" s="143">
        <v>42643</v>
      </c>
      <c r="O191" s="210" t="s">
        <v>7361</v>
      </c>
      <c r="P191" t="s">
        <v>2930</v>
      </c>
      <c r="Q191" s="210" t="s">
        <v>6906</v>
      </c>
      <c r="R191" t="s">
        <v>2916</v>
      </c>
    </row>
    <row r="192" spans="2:18" s="31" customFormat="1" x14ac:dyDescent="0.2">
      <c r="B192" t="s">
        <v>7395</v>
      </c>
      <c r="C192" s="208" t="s">
        <v>7396</v>
      </c>
      <c r="D192" s="212" t="s">
        <v>7397</v>
      </c>
      <c r="E192" s="209">
        <v>-400.19</v>
      </c>
      <c r="F192" s="2">
        <v>-0.02</v>
      </c>
      <c r="G192" s="2">
        <f t="shared" si="3"/>
        <v>-8111.1699999999992</v>
      </c>
      <c r="H192" s="211">
        <f t="shared" si="4"/>
        <v>405558.49999999994</v>
      </c>
      <c r="I192" s="213">
        <f t="shared" si="2"/>
        <v>-1.2668561777472704E-4</v>
      </c>
      <c r="J192" s="2">
        <v>-8111.19</v>
      </c>
      <c r="K192" s="2">
        <v>-0.02</v>
      </c>
      <c r="L192" s="2">
        <v>-8111.1699999999992</v>
      </c>
      <c r="M192" s="143">
        <v>42278</v>
      </c>
      <c r="N192" s="143">
        <v>42643</v>
      </c>
      <c r="O192" s="210" t="s">
        <v>7398</v>
      </c>
      <c r="P192" t="s">
        <v>2990</v>
      </c>
      <c r="Q192" s="210" t="s">
        <v>6020</v>
      </c>
      <c r="R192" t="s">
        <v>2915</v>
      </c>
    </row>
    <row r="193" spans="2:18" s="31" customFormat="1" ht="25.5" x14ac:dyDescent="0.2">
      <c r="B193" t="s">
        <v>7399</v>
      </c>
      <c r="C193" s="208" t="s">
        <v>7400</v>
      </c>
      <c r="D193" s="212" t="s">
        <v>7401</v>
      </c>
      <c r="E193" s="209">
        <v>20073.86</v>
      </c>
      <c r="F193" s="2">
        <v>13697.21</v>
      </c>
      <c r="G193" s="2">
        <f t="shared" si="3"/>
        <v>8741.91</v>
      </c>
      <c r="H193" s="211">
        <f t="shared" si="4"/>
        <v>0.63822559484741781</v>
      </c>
      <c r="I193" s="213">
        <f t="shared" si="2"/>
        <v>3.504681531959223E-4</v>
      </c>
      <c r="J193" s="2">
        <v>22439.119999999999</v>
      </c>
      <c r="K193" s="2">
        <v>13697.21</v>
      </c>
      <c r="L193" s="2">
        <v>8741.91</v>
      </c>
      <c r="M193" s="143">
        <v>42278</v>
      </c>
      <c r="N193" s="143">
        <v>42643</v>
      </c>
      <c r="O193" s="210" t="s">
        <v>7037</v>
      </c>
      <c r="P193" t="s">
        <v>2965</v>
      </c>
      <c r="Q193" s="210" t="s">
        <v>7765</v>
      </c>
      <c r="R193" t="s">
        <v>2931</v>
      </c>
    </row>
    <row r="194" spans="2:18" s="31" customFormat="1" ht="25.5" x14ac:dyDescent="0.2">
      <c r="B194" t="s">
        <v>7405</v>
      </c>
      <c r="C194" s="208" t="s">
        <v>7406</v>
      </c>
      <c r="D194" s="212" t="s">
        <v>7407</v>
      </c>
      <c r="E194" s="209">
        <v>31.03</v>
      </c>
      <c r="F194" s="2">
        <v>31239.42</v>
      </c>
      <c r="G194" s="2">
        <f t="shared" si="3"/>
        <v>-5937.6499999999978</v>
      </c>
      <c r="H194" s="211">
        <f t="shared" si="4"/>
        <v>-0.19006914981136008</v>
      </c>
      <c r="I194" s="213">
        <f t="shared" si="2"/>
        <v>3.9517880400336518E-4</v>
      </c>
      <c r="J194" s="2">
        <v>25301.77</v>
      </c>
      <c r="K194" s="2">
        <v>31239.42</v>
      </c>
      <c r="L194" s="2">
        <v>-5937.6499999999978</v>
      </c>
      <c r="M194" s="143">
        <v>42278</v>
      </c>
      <c r="N194" s="143">
        <v>42643</v>
      </c>
      <c r="O194" s="210" t="s">
        <v>7172</v>
      </c>
      <c r="P194" t="s">
        <v>2931</v>
      </c>
      <c r="Q194" s="210" t="s">
        <v>5272</v>
      </c>
      <c r="R194" t="s">
        <v>2915</v>
      </c>
    </row>
    <row r="195" spans="2:18" s="31" customFormat="1" ht="25.5" x14ac:dyDescent="0.2">
      <c r="B195" t="s">
        <v>7423</v>
      </c>
      <c r="C195" s="208" t="s">
        <v>7424</v>
      </c>
      <c r="D195" s="212" t="s">
        <v>7425</v>
      </c>
      <c r="E195" s="209">
        <v>83050.209999999992</v>
      </c>
      <c r="F195" s="2">
        <v>208562.05</v>
      </c>
      <c r="G195" s="2">
        <f t="shared" si="3"/>
        <v>-10482.289999999979</v>
      </c>
      <c r="H195" s="211">
        <f t="shared" si="4"/>
        <v>-5.025981476495834E-2</v>
      </c>
      <c r="I195" s="213">
        <f t="shared" si="2"/>
        <v>3.0937330729855507E-3</v>
      </c>
      <c r="J195" s="2">
        <v>198079.76</v>
      </c>
      <c r="K195" s="2">
        <v>208562.05</v>
      </c>
      <c r="L195" s="2">
        <v>-10482.289999999979</v>
      </c>
      <c r="M195" s="143">
        <v>42278</v>
      </c>
      <c r="N195" s="143">
        <v>42643</v>
      </c>
      <c r="O195" s="210" t="s">
        <v>5805</v>
      </c>
      <c r="P195" t="s">
        <v>2914</v>
      </c>
      <c r="Q195" s="210" t="s">
        <v>5272</v>
      </c>
      <c r="R195" t="s">
        <v>2915</v>
      </c>
    </row>
    <row r="196" spans="2:18" s="31" customFormat="1" ht="25.5" x14ac:dyDescent="0.2">
      <c r="B196" t="s">
        <v>7426</v>
      </c>
      <c r="C196" s="208" t="s">
        <v>7427</v>
      </c>
      <c r="D196" s="212" t="s">
        <v>7428</v>
      </c>
      <c r="E196" s="209">
        <v>53160.89</v>
      </c>
      <c r="F196" s="2">
        <v>347110.72</v>
      </c>
      <c r="G196" s="2">
        <f t="shared" si="3"/>
        <v>-8769.0599999999977</v>
      </c>
      <c r="H196" s="211">
        <f t="shared" si="4"/>
        <v>-2.5263005417983053E-2</v>
      </c>
      <c r="I196" s="213">
        <f t="shared" si="2"/>
        <v>5.2844307944982984E-3</v>
      </c>
      <c r="J196" s="2">
        <v>338341.66</v>
      </c>
      <c r="K196" s="2">
        <v>347110.72</v>
      </c>
      <c r="L196" s="2">
        <v>-8769.0599999999977</v>
      </c>
      <c r="M196" s="143">
        <v>42278</v>
      </c>
      <c r="N196" s="143">
        <v>42643</v>
      </c>
      <c r="O196" s="210" t="s">
        <v>5805</v>
      </c>
      <c r="P196" t="s">
        <v>2914</v>
      </c>
      <c r="Q196" s="210" t="s">
        <v>5272</v>
      </c>
      <c r="R196" t="s">
        <v>2915</v>
      </c>
    </row>
    <row r="197" spans="2:18" s="31" customFormat="1" x14ac:dyDescent="0.2">
      <c r="B197" t="s">
        <v>7433</v>
      </c>
      <c r="C197" s="208" t="s">
        <v>7434</v>
      </c>
      <c r="D197" s="212" t="s">
        <v>7435</v>
      </c>
      <c r="E197" s="209">
        <v>48093.95</v>
      </c>
      <c r="F197" s="2">
        <v>504.36</v>
      </c>
      <c r="G197" s="2">
        <f t="shared" si="3"/>
        <v>47656.65</v>
      </c>
      <c r="H197" s="211">
        <f t="shared" si="4"/>
        <v>94.489352843207229</v>
      </c>
      <c r="I197" s="213">
        <f t="shared" si="2"/>
        <v>7.5220865304656992E-4</v>
      </c>
      <c r="J197" s="2">
        <v>48161.01</v>
      </c>
      <c r="K197" s="2">
        <v>504.36</v>
      </c>
      <c r="L197" s="2">
        <v>47656.65</v>
      </c>
      <c r="M197" s="143">
        <v>42278</v>
      </c>
      <c r="N197" s="143">
        <v>42643</v>
      </c>
      <c r="O197" s="210" t="s">
        <v>7436</v>
      </c>
      <c r="P197" t="s">
        <v>2931</v>
      </c>
      <c r="Q197" s="210" t="s">
        <v>7610</v>
      </c>
      <c r="R197" t="s">
        <v>2990</v>
      </c>
    </row>
    <row r="198" spans="2:18" s="31" customFormat="1" ht="38.25" x14ac:dyDescent="0.2">
      <c r="B198" t="s">
        <v>7440</v>
      </c>
      <c r="C198" s="208" t="s">
        <v>7441</v>
      </c>
      <c r="D198" s="212" t="s">
        <v>7442</v>
      </c>
      <c r="E198" s="209">
        <v>-420.56</v>
      </c>
      <c r="F198" s="2">
        <v>56401.89</v>
      </c>
      <c r="G198" s="2">
        <f t="shared" si="3"/>
        <v>1020.0999999999985</v>
      </c>
      <c r="H198" s="211">
        <f t="shared" si="4"/>
        <v>1.8086273350059696E-2</v>
      </c>
      <c r="I198" s="213">
        <f t="shared" si="2"/>
        <v>8.9685240723052953E-4</v>
      </c>
      <c r="J198" s="2">
        <v>57421.99</v>
      </c>
      <c r="K198" s="2">
        <v>56401.89</v>
      </c>
      <c r="L198" s="2">
        <v>1020.0999999999985</v>
      </c>
      <c r="M198" s="143">
        <v>42278</v>
      </c>
      <c r="N198" s="143">
        <v>42643</v>
      </c>
      <c r="O198" s="210" t="s">
        <v>5812</v>
      </c>
      <c r="P198" t="s">
        <v>2930</v>
      </c>
      <c r="Q198" s="210" t="s">
        <v>6020</v>
      </c>
      <c r="R198" t="s">
        <v>2915</v>
      </c>
    </row>
    <row r="199" spans="2:18" s="31" customFormat="1" ht="25.5" x14ac:dyDescent="0.2">
      <c r="B199" t="s">
        <v>7443</v>
      </c>
      <c r="C199" s="208" t="s">
        <v>7444</v>
      </c>
      <c r="D199" s="212" t="s">
        <v>7445</v>
      </c>
      <c r="E199" s="209">
        <v>6834.39</v>
      </c>
      <c r="F199" s="2">
        <v>23946.76</v>
      </c>
      <c r="G199" s="2">
        <f t="shared" si="3"/>
        <v>-7231.0199999999968</v>
      </c>
      <c r="H199" s="211">
        <f t="shared" si="4"/>
        <v>-0.30196235315341186</v>
      </c>
      <c r="I199" s="213">
        <f t="shared" si="2"/>
        <v>2.6107683933697964E-4</v>
      </c>
      <c r="J199" s="2">
        <v>16715.740000000002</v>
      </c>
      <c r="K199" s="2">
        <v>23946.76</v>
      </c>
      <c r="L199" s="2">
        <v>-7231.0199999999968</v>
      </c>
      <c r="M199" s="143">
        <v>42278</v>
      </c>
      <c r="N199" s="143">
        <v>42643</v>
      </c>
      <c r="O199" s="210" t="s">
        <v>6925</v>
      </c>
      <c r="P199" t="s">
        <v>2915</v>
      </c>
      <c r="Q199" s="210" t="s">
        <v>7762</v>
      </c>
      <c r="R199" t="s">
        <v>2930</v>
      </c>
    </row>
    <row r="200" spans="2:18" s="31" customFormat="1" ht="25.5" x14ac:dyDescent="0.2">
      <c r="B200" t="s">
        <v>7446</v>
      </c>
      <c r="C200" s="208" t="s">
        <v>7447</v>
      </c>
      <c r="D200" s="212" t="s">
        <v>7448</v>
      </c>
      <c r="E200" s="209">
        <v>9238.2099999999991</v>
      </c>
      <c r="F200" s="2">
        <v>27056.17</v>
      </c>
      <c r="G200" s="2">
        <f t="shared" si="3"/>
        <v>-318.2599999999984</v>
      </c>
      <c r="H200" s="211">
        <f t="shared" si="4"/>
        <v>-1.1762936143585674E-2</v>
      </c>
      <c r="I200" s="213">
        <f t="shared" si="2"/>
        <v>4.1760933307628746E-4</v>
      </c>
      <c r="J200" s="2">
        <v>26737.91</v>
      </c>
      <c r="K200" s="2">
        <v>27056.17</v>
      </c>
      <c r="L200" s="2">
        <v>-318.2599999999984</v>
      </c>
      <c r="M200" s="143">
        <v>42278</v>
      </c>
      <c r="N200" s="143">
        <v>42643</v>
      </c>
      <c r="O200" s="210" t="s">
        <v>7449</v>
      </c>
      <c r="P200" t="s">
        <v>2931</v>
      </c>
      <c r="Q200" s="210" t="s">
        <v>7766</v>
      </c>
      <c r="R200" t="s">
        <v>2922</v>
      </c>
    </row>
    <row r="201" spans="2:18" s="31" customFormat="1" ht="25.5" x14ac:dyDescent="0.2">
      <c r="B201" t="s">
        <v>7450</v>
      </c>
      <c r="C201" s="208" t="s">
        <v>7451</v>
      </c>
      <c r="D201" s="212" t="s">
        <v>7452</v>
      </c>
      <c r="E201" s="209">
        <v>2769.19</v>
      </c>
      <c r="F201" s="2">
        <v>1293.7</v>
      </c>
      <c r="G201" s="2">
        <f t="shared" si="3"/>
        <v>1352.2899999999997</v>
      </c>
      <c r="H201" s="211">
        <f t="shared" si="4"/>
        <v>1.0452887068099248</v>
      </c>
      <c r="I201" s="213">
        <f t="shared" si="2"/>
        <v>4.1326719972747521E-5</v>
      </c>
      <c r="J201" s="2">
        <v>2645.99</v>
      </c>
      <c r="K201" s="2">
        <v>1293.7</v>
      </c>
      <c r="L201" s="2">
        <v>1352.2899999999997</v>
      </c>
      <c r="M201" s="143">
        <v>42278</v>
      </c>
      <c r="N201" s="143">
        <v>42643</v>
      </c>
      <c r="O201" s="210" t="s">
        <v>7172</v>
      </c>
      <c r="P201" t="s">
        <v>2931</v>
      </c>
      <c r="Q201" s="210" t="s">
        <v>7037</v>
      </c>
      <c r="R201" t="s">
        <v>2965</v>
      </c>
    </row>
    <row r="202" spans="2:18" s="31" customFormat="1" x14ac:dyDescent="0.2">
      <c r="B202" t="s">
        <v>7453</v>
      </c>
      <c r="C202" s="208" t="s">
        <v>7454</v>
      </c>
      <c r="D202" s="212" t="s">
        <v>7455</v>
      </c>
      <c r="E202" s="209">
        <v>-2700.98</v>
      </c>
      <c r="F202" s="2">
        <v>2507.9699999999998</v>
      </c>
      <c r="G202" s="2">
        <f t="shared" si="3"/>
        <v>11698.070000000002</v>
      </c>
      <c r="H202" s="211">
        <f t="shared" si="4"/>
        <v>4.6643580266111648</v>
      </c>
      <c r="I202" s="213">
        <f t="shared" si="2"/>
        <v>2.2187878147750004E-4</v>
      </c>
      <c r="J202" s="2">
        <v>14206.04</v>
      </c>
      <c r="K202" s="2">
        <v>2507.9699999999998</v>
      </c>
      <c r="L202" s="2">
        <v>11698.070000000002</v>
      </c>
      <c r="M202" s="143">
        <v>42278</v>
      </c>
      <c r="N202" s="143">
        <v>42643</v>
      </c>
      <c r="O202" s="210" t="s">
        <v>7449</v>
      </c>
      <c r="P202" t="s">
        <v>2931</v>
      </c>
      <c r="Q202" s="210" t="s">
        <v>6020</v>
      </c>
      <c r="R202" t="s">
        <v>2915</v>
      </c>
    </row>
    <row r="203" spans="2:18" s="31" customFormat="1" ht="25.5" x14ac:dyDescent="0.2">
      <c r="B203" t="s">
        <v>7456</v>
      </c>
      <c r="C203" s="208" t="s">
        <v>7457</v>
      </c>
      <c r="D203" s="212" t="s">
        <v>7458</v>
      </c>
      <c r="E203" s="209">
        <v>947.99</v>
      </c>
      <c r="F203" s="2">
        <v>2598.6</v>
      </c>
      <c r="G203" s="2">
        <f t="shared" si="3"/>
        <v>-1201.29</v>
      </c>
      <c r="H203" s="211">
        <f t="shared" si="4"/>
        <v>-0.46228353728930965</v>
      </c>
      <c r="I203" s="213">
        <f t="shared" si="2"/>
        <v>2.182405794622045E-5</v>
      </c>
      <c r="J203" s="2">
        <v>1397.31</v>
      </c>
      <c r="K203" s="2">
        <v>2598.6</v>
      </c>
      <c r="L203" s="2">
        <v>-1201.29</v>
      </c>
      <c r="M203" s="143">
        <v>42278</v>
      </c>
      <c r="N203" s="143">
        <v>42643</v>
      </c>
      <c r="O203" s="210" t="s">
        <v>7283</v>
      </c>
      <c r="P203" t="s">
        <v>2916</v>
      </c>
      <c r="Q203" s="210" t="s">
        <v>6906</v>
      </c>
      <c r="R203" t="s">
        <v>2916</v>
      </c>
    </row>
    <row r="204" spans="2:18" s="31" customFormat="1" ht="38.25" x14ac:dyDescent="0.2">
      <c r="B204" t="s">
        <v>7471</v>
      </c>
      <c r="C204" s="208" t="s">
        <v>7472</v>
      </c>
      <c r="D204" s="212" t="s">
        <v>7473</v>
      </c>
      <c r="E204" s="209">
        <v>2537.7800000000002</v>
      </c>
      <c r="F204" s="2">
        <v>18000</v>
      </c>
      <c r="G204" s="2">
        <f t="shared" si="3"/>
        <v>6324.98</v>
      </c>
      <c r="H204" s="211">
        <f t="shared" si="4"/>
        <v>0.35138777777777774</v>
      </c>
      <c r="I204" s="213">
        <f t="shared" si="2"/>
        <v>3.7992268935358191E-4</v>
      </c>
      <c r="J204" s="2">
        <v>24324.98</v>
      </c>
      <c r="K204" s="2">
        <v>18000</v>
      </c>
      <c r="L204" s="2">
        <v>6324.98</v>
      </c>
      <c r="M204" s="143">
        <v>42278</v>
      </c>
      <c r="N204" s="143">
        <v>42643</v>
      </c>
      <c r="O204" s="210" t="s">
        <v>7069</v>
      </c>
      <c r="P204" t="s">
        <v>3056</v>
      </c>
      <c r="Q204" s="210" t="s">
        <v>6811</v>
      </c>
      <c r="R204" t="s">
        <v>2916</v>
      </c>
    </row>
    <row r="205" spans="2:18" s="31" customFormat="1" ht="25.5" x14ac:dyDescent="0.2">
      <c r="B205" t="s">
        <v>7474</v>
      </c>
      <c r="C205" s="208" t="s">
        <v>7475</v>
      </c>
      <c r="D205" s="212" t="s">
        <v>7476</v>
      </c>
      <c r="E205" s="209">
        <v>16933.39</v>
      </c>
      <c r="F205" s="2">
        <v>441675.05</v>
      </c>
      <c r="G205" s="2">
        <f t="shared" si="3"/>
        <v>-232372.65999999997</v>
      </c>
      <c r="H205" s="211">
        <f t="shared" si="4"/>
        <v>-0.52611679106619214</v>
      </c>
      <c r="I205" s="213">
        <f t="shared" si="2"/>
        <v>3.2690150987557749E-3</v>
      </c>
      <c r="J205" s="2">
        <v>209302.39</v>
      </c>
      <c r="K205" s="2">
        <v>441675.05</v>
      </c>
      <c r="L205" s="2">
        <v>-232372.65999999997</v>
      </c>
      <c r="M205" s="143">
        <v>42278</v>
      </c>
      <c r="N205" s="143">
        <v>42643</v>
      </c>
      <c r="O205" s="210" t="s">
        <v>6476</v>
      </c>
      <c r="P205" t="s">
        <v>2914</v>
      </c>
      <c r="Q205" s="210" t="s">
        <v>7323</v>
      </c>
      <c r="R205" t="s">
        <v>2917</v>
      </c>
    </row>
    <row r="206" spans="2:18" s="31" customFormat="1" ht="25.5" x14ac:dyDescent="0.2">
      <c r="B206" t="s">
        <v>7480</v>
      </c>
      <c r="C206" s="208" t="s">
        <v>7481</v>
      </c>
      <c r="D206" s="212" t="s">
        <v>7482</v>
      </c>
      <c r="E206" s="209">
        <v>-210.66</v>
      </c>
      <c r="F206" s="2">
        <v>1820.17</v>
      </c>
      <c r="G206" s="2">
        <f t="shared" si="3"/>
        <v>-307.48</v>
      </c>
      <c r="H206" s="211">
        <f t="shared" si="4"/>
        <v>-0.16892927583687239</v>
      </c>
      <c r="I206" s="213">
        <f t="shared" si="2"/>
        <v>2.3626134654921393E-5</v>
      </c>
      <c r="J206" s="2">
        <v>1512.69</v>
      </c>
      <c r="K206" s="2">
        <v>1820.17</v>
      </c>
      <c r="L206" s="2">
        <v>-307.48</v>
      </c>
      <c r="M206" s="143">
        <v>42278</v>
      </c>
      <c r="N206" s="143">
        <v>42643</v>
      </c>
      <c r="O206" s="210" t="s">
        <v>7069</v>
      </c>
      <c r="P206" t="s">
        <v>3056</v>
      </c>
      <c r="Q206" s="210" t="s">
        <v>6020</v>
      </c>
      <c r="R206" t="s">
        <v>2915</v>
      </c>
    </row>
    <row r="207" spans="2:18" s="31" customFormat="1" x14ac:dyDescent="0.2">
      <c r="B207" t="s">
        <v>7483</v>
      </c>
      <c r="C207" s="208" t="s">
        <v>7484</v>
      </c>
      <c r="D207" s="212" t="s">
        <v>7485</v>
      </c>
      <c r="E207" s="209">
        <v>498420.98</v>
      </c>
      <c r="F207" s="2">
        <v>1065458.52</v>
      </c>
      <c r="G207" s="2">
        <f t="shared" si="3"/>
        <v>-110306.46999999997</v>
      </c>
      <c r="H207" s="211">
        <f t="shared" si="4"/>
        <v>-0.10352957710638981</v>
      </c>
      <c r="I207" s="213">
        <f t="shared" ref="I207:I270" si="5">J207/64026131.32</f>
        <v>1.4918159668685727E-2</v>
      </c>
      <c r="J207" s="2">
        <v>955152.05</v>
      </c>
      <c r="K207" s="2">
        <v>1065458.52</v>
      </c>
      <c r="L207" s="2">
        <v>-110306.46999999997</v>
      </c>
      <c r="M207" s="143">
        <v>42278</v>
      </c>
      <c r="N207" s="143">
        <v>42643</v>
      </c>
      <c r="O207" s="210" t="s">
        <v>6975</v>
      </c>
      <c r="P207" t="s">
        <v>2914</v>
      </c>
      <c r="Q207" s="210" t="s">
        <v>7767</v>
      </c>
      <c r="R207" t="s">
        <v>2914</v>
      </c>
    </row>
    <row r="208" spans="2:18" s="31" customFormat="1" ht="38.25" x14ac:dyDescent="0.2">
      <c r="B208" t="s">
        <v>7496</v>
      </c>
      <c r="C208" s="208" t="s">
        <v>7497</v>
      </c>
      <c r="D208" s="212" t="s">
        <v>7498</v>
      </c>
      <c r="E208" s="209">
        <v>-1429.54</v>
      </c>
      <c r="F208" s="2">
        <v>12468.95</v>
      </c>
      <c r="G208" s="2">
        <f t="shared" si="3"/>
        <v>-2670.2000000000007</v>
      </c>
      <c r="H208" s="211">
        <f t="shared" si="4"/>
        <v>-0.21414794349163327</v>
      </c>
      <c r="I208" s="213">
        <f t="shared" si="5"/>
        <v>1.5304298101389644E-4</v>
      </c>
      <c r="J208" s="2">
        <v>9798.75</v>
      </c>
      <c r="K208" s="2">
        <v>12468.95</v>
      </c>
      <c r="L208" s="2">
        <v>-2670.2000000000007</v>
      </c>
      <c r="M208" s="143">
        <v>42278</v>
      </c>
      <c r="N208" s="143">
        <v>42643</v>
      </c>
      <c r="O208" s="210" t="s">
        <v>7069</v>
      </c>
      <c r="P208" t="s">
        <v>3056</v>
      </c>
      <c r="Q208" s="210" t="s">
        <v>6906</v>
      </c>
      <c r="R208" t="s">
        <v>2916</v>
      </c>
    </row>
    <row r="209" spans="2:18" s="31" customFormat="1" x14ac:dyDescent="0.2">
      <c r="B209" t="s">
        <v>7499</v>
      </c>
      <c r="C209" s="208" t="s">
        <v>7500</v>
      </c>
      <c r="D209" s="212" t="s">
        <v>7501</v>
      </c>
      <c r="E209" s="209">
        <v>5158.54</v>
      </c>
      <c r="F209" s="2">
        <v>186193.05</v>
      </c>
      <c r="G209" s="2">
        <f t="shared" si="3"/>
        <v>-76652.299999999988</v>
      </c>
      <c r="H209" s="211">
        <f t="shared" si="4"/>
        <v>-0.41168185386081807</v>
      </c>
      <c r="I209" s="213">
        <f t="shared" si="5"/>
        <v>1.7108756650080852E-3</v>
      </c>
      <c r="J209" s="2">
        <v>109540.75</v>
      </c>
      <c r="K209" s="2">
        <v>186193.05</v>
      </c>
      <c r="L209" s="2">
        <v>-76652.299999999988</v>
      </c>
      <c r="M209" s="143">
        <v>42278</v>
      </c>
      <c r="N209" s="143">
        <v>42643</v>
      </c>
      <c r="O209" s="210" t="s">
        <v>7069</v>
      </c>
      <c r="P209" t="s">
        <v>3056</v>
      </c>
      <c r="Q209" s="210" t="s">
        <v>6020</v>
      </c>
      <c r="R209" t="s">
        <v>2915</v>
      </c>
    </row>
    <row r="210" spans="2:18" s="31" customFormat="1" ht="25.5" x14ac:dyDescent="0.2">
      <c r="B210" t="s">
        <v>7768</v>
      </c>
      <c r="C210" s="208" t="s">
        <v>7769</v>
      </c>
      <c r="D210" s="212" t="s">
        <v>7770</v>
      </c>
      <c r="E210" s="209">
        <v>-23849</v>
      </c>
      <c r="F210" s="2">
        <v>-15000</v>
      </c>
      <c r="G210" s="2">
        <f t="shared" si="3"/>
        <v>-8849</v>
      </c>
      <c r="H210" s="211">
        <f t="shared" si="4"/>
        <v>0.58993333333333331</v>
      </c>
      <c r="I210" s="213">
        <f t="shared" si="5"/>
        <v>-3.7248853723183224E-4</v>
      </c>
      <c r="J210" s="2">
        <v>-23849</v>
      </c>
      <c r="K210" s="2">
        <v>-15000</v>
      </c>
      <c r="L210" s="2">
        <v>-8849</v>
      </c>
      <c r="M210" s="143">
        <v>42278</v>
      </c>
      <c r="N210" s="143">
        <v>42643</v>
      </c>
      <c r="O210" s="210" t="s">
        <v>7069</v>
      </c>
      <c r="P210" t="s">
        <v>3056</v>
      </c>
      <c r="Q210" s="210" t="s">
        <v>6811</v>
      </c>
      <c r="R210" t="s">
        <v>2916</v>
      </c>
    </row>
    <row r="211" spans="2:18" s="31" customFormat="1" ht="25.5" x14ac:dyDescent="0.2">
      <c r="B211" t="s">
        <v>7505</v>
      </c>
      <c r="C211" s="208" t="s">
        <v>7506</v>
      </c>
      <c r="D211" s="212" t="s">
        <v>7507</v>
      </c>
      <c r="E211" s="209">
        <v>16444.5</v>
      </c>
      <c r="F211" s="2">
        <v>7785.07</v>
      </c>
      <c r="G211" s="2">
        <f t="shared" si="3"/>
        <v>4587.51</v>
      </c>
      <c r="H211" s="211">
        <f t="shared" si="4"/>
        <v>0.58927023135308998</v>
      </c>
      <c r="I211" s="213">
        <f t="shared" si="5"/>
        <v>1.9324266115911874E-4</v>
      </c>
      <c r="J211" s="2">
        <v>12372.58</v>
      </c>
      <c r="K211" s="2">
        <v>7785.07</v>
      </c>
      <c r="L211" s="2">
        <v>4587.51</v>
      </c>
      <c r="M211" s="143">
        <v>42278</v>
      </c>
      <c r="N211" s="143">
        <v>42643</v>
      </c>
      <c r="O211" s="210" t="s">
        <v>7495</v>
      </c>
      <c r="P211" t="s">
        <v>3056</v>
      </c>
      <c r="Q211" s="210" t="s">
        <v>7759</v>
      </c>
      <c r="R211" t="s">
        <v>2921</v>
      </c>
    </row>
    <row r="212" spans="2:18" s="31" customFormat="1" ht="25.5" x14ac:dyDescent="0.2">
      <c r="B212" t="s">
        <v>7508</v>
      </c>
      <c r="C212" s="208" t="s">
        <v>7509</v>
      </c>
      <c r="D212" s="212" t="s">
        <v>7510</v>
      </c>
      <c r="E212" s="209">
        <v>66811.069999999992</v>
      </c>
      <c r="F212" s="2">
        <v>493772.76</v>
      </c>
      <c r="G212" s="2">
        <f t="shared" si="3"/>
        <v>-2211.4700000000303</v>
      </c>
      <c r="H212" s="211">
        <f t="shared" si="4"/>
        <v>-4.4787201302883342E-3</v>
      </c>
      <c r="I212" s="213">
        <f t="shared" si="5"/>
        <v>7.6775104143524875E-3</v>
      </c>
      <c r="J212" s="2">
        <v>491561.29</v>
      </c>
      <c r="K212" s="2">
        <v>493772.76</v>
      </c>
      <c r="L212" s="2">
        <v>-2211.4700000000303</v>
      </c>
      <c r="M212" s="143">
        <v>42278</v>
      </c>
      <c r="N212" s="143">
        <v>42643</v>
      </c>
      <c r="O212" s="210" t="s">
        <v>7511</v>
      </c>
      <c r="P212" t="s">
        <v>3056</v>
      </c>
      <c r="Q212" s="210" t="s">
        <v>7512</v>
      </c>
      <c r="R212" t="s">
        <v>2921</v>
      </c>
    </row>
    <row r="213" spans="2:18" s="31" customFormat="1" ht="25.5" x14ac:dyDescent="0.2">
      <c r="B213" t="s">
        <v>7516</v>
      </c>
      <c r="C213" s="208" t="s">
        <v>7517</v>
      </c>
      <c r="D213" s="212" t="s">
        <v>7518</v>
      </c>
      <c r="E213" s="209">
        <v>-2157.35</v>
      </c>
      <c r="F213" s="2">
        <v>2744.34</v>
      </c>
      <c r="G213" s="2">
        <f t="shared" si="3"/>
        <v>-1482.63</v>
      </c>
      <c r="H213" s="211">
        <f t="shared" si="4"/>
        <v>-0.54025011478169616</v>
      </c>
      <c r="I213" s="213">
        <f t="shared" si="5"/>
        <v>1.9706172682744562E-5</v>
      </c>
      <c r="J213" s="2">
        <v>1261.71</v>
      </c>
      <c r="K213" s="2">
        <v>2744.34</v>
      </c>
      <c r="L213" s="2">
        <v>-1482.63</v>
      </c>
      <c r="M213" s="143">
        <v>42278</v>
      </c>
      <c r="N213" s="143">
        <v>42643</v>
      </c>
      <c r="O213" s="210" t="s">
        <v>7283</v>
      </c>
      <c r="P213" t="s">
        <v>2916</v>
      </c>
      <c r="Q213" s="210" t="s">
        <v>6811</v>
      </c>
      <c r="R213" t="s">
        <v>2916</v>
      </c>
    </row>
    <row r="214" spans="2:18" s="31" customFormat="1" ht="25.5" x14ac:dyDescent="0.2">
      <c r="B214" t="s">
        <v>7528</v>
      </c>
      <c r="C214" s="208" t="s">
        <v>7529</v>
      </c>
      <c r="D214" s="212" t="s">
        <v>7771</v>
      </c>
      <c r="E214" s="209">
        <v>95160.5</v>
      </c>
      <c r="F214" s="2">
        <v>497699.56</v>
      </c>
      <c r="G214" s="2">
        <f t="shared" ref="G214:G277" si="6">+J214-F214</f>
        <v>-207045.40000000002</v>
      </c>
      <c r="H214" s="211">
        <f t="shared" ref="H214:H277" si="7">G214/F214</f>
        <v>-0.41600478810951735</v>
      </c>
      <c r="I214" s="213">
        <f t="shared" si="5"/>
        <v>4.5396177155749475E-3</v>
      </c>
      <c r="J214" s="2">
        <v>290654.15999999997</v>
      </c>
      <c r="K214" s="2">
        <v>497699.56</v>
      </c>
      <c r="L214" s="2">
        <v>-207045.40000000002</v>
      </c>
      <c r="M214" s="143">
        <v>42278</v>
      </c>
      <c r="N214" s="143">
        <v>42643</v>
      </c>
      <c r="O214" s="210" t="s">
        <v>7531</v>
      </c>
      <c r="P214" t="s">
        <v>3056</v>
      </c>
      <c r="Q214" s="210" t="s">
        <v>7753</v>
      </c>
      <c r="R214" t="s">
        <v>2921</v>
      </c>
    </row>
    <row r="215" spans="2:18" s="31" customFormat="1" ht="63.75" x14ac:dyDescent="0.2">
      <c r="B215" t="s">
        <v>7532</v>
      </c>
      <c r="C215" s="208" t="s">
        <v>7533</v>
      </c>
      <c r="D215" s="212" t="s">
        <v>7772</v>
      </c>
      <c r="E215" s="209">
        <v>16730.16</v>
      </c>
      <c r="F215" s="2">
        <v>40108.65</v>
      </c>
      <c r="G215" s="2">
        <f t="shared" si="6"/>
        <v>0</v>
      </c>
      <c r="H215" s="211">
        <f t="shared" si="7"/>
        <v>0</v>
      </c>
      <c r="I215" s="213">
        <f t="shared" si="5"/>
        <v>6.2644187885628445E-4</v>
      </c>
      <c r="J215" s="2">
        <v>40108.65</v>
      </c>
      <c r="K215" s="2">
        <v>40108.65</v>
      </c>
      <c r="L215" s="2">
        <v>0</v>
      </c>
      <c r="M215" s="143">
        <v>42278</v>
      </c>
      <c r="N215" s="143">
        <v>42643</v>
      </c>
      <c r="O215" s="210" t="s">
        <v>7535</v>
      </c>
      <c r="P215" t="s">
        <v>3056</v>
      </c>
      <c r="Q215" s="210" t="s">
        <v>5488</v>
      </c>
      <c r="R215" t="s">
        <v>2917</v>
      </c>
    </row>
    <row r="216" spans="2:18" s="31" customFormat="1" ht="25.5" x14ac:dyDescent="0.2">
      <c r="B216" t="s">
        <v>7539</v>
      </c>
      <c r="C216" s="208" t="s">
        <v>7540</v>
      </c>
      <c r="D216" s="212" t="s">
        <v>7541</v>
      </c>
      <c r="E216" s="209">
        <v>22996.74</v>
      </c>
      <c r="F216" s="2">
        <v>3174</v>
      </c>
      <c r="G216" s="2">
        <f t="shared" si="6"/>
        <v>7978.0499999999993</v>
      </c>
      <c r="H216" s="211">
        <f t="shared" si="7"/>
        <v>2.513563327032136</v>
      </c>
      <c r="I216" s="213">
        <f t="shared" si="5"/>
        <v>1.7417966336686044E-4</v>
      </c>
      <c r="J216" s="2">
        <v>11152.05</v>
      </c>
      <c r="K216" s="2">
        <v>3174</v>
      </c>
      <c r="L216" s="2">
        <v>7978.0499999999993</v>
      </c>
      <c r="M216" s="143">
        <v>42278</v>
      </c>
      <c r="N216" s="143">
        <v>42643</v>
      </c>
      <c r="O216" s="210" t="s">
        <v>7319</v>
      </c>
      <c r="P216" t="s">
        <v>2914</v>
      </c>
      <c r="Q216" s="210" t="s">
        <v>7610</v>
      </c>
      <c r="R216" t="s">
        <v>2990</v>
      </c>
    </row>
    <row r="217" spans="2:18" s="31" customFormat="1" x14ac:dyDescent="0.2">
      <c r="B217" t="s">
        <v>7542</v>
      </c>
      <c r="C217" s="208" t="s">
        <v>7543</v>
      </c>
      <c r="D217" s="212" t="s">
        <v>7544</v>
      </c>
      <c r="E217" s="209">
        <v>-2584</v>
      </c>
      <c r="F217" s="2">
        <v>-4000</v>
      </c>
      <c r="G217" s="2">
        <f t="shared" si="6"/>
        <v>-2109</v>
      </c>
      <c r="H217" s="211">
        <f t="shared" si="7"/>
        <v>0.52725</v>
      </c>
      <c r="I217" s="213">
        <f t="shared" si="5"/>
        <v>-9.5414167216623894E-5</v>
      </c>
      <c r="J217" s="2">
        <v>-6109</v>
      </c>
      <c r="K217" s="2">
        <v>-4000</v>
      </c>
      <c r="L217" s="2">
        <v>-2109</v>
      </c>
      <c r="M217" s="143">
        <v>42278</v>
      </c>
      <c r="N217" s="143">
        <v>42643</v>
      </c>
      <c r="O217" s="210" t="s">
        <v>7283</v>
      </c>
      <c r="P217" t="s">
        <v>2916</v>
      </c>
      <c r="Q217" s="210" t="s">
        <v>6811</v>
      </c>
      <c r="R217" t="s">
        <v>2916</v>
      </c>
    </row>
    <row r="218" spans="2:18" s="31" customFormat="1" x14ac:dyDescent="0.2">
      <c r="B218" t="s">
        <v>7545</v>
      </c>
      <c r="C218" s="208" t="s">
        <v>7546</v>
      </c>
      <c r="D218" s="212" t="s">
        <v>7547</v>
      </c>
      <c r="E218" s="209">
        <v>15955.29</v>
      </c>
      <c r="F218" s="2">
        <v>25111.82</v>
      </c>
      <c r="G218" s="2">
        <f t="shared" si="6"/>
        <v>-10050.07</v>
      </c>
      <c r="H218" s="211">
        <f t="shared" si="7"/>
        <v>-0.40021272850792972</v>
      </c>
      <c r="I218" s="213">
        <f t="shared" si="5"/>
        <v>2.352437932681265E-4</v>
      </c>
      <c r="J218" s="2">
        <v>15061.75</v>
      </c>
      <c r="K218" s="2">
        <v>25111.82</v>
      </c>
      <c r="L218" s="2">
        <v>-10050.07</v>
      </c>
      <c r="M218" s="143">
        <v>42278</v>
      </c>
      <c r="N218" s="143">
        <v>42643</v>
      </c>
      <c r="O218" s="210" t="s">
        <v>7283</v>
      </c>
      <c r="P218" t="s">
        <v>2916</v>
      </c>
      <c r="Q218" s="210" t="s">
        <v>7037</v>
      </c>
      <c r="R218" t="s">
        <v>2965</v>
      </c>
    </row>
    <row r="219" spans="2:18" s="31" customFormat="1" ht="25.5" x14ac:dyDescent="0.2">
      <c r="B219" t="s">
        <v>7551</v>
      </c>
      <c r="C219" s="208" t="s">
        <v>7552</v>
      </c>
      <c r="D219" s="212" t="s">
        <v>7553</v>
      </c>
      <c r="E219" s="209">
        <v>55377.96</v>
      </c>
      <c r="F219" s="2">
        <v>345210.5</v>
      </c>
      <c r="G219" s="2">
        <f t="shared" si="6"/>
        <v>-170445.94</v>
      </c>
      <c r="H219" s="211">
        <f t="shared" si="7"/>
        <v>-0.49374494692368859</v>
      </c>
      <c r="I219" s="213">
        <f t="shared" si="5"/>
        <v>2.7295817566507937E-3</v>
      </c>
      <c r="J219" s="2">
        <v>174764.56</v>
      </c>
      <c r="K219" s="2">
        <v>345210.5</v>
      </c>
      <c r="L219" s="2">
        <v>-170445.94</v>
      </c>
      <c r="M219" s="143">
        <v>42278</v>
      </c>
      <c r="N219" s="143">
        <v>42643</v>
      </c>
      <c r="O219" s="210" t="s">
        <v>6804</v>
      </c>
      <c r="P219" t="s">
        <v>3056</v>
      </c>
      <c r="Q219" s="210" t="s">
        <v>6020</v>
      </c>
      <c r="R219" t="s">
        <v>2915</v>
      </c>
    </row>
    <row r="220" spans="2:18" s="31" customFormat="1" ht="25.5" x14ac:dyDescent="0.2">
      <c r="B220" t="s">
        <v>7555</v>
      </c>
      <c r="C220" s="208" t="s">
        <v>7556</v>
      </c>
      <c r="D220" s="212" t="s">
        <v>7557</v>
      </c>
      <c r="E220" s="209">
        <v>2707.01</v>
      </c>
      <c r="F220" s="2">
        <v>83674.41</v>
      </c>
      <c r="G220" s="2">
        <f t="shared" si="6"/>
        <v>-23649.440000000002</v>
      </c>
      <c r="H220" s="211">
        <f t="shared" si="7"/>
        <v>-0.28263647153293342</v>
      </c>
      <c r="I220" s="213">
        <f t="shared" si="5"/>
        <v>9.3750737023290756E-4</v>
      </c>
      <c r="J220" s="2">
        <v>60024.97</v>
      </c>
      <c r="K220" s="2">
        <v>83674.41</v>
      </c>
      <c r="L220" s="2">
        <v>-23649.440000000002</v>
      </c>
      <c r="M220" s="143">
        <v>42278</v>
      </c>
      <c r="N220" s="143">
        <v>42643</v>
      </c>
      <c r="O220" s="210" t="s">
        <v>7531</v>
      </c>
      <c r="P220" t="s">
        <v>3056</v>
      </c>
      <c r="Q220" s="210" t="s">
        <v>5272</v>
      </c>
      <c r="R220" t="s">
        <v>2915</v>
      </c>
    </row>
    <row r="221" spans="2:18" s="31" customFormat="1" ht="51" x14ac:dyDescent="0.2">
      <c r="B221" t="s">
        <v>7561</v>
      </c>
      <c r="C221" s="208" t="s">
        <v>7562</v>
      </c>
      <c r="D221" s="212" t="s">
        <v>7563</v>
      </c>
      <c r="E221" s="209">
        <v>38352.449999999997</v>
      </c>
      <c r="F221" s="2">
        <v>94340.72</v>
      </c>
      <c r="G221" s="2">
        <f t="shared" si="6"/>
        <v>-31250.980000000003</v>
      </c>
      <c r="H221" s="211">
        <f t="shared" si="7"/>
        <v>-0.33125653482398698</v>
      </c>
      <c r="I221" s="213">
        <f t="shared" si="5"/>
        <v>9.8537485709826889E-4</v>
      </c>
      <c r="J221" s="2">
        <v>63089.74</v>
      </c>
      <c r="K221" s="2">
        <v>94340.72</v>
      </c>
      <c r="L221" s="2">
        <v>-31250.980000000003</v>
      </c>
      <c r="M221" s="143">
        <v>42278</v>
      </c>
      <c r="N221" s="143">
        <v>42643</v>
      </c>
      <c r="O221" s="210" t="s">
        <v>7283</v>
      </c>
      <c r="P221" t="s">
        <v>2916</v>
      </c>
      <c r="Q221" s="210" t="s">
        <v>7773</v>
      </c>
      <c r="R221" t="s">
        <v>2915</v>
      </c>
    </row>
    <row r="222" spans="2:18" s="31" customFormat="1" x14ac:dyDescent="0.2">
      <c r="B222" t="s">
        <v>7564</v>
      </c>
      <c r="C222" s="208" t="s">
        <v>7565</v>
      </c>
      <c r="D222" s="212" t="s">
        <v>7566</v>
      </c>
      <c r="E222" s="209">
        <v>-802.76</v>
      </c>
      <c r="F222" s="2">
        <v>1101.8499999999999</v>
      </c>
      <c r="G222" s="2">
        <f t="shared" si="6"/>
        <v>-1146.2199999999998</v>
      </c>
      <c r="H222" s="211">
        <f t="shared" si="7"/>
        <v>-1.0402686391069564</v>
      </c>
      <c r="I222" s="213">
        <f t="shared" si="5"/>
        <v>-6.9299829749576059E-7</v>
      </c>
      <c r="J222" s="2">
        <v>-44.37</v>
      </c>
      <c r="K222" s="2">
        <v>1101.8499999999999</v>
      </c>
      <c r="L222" s="2">
        <v>-1146.2199999999998</v>
      </c>
      <c r="M222" s="143">
        <v>42278</v>
      </c>
      <c r="N222" s="143">
        <v>42643</v>
      </c>
      <c r="O222" s="210" t="s">
        <v>7567</v>
      </c>
      <c r="P222" t="s">
        <v>2930</v>
      </c>
      <c r="Q222" s="210" t="s">
        <v>6020</v>
      </c>
      <c r="R222" t="s">
        <v>2915</v>
      </c>
    </row>
    <row r="223" spans="2:18" s="31" customFormat="1" ht="25.5" x14ac:dyDescent="0.2">
      <c r="B223" t="s">
        <v>7568</v>
      </c>
      <c r="C223" s="208" t="s">
        <v>7569</v>
      </c>
      <c r="D223" s="212" t="s">
        <v>7570</v>
      </c>
      <c r="E223" s="209">
        <v>-260.38</v>
      </c>
      <c r="F223" s="2">
        <v>20054.03</v>
      </c>
      <c r="G223" s="2">
        <f t="shared" si="6"/>
        <v>5126.9600000000028</v>
      </c>
      <c r="H223" s="211">
        <f t="shared" si="7"/>
        <v>0.25565734169142079</v>
      </c>
      <c r="I223" s="213">
        <f t="shared" si="5"/>
        <v>3.9329238673107452E-4</v>
      </c>
      <c r="J223" s="2">
        <v>25180.99</v>
      </c>
      <c r="K223" s="2">
        <v>20054.03</v>
      </c>
      <c r="L223" s="2">
        <v>5126.9600000000028</v>
      </c>
      <c r="M223" s="143">
        <v>42278</v>
      </c>
      <c r="N223" s="143">
        <v>42643</v>
      </c>
      <c r="O223" s="210" t="s">
        <v>7571</v>
      </c>
      <c r="P223" t="s">
        <v>3056</v>
      </c>
      <c r="Q223" s="210" t="s">
        <v>7572</v>
      </c>
      <c r="R223" t="s">
        <v>2926</v>
      </c>
    </row>
    <row r="224" spans="2:18" s="31" customFormat="1" x14ac:dyDescent="0.2">
      <c r="B224" t="s">
        <v>7573</v>
      </c>
      <c r="C224" s="208" t="s">
        <v>7574</v>
      </c>
      <c r="D224" s="212" t="s">
        <v>7575</v>
      </c>
      <c r="E224" s="209">
        <v>72034.87</v>
      </c>
      <c r="F224" s="2">
        <v>0</v>
      </c>
      <c r="G224" s="2">
        <f t="shared" si="6"/>
        <v>-45876.1</v>
      </c>
      <c r="H224" s="211" t="e">
        <f t="shared" si="7"/>
        <v>#DIV/0!</v>
      </c>
      <c r="I224" s="213">
        <f t="shared" si="5"/>
        <v>-7.1652150542585679E-4</v>
      </c>
      <c r="J224" s="2">
        <v>-45876.1</v>
      </c>
      <c r="K224" s="2">
        <v>0</v>
      </c>
      <c r="L224" s="2">
        <v>-45876.1</v>
      </c>
      <c r="M224" s="143">
        <v>42278</v>
      </c>
      <c r="N224" s="143">
        <v>42643</v>
      </c>
      <c r="O224" s="210" t="s">
        <v>7495</v>
      </c>
      <c r="P224" t="s">
        <v>3056</v>
      </c>
      <c r="Q224" s="210" t="s">
        <v>7774</v>
      </c>
      <c r="R224" t="s">
        <v>3056</v>
      </c>
    </row>
    <row r="225" spans="2:18" s="31" customFormat="1" ht="25.5" x14ac:dyDescent="0.2">
      <c r="B225" t="s">
        <v>7576</v>
      </c>
      <c r="C225" s="208" t="s">
        <v>7577</v>
      </c>
      <c r="D225" s="212" t="s">
        <v>7578</v>
      </c>
      <c r="E225" s="209">
        <v>72.180000000000007</v>
      </c>
      <c r="F225" s="2">
        <v>23657.48</v>
      </c>
      <c r="G225" s="2">
        <f t="shared" si="6"/>
        <v>-3166.8499999999985</v>
      </c>
      <c r="H225" s="211">
        <f t="shared" si="7"/>
        <v>-0.13386252466450352</v>
      </c>
      <c r="I225" s="213">
        <f t="shared" si="5"/>
        <v>3.2003542268685056E-4</v>
      </c>
      <c r="J225" s="2">
        <v>20490.63</v>
      </c>
      <c r="K225" s="2">
        <v>23657.48</v>
      </c>
      <c r="L225" s="2">
        <v>-3166.8499999999985</v>
      </c>
      <c r="M225" s="143">
        <v>42278</v>
      </c>
      <c r="N225" s="143">
        <v>42643</v>
      </c>
      <c r="O225" s="210" t="s">
        <v>7283</v>
      </c>
      <c r="P225" t="s">
        <v>2916</v>
      </c>
      <c r="Q225" s="210" t="s">
        <v>7775</v>
      </c>
      <c r="R225" t="s">
        <v>2990</v>
      </c>
    </row>
    <row r="226" spans="2:18" s="31" customFormat="1" x14ac:dyDescent="0.2">
      <c r="B226" t="s">
        <v>7579</v>
      </c>
      <c r="C226" s="208" t="s">
        <v>7580</v>
      </c>
      <c r="D226" s="212" t="s">
        <v>7581</v>
      </c>
      <c r="E226" s="209">
        <v>71707.600000000006</v>
      </c>
      <c r="F226" s="2">
        <v>138454.37</v>
      </c>
      <c r="G226" s="2">
        <f t="shared" si="6"/>
        <v>25279.660000000003</v>
      </c>
      <c r="H226" s="211">
        <f t="shared" si="7"/>
        <v>0.18258477504177012</v>
      </c>
      <c r="I226" s="213">
        <f t="shared" si="5"/>
        <v>2.5573000683371603E-3</v>
      </c>
      <c r="J226" s="2">
        <v>163734.03</v>
      </c>
      <c r="K226" s="2">
        <v>138454.37</v>
      </c>
      <c r="L226" s="2">
        <v>25279.660000000003</v>
      </c>
      <c r="M226" s="143">
        <v>42278</v>
      </c>
      <c r="N226" s="143">
        <v>42643</v>
      </c>
      <c r="O226" s="210" t="s">
        <v>6854</v>
      </c>
      <c r="P226" t="s">
        <v>2926</v>
      </c>
      <c r="Q226" s="210" t="s">
        <v>7037</v>
      </c>
      <c r="R226" t="s">
        <v>2965</v>
      </c>
    </row>
    <row r="227" spans="2:18" s="31" customFormat="1" ht="25.5" x14ac:dyDescent="0.2">
      <c r="B227" t="s">
        <v>7582</v>
      </c>
      <c r="C227" s="208" t="s">
        <v>7583</v>
      </c>
      <c r="D227" s="212" t="s">
        <v>7584</v>
      </c>
      <c r="E227" s="209">
        <v>-5417.98</v>
      </c>
      <c r="F227" s="2">
        <v>417158.66</v>
      </c>
      <c r="G227" s="2">
        <f t="shared" si="6"/>
        <v>201.80999999999767</v>
      </c>
      <c r="H227" s="211">
        <f t="shared" si="7"/>
        <v>4.8377276885489489E-4</v>
      </c>
      <c r="I227" s="213">
        <f t="shared" si="5"/>
        <v>6.518595788867038E-3</v>
      </c>
      <c r="J227" s="2">
        <v>417360.47</v>
      </c>
      <c r="K227" s="2">
        <v>417158.66</v>
      </c>
      <c r="L227" s="2">
        <v>201.80999999999767</v>
      </c>
      <c r="M227" s="143">
        <v>42278</v>
      </c>
      <c r="N227" s="143">
        <v>42643</v>
      </c>
      <c r="O227" s="210" t="s">
        <v>7585</v>
      </c>
      <c r="P227" t="s">
        <v>2916</v>
      </c>
      <c r="Q227" s="210" t="s">
        <v>7037</v>
      </c>
      <c r="R227" t="s">
        <v>2965</v>
      </c>
    </row>
    <row r="228" spans="2:18" s="31" customFormat="1" ht="51" x14ac:dyDescent="0.2">
      <c r="B228" t="s">
        <v>7586</v>
      </c>
      <c r="C228" s="208" t="s">
        <v>7587</v>
      </c>
      <c r="D228" s="212" t="s">
        <v>7588</v>
      </c>
      <c r="E228" s="209">
        <v>11176.94</v>
      </c>
      <c r="F228" s="2">
        <v>144455.51</v>
      </c>
      <c r="G228" s="2">
        <f t="shared" si="6"/>
        <v>1962.2599999999802</v>
      </c>
      <c r="H228" s="211">
        <f t="shared" si="7"/>
        <v>1.3583836296725408E-2</v>
      </c>
      <c r="I228" s="213">
        <f t="shared" si="5"/>
        <v>2.2868439335840852E-3</v>
      </c>
      <c r="J228" s="2">
        <v>146417.76999999999</v>
      </c>
      <c r="K228" s="2">
        <v>144455.51</v>
      </c>
      <c r="L228" s="2">
        <v>1962.2599999999802</v>
      </c>
      <c r="M228" s="143">
        <v>42278</v>
      </c>
      <c r="N228" s="143">
        <v>42643</v>
      </c>
      <c r="O228" s="210" t="s">
        <v>6841</v>
      </c>
      <c r="P228" t="s">
        <v>2916</v>
      </c>
      <c r="Q228" s="210" t="s">
        <v>7766</v>
      </c>
      <c r="R228" t="s">
        <v>2922</v>
      </c>
    </row>
    <row r="229" spans="2:18" s="31" customFormat="1" ht="25.5" x14ac:dyDescent="0.2">
      <c r="B229" t="s">
        <v>7589</v>
      </c>
      <c r="C229" s="208" t="s">
        <v>7590</v>
      </c>
      <c r="D229" s="212" t="s">
        <v>7591</v>
      </c>
      <c r="E229" s="209">
        <v>29448.54</v>
      </c>
      <c r="F229" s="2">
        <v>55882.71</v>
      </c>
      <c r="G229" s="2">
        <f t="shared" si="6"/>
        <v>3245.2300000000032</v>
      </c>
      <c r="H229" s="211">
        <f t="shared" si="7"/>
        <v>5.8072165791530211E-2</v>
      </c>
      <c r="I229" s="213">
        <f t="shared" si="5"/>
        <v>9.2349699694459068E-4</v>
      </c>
      <c r="J229" s="2">
        <v>59127.94</v>
      </c>
      <c r="K229" s="2">
        <v>55882.71</v>
      </c>
      <c r="L229" s="2">
        <v>3245.2300000000032</v>
      </c>
      <c r="M229" s="143">
        <v>42278</v>
      </c>
      <c r="N229" s="143">
        <v>42643</v>
      </c>
      <c r="O229" s="210" t="s">
        <v>7592</v>
      </c>
      <c r="P229" t="s">
        <v>3056</v>
      </c>
      <c r="Q229" s="210" t="s">
        <v>7774</v>
      </c>
      <c r="R229" t="s">
        <v>3056</v>
      </c>
    </row>
    <row r="230" spans="2:18" s="31" customFormat="1" ht="25.5" x14ac:dyDescent="0.2">
      <c r="B230" t="s">
        <v>7593</v>
      </c>
      <c r="C230" s="208" t="s">
        <v>7594</v>
      </c>
      <c r="D230" s="212" t="s">
        <v>7595</v>
      </c>
      <c r="E230" s="209">
        <v>99546.420000000013</v>
      </c>
      <c r="F230" s="2">
        <v>345285.8</v>
      </c>
      <c r="G230" s="2">
        <f t="shared" si="6"/>
        <v>-97655.28</v>
      </c>
      <c r="H230" s="211">
        <f t="shared" si="7"/>
        <v>-0.28282448916231134</v>
      </c>
      <c r="I230" s="213">
        <f t="shared" si="5"/>
        <v>3.867647707189315E-3</v>
      </c>
      <c r="J230" s="2">
        <v>247630.52</v>
      </c>
      <c r="K230" s="2">
        <v>345285.8</v>
      </c>
      <c r="L230" s="2">
        <v>-97655.28</v>
      </c>
      <c r="M230" s="143">
        <v>42278</v>
      </c>
      <c r="N230" s="143">
        <v>42643</v>
      </c>
      <c r="O230" s="210" t="s">
        <v>6841</v>
      </c>
      <c r="P230" t="s">
        <v>2916</v>
      </c>
      <c r="Q230" s="210" t="s">
        <v>7596</v>
      </c>
      <c r="R230" t="s">
        <v>2917</v>
      </c>
    </row>
    <row r="231" spans="2:18" s="31" customFormat="1" ht="25.5" x14ac:dyDescent="0.2">
      <c r="B231" t="s">
        <v>7597</v>
      </c>
      <c r="C231" s="208" t="s">
        <v>7598</v>
      </c>
      <c r="D231" s="212" t="s">
        <v>7599</v>
      </c>
      <c r="E231" s="209">
        <v>95738.13</v>
      </c>
      <c r="F231" s="2">
        <v>519852.6</v>
      </c>
      <c r="G231" s="2">
        <f t="shared" si="6"/>
        <v>-179177.64999999997</v>
      </c>
      <c r="H231" s="211">
        <f t="shared" si="7"/>
        <v>-0.34467010456425529</v>
      </c>
      <c r="I231" s="213">
        <f t="shared" si="5"/>
        <v>5.3208735710942841E-3</v>
      </c>
      <c r="J231" s="2">
        <v>340674.95</v>
      </c>
      <c r="K231" s="2">
        <v>519852.6</v>
      </c>
      <c r="L231" s="2">
        <v>-179177.64999999997</v>
      </c>
      <c r="M231" s="143">
        <v>42278</v>
      </c>
      <c r="N231" s="143">
        <v>42643</v>
      </c>
      <c r="O231" s="210" t="s">
        <v>6854</v>
      </c>
      <c r="P231" t="s">
        <v>2926</v>
      </c>
      <c r="Q231" s="210" t="s">
        <v>7655</v>
      </c>
      <c r="R231" t="s">
        <v>2921</v>
      </c>
    </row>
    <row r="232" spans="2:18" s="31" customFormat="1" ht="25.5" x14ac:dyDescent="0.2">
      <c r="B232" t="s">
        <v>7600</v>
      </c>
      <c r="C232" s="208" t="s">
        <v>7601</v>
      </c>
      <c r="D232" s="212" t="s">
        <v>7602</v>
      </c>
      <c r="E232" s="209">
        <v>6476.01</v>
      </c>
      <c r="F232" s="2">
        <v>5610.97</v>
      </c>
      <c r="G232" s="2">
        <f t="shared" si="6"/>
        <v>10697.93</v>
      </c>
      <c r="H232" s="211">
        <f t="shared" si="7"/>
        <v>1.9066097305813432</v>
      </c>
      <c r="I232" s="213">
        <f t="shared" si="5"/>
        <v>2.5472255880163651E-4</v>
      </c>
      <c r="J232" s="2">
        <v>16308.9</v>
      </c>
      <c r="K232" s="2">
        <v>5610.97</v>
      </c>
      <c r="L232" s="2">
        <v>10697.93</v>
      </c>
      <c r="M232" s="143">
        <v>42278</v>
      </c>
      <c r="N232" s="143">
        <v>42643</v>
      </c>
      <c r="O232" s="210" t="s">
        <v>6841</v>
      </c>
      <c r="P232" t="s">
        <v>2916</v>
      </c>
      <c r="Q232" s="210" t="s">
        <v>7152</v>
      </c>
      <c r="R232" t="s">
        <v>2926</v>
      </c>
    </row>
    <row r="233" spans="2:18" s="31" customFormat="1" ht="51" x14ac:dyDescent="0.2">
      <c r="B233" t="s">
        <v>7603</v>
      </c>
      <c r="C233" s="208" t="s">
        <v>7604</v>
      </c>
      <c r="D233" s="212" t="s">
        <v>7605</v>
      </c>
      <c r="E233" s="209">
        <v>-511.43</v>
      </c>
      <c r="F233" s="2">
        <v>2052.96</v>
      </c>
      <c r="G233" s="2">
        <f t="shared" si="6"/>
        <v>-990.49</v>
      </c>
      <c r="H233" s="211">
        <f t="shared" si="7"/>
        <v>-0.48246921518198116</v>
      </c>
      <c r="I233" s="213">
        <f t="shared" si="5"/>
        <v>1.659431825874061E-5</v>
      </c>
      <c r="J233" s="2">
        <v>1062.47</v>
      </c>
      <c r="K233" s="2">
        <v>2052.96</v>
      </c>
      <c r="L233" s="2">
        <v>-990.49</v>
      </c>
      <c r="M233" s="143">
        <v>42278</v>
      </c>
      <c r="N233" s="143">
        <v>42643</v>
      </c>
      <c r="O233" s="210" t="s">
        <v>6925</v>
      </c>
      <c r="P233" t="s">
        <v>2915</v>
      </c>
      <c r="Q233" s="210" t="s">
        <v>7333</v>
      </c>
      <c r="R233" t="s">
        <v>2917</v>
      </c>
    </row>
    <row r="234" spans="2:18" s="31" customFormat="1" ht="38.25" x14ac:dyDescent="0.2">
      <c r="B234" t="s">
        <v>7606</v>
      </c>
      <c r="C234" s="208" t="s">
        <v>7607</v>
      </c>
      <c r="D234" s="212" t="s">
        <v>7608</v>
      </c>
      <c r="E234" s="209">
        <v>3916014.68</v>
      </c>
      <c r="F234" s="2">
        <v>4629705.8</v>
      </c>
      <c r="G234" s="2">
        <f t="shared" si="6"/>
        <v>50731.580000000075</v>
      </c>
      <c r="H234" s="211">
        <f t="shared" si="7"/>
        <v>1.095784099283373E-2</v>
      </c>
      <c r="I234" s="213">
        <f t="shared" si="5"/>
        <v>7.3101986384393025E-2</v>
      </c>
      <c r="J234" s="2">
        <v>4680437.38</v>
      </c>
      <c r="K234" s="2">
        <v>4629705.8</v>
      </c>
      <c r="L234" s="2">
        <v>50731.580000000075</v>
      </c>
      <c r="M234" s="143">
        <v>42278</v>
      </c>
      <c r="N234" s="143">
        <v>42643</v>
      </c>
      <c r="O234" s="210" t="s">
        <v>7609</v>
      </c>
      <c r="P234" t="s">
        <v>2916</v>
      </c>
      <c r="Q234" s="210" t="s">
        <v>7776</v>
      </c>
      <c r="R234" t="s">
        <v>2916</v>
      </c>
    </row>
    <row r="235" spans="2:18" s="31" customFormat="1" ht="38.25" x14ac:dyDescent="0.2">
      <c r="B235" t="s">
        <v>7611</v>
      </c>
      <c r="C235" s="208" t="s">
        <v>7612</v>
      </c>
      <c r="D235" s="212" t="s">
        <v>7613</v>
      </c>
      <c r="E235" s="209">
        <v>-3076.77</v>
      </c>
      <c r="F235" s="2">
        <v>386221.96</v>
      </c>
      <c r="G235" s="2">
        <f t="shared" si="6"/>
        <v>-182711.50000000003</v>
      </c>
      <c r="H235" s="211">
        <f t="shared" si="7"/>
        <v>-0.47307382521698149</v>
      </c>
      <c r="I235" s="213">
        <f t="shared" si="5"/>
        <v>3.1785531282979289E-3</v>
      </c>
      <c r="J235" s="2">
        <v>203510.46</v>
      </c>
      <c r="K235" s="2">
        <v>386221.96</v>
      </c>
      <c r="L235" s="2">
        <v>-182711.50000000003</v>
      </c>
      <c r="M235" s="143">
        <v>42278</v>
      </c>
      <c r="N235" s="143">
        <v>42643</v>
      </c>
      <c r="O235" s="210" t="s">
        <v>7614</v>
      </c>
      <c r="P235" t="s">
        <v>2914</v>
      </c>
      <c r="Q235" s="210" t="s">
        <v>7615</v>
      </c>
      <c r="R235" t="s">
        <v>2922</v>
      </c>
    </row>
    <row r="236" spans="2:18" s="31" customFormat="1" x14ac:dyDescent="0.2">
      <c r="B236" t="s">
        <v>7620</v>
      </c>
      <c r="C236" s="208" t="s">
        <v>7621</v>
      </c>
      <c r="D236" s="212" t="s">
        <v>7622</v>
      </c>
      <c r="E236" s="209">
        <v>-784.88</v>
      </c>
      <c r="F236" s="2">
        <v>7510.03</v>
      </c>
      <c r="G236" s="2">
        <f t="shared" si="6"/>
        <v>-3894.8599999999997</v>
      </c>
      <c r="H236" s="211">
        <f t="shared" si="7"/>
        <v>-0.51862109738576279</v>
      </c>
      <c r="I236" s="213">
        <f t="shared" si="5"/>
        <v>5.6463976902360809E-5</v>
      </c>
      <c r="J236" s="2">
        <v>3615.17</v>
      </c>
      <c r="K236" s="2">
        <v>7510.03</v>
      </c>
      <c r="L236" s="2">
        <v>-3894.8599999999997</v>
      </c>
      <c r="M236" s="143">
        <v>42278</v>
      </c>
      <c r="N236" s="143">
        <v>42643</v>
      </c>
      <c r="O236" s="210" t="s">
        <v>5805</v>
      </c>
      <c r="P236" t="s">
        <v>2914</v>
      </c>
      <c r="Q236" s="210" t="s">
        <v>7037</v>
      </c>
      <c r="R236" t="s">
        <v>2965</v>
      </c>
    </row>
    <row r="237" spans="2:18" s="31" customFormat="1" ht="38.25" x14ac:dyDescent="0.2">
      <c r="B237" t="s">
        <v>7623</v>
      </c>
      <c r="C237" s="208" t="s">
        <v>7624</v>
      </c>
      <c r="D237" s="212" t="s">
        <v>7625</v>
      </c>
      <c r="E237" s="209">
        <v>60339.53</v>
      </c>
      <c r="F237" s="2">
        <v>112366.22</v>
      </c>
      <c r="G237" s="2">
        <f t="shared" si="6"/>
        <v>-594.63000000000466</v>
      </c>
      <c r="H237" s="211">
        <f t="shared" si="7"/>
        <v>-5.2918928838222431E-3</v>
      </c>
      <c r="I237" s="213">
        <f t="shared" si="5"/>
        <v>1.7457183136892988E-3</v>
      </c>
      <c r="J237" s="2">
        <v>111771.59</v>
      </c>
      <c r="K237" s="2">
        <v>112366.22</v>
      </c>
      <c r="L237" s="2">
        <v>-594.63000000000466</v>
      </c>
      <c r="M237" s="143">
        <v>42278</v>
      </c>
      <c r="N237" s="143">
        <v>42643</v>
      </c>
      <c r="O237" s="210" t="s">
        <v>6854</v>
      </c>
      <c r="P237" t="s">
        <v>2926</v>
      </c>
      <c r="Q237" s="210" t="s">
        <v>7766</v>
      </c>
      <c r="R237" t="s">
        <v>2922</v>
      </c>
    </row>
    <row r="238" spans="2:18" s="31" customFormat="1" x14ac:dyDescent="0.2">
      <c r="B238" t="s">
        <v>7626</v>
      </c>
      <c r="C238" s="208" t="s">
        <v>7627</v>
      </c>
      <c r="D238" s="212" t="s">
        <v>7628</v>
      </c>
      <c r="E238" s="209">
        <v>4998.7</v>
      </c>
      <c r="F238" s="2">
        <v>447.14</v>
      </c>
      <c r="G238" s="2">
        <f t="shared" si="6"/>
        <v>1422.8600000000001</v>
      </c>
      <c r="H238" s="211">
        <f t="shared" si="7"/>
        <v>3.1821353491076625</v>
      </c>
      <c r="I238" s="213">
        <f t="shared" si="5"/>
        <v>2.9206824798671905E-5</v>
      </c>
      <c r="J238" s="2">
        <v>1870</v>
      </c>
      <c r="K238" s="2">
        <v>447.14</v>
      </c>
      <c r="L238" s="2">
        <v>1422.8600000000001</v>
      </c>
      <c r="M238" s="143">
        <v>42278</v>
      </c>
      <c r="N238" s="143">
        <v>42643</v>
      </c>
      <c r="O238" s="210" t="s">
        <v>7619</v>
      </c>
      <c r="P238" t="s">
        <v>2916</v>
      </c>
      <c r="Q238" s="210" t="s">
        <v>6945</v>
      </c>
      <c r="R238" t="s">
        <v>2926</v>
      </c>
    </row>
    <row r="239" spans="2:18" s="31" customFormat="1" ht="25.5" x14ac:dyDescent="0.2">
      <c r="B239" t="s">
        <v>7633</v>
      </c>
      <c r="C239" s="208" t="s">
        <v>7634</v>
      </c>
      <c r="D239" s="212" t="s">
        <v>7777</v>
      </c>
      <c r="E239" s="209">
        <v>-321.89999999999998</v>
      </c>
      <c r="F239" s="2">
        <v>32894.21</v>
      </c>
      <c r="G239" s="2">
        <f t="shared" si="6"/>
        <v>-7188.8600000000006</v>
      </c>
      <c r="H239" s="211">
        <f t="shared" si="7"/>
        <v>-0.21854484421422496</v>
      </c>
      <c r="I239" s="213">
        <f t="shared" si="5"/>
        <v>4.0148216782809668E-4</v>
      </c>
      <c r="J239" s="2">
        <v>25705.35</v>
      </c>
      <c r="K239" s="2">
        <v>32894.21</v>
      </c>
      <c r="L239" s="2">
        <v>-7188.8600000000006</v>
      </c>
      <c r="M239" s="143">
        <v>42278</v>
      </c>
      <c r="N239" s="143">
        <v>42643</v>
      </c>
      <c r="O239" s="210" t="s">
        <v>6820</v>
      </c>
      <c r="P239" t="s">
        <v>2916</v>
      </c>
      <c r="Q239" s="210" t="s">
        <v>7636</v>
      </c>
      <c r="R239" t="s">
        <v>2915</v>
      </c>
    </row>
    <row r="240" spans="2:18" s="31" customFormat="1" x14ac:dyDescent="0.2">
      <c r="B240" t="s">
        <v>7637</v>
      </c>
      <c r="C240" s="208" t="s">
        <v>7638</v>
      </c>
      <c r="D240" s="212" t="s">
        <v>7639</v>
      </c>
      <c r="E240" s="209">
        <v>1000.96</v>
      </c>
      <c r="F240" s="2">
        <v>2708.16</v>
      </c>
      <c r="G240" s="2">
        <f t="shared" si="6"/>
        <v>-1186.9599999999998</v>
      </c>
      <c r="H240" s="211">
        <f t="shared" si="7"/>
        <v>-0.43829020441923661</v>
      </c>
      <c r="I240" s="213">
        <f t="shared" si="5"/>
        <v>2.3759049135689682E-5</v>
      </c>
      <c r="J240" s="2">
        <v>1521.2</v>
      </c>
      <c r="K240" s="2">
        <v>2708.16</v>
      </c>
      <c r="L240" s="2">
        <v>-1186.9599999999998</v>
      </c>
      <c r="M240" s="143">
        <v>42278</v>
      </c>
      <c r="N240" s="143">
        <v>42643</v>
      </c>
      <c r="O240" s="210" t="s">
        <v>7640</v>
      </c>
      <c r="P240" t="s">
        <v>2916</v>
      </c>
      <c r="Q240" s="210" t="s">
        <v>5272</v>
      </c>
      <c r="R240" t="s">
        <v>2915</v>
      </c>
    </row>
    <row r="241" spans="2:18" s="31" customFormat="1" x14ac:dyDescent="0.2">
      <c r="B241" t="s">
        <v>7641</v>
      </c>
      <c r="C241" s="208" t="s">
        <v>7642</v>
      </c>
      <c r="D241" s="212" t="s">
        <v>7643</v>
      </c>
      <c r="E241" s="209">
        <v>-3126.22</v>
      </c>
      <c r="F241" s="2">
        <v>54933.77</v>
      </c>
      <c r="G241" s="2">
        <f t="shared" si="6"/>
        <v>-13267.46</v>
      </c>
      <c r="H241" s="211">
        <f t="shared" si="7"/>
        <v>-0.24151737628784625</v>
      </c>
      <c r="I241" s="213">
        <f t="shared" si="5"/>
        <v>6.507703829824338E-4</v>
      </c>
      <c r="J241" s="2">
        <v>41666.31</v>
      </c>
      <c r="K241" s="2">
        <v>54933.77</v>
      </c>
      <c r="L241" s="2">
        <v>-13267.46</v>
      </c>
      <c r="M241" s="143">
        <v>42278</v>
      </c>
      <c r="N241" s="143">
        <v>42643</v>
      </c>
      <c r="O241" s="210" t="s">
        <v>7283</v>
      </c>
      <c r="P241" t="s">
        <v>2916</v>
      </c>
      <c r="Q241" s="210" t="s">
        <v>6020</v>
      </c>
      <c r="R241" t="s">
        <v>2915</v>
      </c>
    </row>
    <row r="242" spans="2:18" s="31" customFormat="1" ht="25.5" x14ac:dyDescent="0.2">
      <c r="B242" t="s">
        <v>7644</v>
      </c>
      <c r="C242" s="208" t="s">
        <v>7645</v>
      </c>
      <c r="D242" s="212" t="s">
        <v>7646</v>
      </c>
      <c r="E242" s="209">
        <v>81749.37</v>
      </c>
      <c r="F242" s="2">
        <v>21.77</v>
      </c>
      <c r="G242" s="2">
        <f t="shared" si="6"/>
        <v>4053.59</v>
      </c>
      <c r="H242" s="211">
        <f t="shared" si="7"/>
        <v>186.20073495636197</v>
      </c>
      <c r="I242" s="213">
        <f t="shared" si="5"/>
        <v>6.3651510968724883E-5</v>
      </c>
      <c r="J242" s="2">
        <v>4075.36</v>
      </c>
      <c r="K242" s="2">
        <v>21.77</v>
      </c>
      <c r="L242" s="2">
        <v>4053.59</v>
      </c>
      <c r="M242" s="143">
        <v>42278</v>
      </c>
      <c r="N242" s="143">
        <v>42643</v>
      </c>
      <c r="O242" s="210" t="s">
        <v>7647</v>
      </c>
      <c r="P242" t="s">
        <v>2926</v>
      </c>
      <c r="Q242" s="210" t="s">
        <v>7610</v>
      </c>
      <c r="R242" t="s">
        <v>2990</v>
      </c>
    </row>
    <row r="243" spans="2:18" s="31" customFormat="1" ht="51" x14ac:dyDescent="0.2">
      <c r="B243" t="s">
        <v>7778</v>
      </c>
      <c r="C243" s="208" t="s">
        <v>7779</v>
      </c>
      <c r="D243" s="212" t="s">
        <v>7780</v>
      </c>
      <c r="E243" s="209">
        <v>8904.34</v>
      </c>
      <c r="F243" s="2">
        <v>25909.59</v>
      </c>
      <c r="G243" s="2">
        <f t="shared" si="6"/>
        <v>-17005.25</v>
      </c>
      <c r="H243" s="211">
        <f t="shared" si="7"/>
        <v>-0.65633033946118025</v>
      </c>
      <c r="I243" s="213">
        <f t="shared" si="5"/>
        <v>1.3907352851754343E-4</v>
      </c>
      <c r="J243" s="2">
        <v>8904.34</v>
      </c>
      <c r="K243" s="2">
        <v>25909.59</v>
      </c>
      <c r="L243" s="2">
        <v>-17005.25</v>
      </c>
      <c r="M243" s="143">
        <v>42278</v>
      </c>
      <c r="N243" s="143">
        <v>42643</v>
      </c>
      <c r="O243" s="210" t="s">
        <v>6925</v>
      </c>
      <c r="P243" t="s">
        <v>2915</v>
      </c>
      <c r="Q243" s="210" t="s">
        <v>7766</v>
      </c>
      <c r="R243" t="s">
        <v>2922</v>
      </c>
    </row>
    <row r="244" spans="2:18" s="31" customFormat="1" ht="38.25" x14ac:dyDescent="0.2">
      <c r="B244" t="s">
        <v>7648</v>
      </c>
      <c r="C244" s="208" t="s">
        <v>7649</v>
      </c>
      <c r="D244" s="212" t="s">
        <v>7650</v>
      </c>
      <c r="E244" s="209">
        <v>-67958.8</v>
      </c>
      <c r="F244" s="2">
        <v>362329.41</v>
      </c>
      <c r="G244" s="2">
        <f t="shared" si="6"/>
        <v>-224361.83999999997</v>
      </c>
      <c r="H244" s="211">
        <f t="shared" si="7"/>
        <v>-0.61922061474391488</v>
      </c>
      <c r="I244" s="213">
        <f t="shared" si="5"/>
        <v>2.1548634464644396E-3</v>
      </c>
      <c r="J244" s="2">
        <v>137967.57</v>
      </c>
      <c r="K244" s="2">
        <v>362329.41</v>
      </c>
      <c r="L244" s="2">
        <v>-224361.83999999997</v>
      </c>
      <c r="M244" s="143">
        <v>42278</v>
      </c>
      <c r="N244" s="143">
        <v>42643</v>
      </c>
      <c r="O244" s="210" t="s">
        <v>7775</v>
      </c>
      <c r="P244" t="s">
        <v>2990</v>
      </c>
      <c r="Q244" s="210" t="s">
        <v>7775</v>
      </c>
      <c r="R244" t="s">
        <v>2990</v>
      </c>
    </row>
    <row r="245" spans="2:18" s="31" customFormat="1" ht="25.5" x14ac:dyDescent="0.2">
      <c r="B245" t="s">
        <v>7652</v>
      </c>
      <c r="C245" s="208" t="s">
        <v>7653</v>
      </c>
      <c r="D245" s="212" t="s">
        <v>7654</v>
      </c>
      <c r="E245" s="209">
        <v>111987.48000000001</v>
      </c>
      <c r="F245" s="2">
        <v>449169.48</v>
      </c>
      <c r="G245" s="2">
        <f t="shared" si="6"/>
        <v>-203839.62999999998</v>
      </c>
      <c r="H245" s="211">
        <f t="shared" si="7"/>
        <v>-0.45381451562559411</v>
      </c>
      <c r="I245" s="213">
        <f t="shared" si="5"/>
        <v>3.831714410071903E-3</v>
      </c>
      <c r="J245" s="2">
        <v>245329.85</v>
      </c>
      <c r="K245" s="2">
        <v>449169.48</v>
      </c>
      <c r="L245" s="2">
        <v>-203839.62999999998</v>
      </c>
      <c r="M245" s="143">
        <v>42278</v>
      </c>
      <c r="N245" s="143">
        <v>42643</v>
      </c>
      <c r="O245" s="210" t="s">
        <v>7609</v>
      </c>
      <c r="P245" t="s">
        <v>2916</v>
      </c>
      <c r="Q245" s="210" t="s">
        <v>7775</v>
      </c>
      <c r="R245" t="s">
        <v>2990</v>
      </c>
    </row>
    <row r="246" spans="2:18" s="31" customFormat="1" x14ac:dyDescent="0.2">
      <c r="B246" t="s">
        <v>7656</v>
      </c>
      <c r="C246" s="208" t="s">
        <v>7657</v>
      </c>
      <c r="D246" s="212" t="s">
        <v>7658</v>
      </c>
      <c r="E246" s="209">
        <v>422.77</v>
      </c>
      <c r="F246" s="2">
        <v>9887.91</v>
      </c>
      <c r="G246" s="2">
        <f t="shared" si="6"/>
        <v>-580.36000000000058</v>
      </c>
      <c r="H246" s="211">
        <f t="shared" si="7"/>
        <v>-5.8693899924250989E-2</v>
      </c>
      <c r="I246" s="213">
        <f t="shared" si="5"/>
        <v>1.4537111345180677E-4</v>
      </c>
      <c r="J246" s="2">
        <v>9307.5499999999993</v>
      </c>
      <c r="K246" s="2">
        <v>9887.91</v>
      </c>
      <c r="L246" s="2">
        <v>-580.36000000000058</v>
      </c>
      <c r="M246" s="143">
        <v>42278</v>
      </c>
      <c r="N246" s="143">
        <v>42643</v>
      </c>
      <c r="O246" s="210" t="s">
        <v>7609</v>
      </c>
      <c r="P246" t="s">
        <v>2916</v>
      </c>
      <c r="Q246" s="210" t="s">
        <v>5272</v>
      </c>
      <c r="R246" t="s">
        <v>2915</v>
      </c>
    </row>
    <row r="247" spans="2:18" s="31" customFormat="1" x14ac:dyDescent="0.2">
      <c r="B247" t="s">
        <v>7659</v>
      </c>
      <c r="C247" s="208" t="s">
        <v>7660</v>
      </c>
      <c r="D247" s="212" t="s">
        <v>7661</v>
      </c>
      <c r="E247" s="209">
        <v>-536.6</v>
      </c>
      <c r="F247" s="2">
        <v>7056.4</v>
      </c>
      <c r="G247" s="2">
        <f t="shared" si="6"/>
        <v>1741.2900000000009</v>
      </c>
      <c r="H247" s="211">
        <f t="shared" si="7"/>
        <v>0.24676747349923486</v>
      </c>
      <c r="I247" s="213">
        <f t="shared" si="5"/>
        <v>1.374078023866459E-4</v>
      </c>
      <c r="J247" s="2">
        <v>8797.69</v>
      </c>
      <c r="K247" s="2">
        <v>7056.4</v>
      </c>
      <c r="L247" s="2">
        <v>1741.2900000000009</v>
      </c>
      <c r="M247" s="143">
        <v>42278</v>
      </c>
      <c r="N247" s="143">
        <v>42643</v>
      </c>
      <c r="O247" s="210" t="s">
        <v>6169</v>
      </c>
      <c r="P247" t="s">
        <v>2926</v>
      </c>
      <c r="Q247" s="210" t="s">
        <v>6020</v>
      </c>
      <c r="R247" t="s">
        <v>2915</v>
      </c>
    </row>
    <row r="248" spans="2:18" s="31" customFormat="1" ht="38.25" x14ac:dyDescent="0.2">
      <c r="B248" t="s">
        <v>7662</v>
      </c>
      <c r="C248" s="208" t="s">
        <v>7663</v>
      </c>
      <c r="D248" s="212" t="s">
        <v>7664</v>
      </c>
      <c r="E248" s="209">
        <v>1195449.48</v>
      </c>
      <c r="F248" s="2">
        <v>1709928.9</v>
      </c>
      <c r="G248" s="2">
        <f t="shared" si="6"/>
        <v>-28013.419999999925</v>
      </c>
      <c r="H248" s="211">
        <f t="shared" si="7"/>
        <v>-1.6382798138565836E-2</v>
      </c>
      <c r="I248" s="213">
        <f t="shared" si="5"/>
        <v>2.6269203609911317E-2</v>
      </c>
      <c r="J248" s="2">
        <v>1681915.48</v>
      </c>
      <c r="K248" s="2">
        <v>1709928.9</v>
      </c>
      <c r="L248" s="2">
        <v>-28013.419999999925</v>
      </c>
      <c r="M248" s="143">
        <v>42278</v>
      </c>
      <c r="N248" s="143">
        <v>42643</v>
      </c>
      <c r="O248" s="210" t="s">
        <v>7665</v>
      </c>
      <c r="P248" t="s">
        <v>2926</v>
      </c>
      <c r="Q248" s="210" t="s">
        <v>7774</v>
      </c>
      <c r="R248" t="s">
        <v>3056</v>
      </c>
    </row>
    <row r="249" spans="2:18" s="31" customFormat="1" ht="25.5" x14ac:dyDescent="0.2">
      <c r="B249" t="s">
        <v>7667</v>
      </c>
      <c r="C249" s="208" t="s">
        <v>7668</v>
      </c>
      <c r="D249" s="212" t="s">
        <v>7669</v>
      </c>
      <c r="E249" s="209">
        <v>1659.32</v>
      </c>
      <c r="F249" s="2">
        <v>3168.84</v>
      </c>
      <c r="G249" s="2">
        <f t="shared" si="6"/>
        <v>-2490.1000000000004</v>
      </c>
      <c r="H249" s="211">
        <f t="shared" si="7"/>
        <v>-0.78580805594476222</v>
      </c>
      <c r="I249" s="213">
        <f t="shared" si="5"/>
        <v>1.0600984098315812E-5</v>
      </c>
      <c r="J249" s="2">
        <v>678.74</v>
      </c>
      <c r="K249" s="2">
        <v>3168.84</v>
      </c>
      <c r="L249" s="2">
        <v>-2490.1000000000004</v>
      </c>
      <c r="M249" s="143">
        <v>42278</v>
      </c>
      <c r="N249" s="143">
        <v>42643</v>
      </c>
      <c r="O249" s="210" t="s">
        <v>7670</v>
      </c>
      <c r="P249" t="s">
        <v>2926</v>
      </c>
      <c r="Q249" s="210" t="s">
        <v>7759</v>
      </c>
      <c r="R249" t="s">
        <v>2921</v>
      </c>
    </row>
    <row r="250" spans="2:18" s="31" customFormat="1" ht="25.5" x14ac:dyDescent="0.2">
      <c r="B250" t="s">
        <v>7671</v>
      </c>
      <c r="C250" s="208" t="s">
        <v>7672</v>
      </c>
      <c r="D250" s="212" t="s">
        <v>7673</v>
      </c>
      <c r="E250" s="209">
        <v>75137.09</v>
      </c>
      <c r="F250" s="2">
        <v>75460.539999999994</v>
      </c>
      <c r="G250" s="2">
        <f t="shared" si="6"/>
        <v>9903.39</v>
      </c>
      <c r="H250" s="211">
        <f t="shared" si="7"/>
        <v>0.13123932057735077</v>
      </c>
      <c r="I250" s="213">
        <f t="shared" si="5"/>
        <v>1.3332670308214398E-3</v>
      </c>
      <c r="J250" s="2">
        <v>85363.93</v>
      </c>
      <c r="K250" s="2">
        <v>75460.539999999994</v>
      </c>
      <c r="L250" s="2">
        <v>9903.39</v>
      </c>
      <c r="M250" s="143">
        <v>42278</v>
      </c>
      <c r="N250" s="143">
        <v>42643</v>
      </c>
      <c r="O250" s="210" t="s">
        <v>7781</v>
      </c>
      <c r="P250" t="s">
        <v>2916</v>
      </c>
      <c r="Q250" s="210" t="s">
        <v>5277</v>
      </c>
      <c r="R250" t="s">
        <v>2915</v>
      </c>
    </row>
    <row r="251" spans="2:18" s="31" customFormat="1" x14ac:dyDescent="0.2">
      <c r="B251" t="s">
        <v>7675</v>
      </c>
      <c r="C251" s="208" t="s">
        <v>7676</v>
      </c>
      <c r="D251" s="212" t="s">
        <v>7677</v>
      </c>
      <c r="E251" s="209">
        <v>10584.4</v>
      </c>
      <c r="F251" s="2">
        <v>24498.75</v>
      </c>
      <c r="G251" s="2">
        <f t="shared" si="6"/>
        <v>-6085.7999999999993</v>
      </c>
      <c r="H251" s="211">
        <f t="shared" si="7"/>
        <v>-0.2484126741160263</v>
      </c>
      <c r="I251" s="213">
        <f t="shared" si="5"/>
        <v>2.875849222870085E-4</v>
      </c>
      <c r="J251" s="2">
        <v>18412.95</v>
      </c>
      <c r="K251" s="2">
        <v>24498.75</v>
      </c>
      <c r="L251" s="2">
        <v>-6085.7999999999993</v>
      </c>
      <c r="M251" s="143">
        <v>42278</v>
      </c>
      <c r="N251" s="143">
        <v>42643</v>
      </c>
      <c r="O251" s="210" t="s">
        <v>6546</v>
      </c>
      <c r="P251" t="s">
        <v>2922</v>
      </c>
      <c r="Q251" s="210" t="s">
        <v>7610</v>
      </c>
      <c r="R251" t="s">
        <v>2990</v>
      </c>
    </row>
    <row r="252" spans="2:18" s="31" customFormat="1" ht="25.5" x14ac:dyDescent="0.2">
      <c r="B252" t="s">
        <v>7681</v>
      </c>
      <c r="C252" s="208" t="s">
        <v>7682</v>
      </c>
      <c r="D252" s="212" t="s">
        <v>7683</v>
      </c>
      <c r="E252" s="209">
        <v>-1199.23</v>
      </c>
      <c r="F252" s="2">
        <v>18158.759999999998</v>
      </c>
      <c r="G252" s="2">
        <f t="shared" si="6"/>
        <v>-13726.159999999998</v>
      </c>
      <c r="H252" s="211">
        <f t="shared" si="7"/>
        <v>-0.75589742911960944</v>
      </c>
      <c r="I252" s="213">
        <f t="shared" si="5"/>
        <v>6.9231107808873321E-5</v>
      </c>
      <c r="J252" s="2">
        <v>4432.6000000000004</v>
      </c>
      <c r="K252" s="2">
        <v>18158.759999999998</v>
      </c>
      <c r="L252" s="2">
        <v>-13726.159999999998</v>
      </c>
      <c r="M252" s="143">
        <v>42278</v>
      </c>
      <c r="N252" s="143">
        <v>42643</v>
      </c>
      <c r="O252" s="210" t="s">
        <v>7684</v>
      </c>
      <c r="P252" t="s">
        <v>2926</v>
      </c>
      <c r="Q252" s="210" t="s">
        <v>7636</v>
      </c>
      <c r="R252" t="s">
        <v>2915</v>
      </c>
    </row>
    <row r="253" spans="2:18" s="31" customFormat="1" x14ac:dyDescent="0.2">
      <c r="B253" t="s">
        <v>7685</v>
      </c>
      <c r="C253" s="208" t="s">
        <v>7686</v>
      </c>
      <c r="D253" s="212" t="s">
        <v>7687</v>
      </c>
      <c r="E253" s="209">
        <v>-1379.7</v>
      </c>
      <c r="F253" s="2">
        <v>2650.94</v>
      </c>
      <c r="G253" s="2">
        <f t="shared" si="6"/>
        <v>2420.9699999999998</v>
      </c>
      <c r="H253" s="211">
        <f t="shared" si="7"/>
        <v>0.91324963975042805</v>
      </c>
      <c r="I253" s="213">
        <f t="shared" si="5"/>
        <v>7.9216249606755087E-5</v>
      </c>
      <c r="J253" s="2">
        <v>5071.91</v>
      </c>
      <c r="K253" s="2">
        <v>2650.94</v>
      </c>
      <c r="L253" s="2">
        <v>2420.9699999999998</v>
      </c>
      <c r="M253" s="143">
        <v>42278</v>
      </c>
      <c r="N253" s="143">
        <v>42643</v>
      </c>
      <c r="O253" s="210" t="s">
        <v>7245</v>
      </c>
      <c r="P253" t="s">
        <v>2990</v>
      </c>
      <c r="Q253" s="210" t="s">
        <v>6020</v>
      </c>
      <c r="R253" t="s">
        <v>2915</v>
      </c>
    </row>
    <row r="254" spans="2:18" s="31" customFormat="1" ht="25.5" x14ac:dyDescent="0.2">
      <c r="B254" t="s">
        <v>7692</v>
      </c>
      <c r="C254" s="208" t="s">
        <v>7693</v>
      </c>
      <c r="D254" s="212" t="s">
        <v>7694</v>
      </c>
      <c r="E254" s="209">
        <v>4077.35</v>
      </c>
      <c r="F254" s="2">
        <v>477.34</v>
      </c>
      <c r="G254" s="2">
        <f t="shared" si="6"/>
        <v>1695.4400000000003</v>
      </c>
      <c r="H254" s="211">
        <f t="shared" si="7"/>
        <v>3.5518498344995191</v>
      </c>
      <c r="I254" s="213">
        <f t="shared" si="5"/>
        <v>3.3935831436394836E-5</v>
      </c>
      <c r="J254" s="2">
        <v>2172.7800000000002</v>
      </c>
      <c r="K254" s="2">
        <v>477.34</v>
      </c>
      <c r="L254" s="2">
        <v>1695.4400000000003</v>
      </c>
      <c r="M254" s="143">
        <v>42278</v>
      </c>
      <c r="N254" s="143">
        <v>42643</v>
      </c>
      <c r="O254" s="210" t="s">
        <v>7695</v>
      </c>
      <c r="P254" t="s">
        <v>2926</v>
      </c>
      <c r="Q254" s="210" t="s">
        <v>7759</v>
      </c>
      <c r="R254" t="s">
        <v>2921</v>
      </c>
    </row>
    <row r="255" spans="2:18" s="31" customFormat="1" ht="25.5" x14ac:dyDescent="0.2">
      <c r="B255" t="s">
        <v>7696</v>
      </c>
      <c r="C255" s="208" t="s">
        <v>7697</v>
      </c>
      <c r="D255" s="212" t="s">
        <v>7698</v>
      </c>
      <c r="E255" s="209">
        <v>70674.86</v>
      </c>
      <c r="F255" s="2">
        <v>210930.57</v>
      </c>
      <c r="G255" s="2">
        <f t="shared" si="6"/>
        <v>-18.170000000012806</v>
      </c>
      <c r="H255" s="211">
        <f t="shared" si="7"/>
        <v>-8.6142089314094236E-5</v>
      </c>
      <c r="I255" s="213">
        <f t="shared" si="5"/>
        <v>3.2941612377900579E-3</v>
      </c>
      <c r="J255" s="2">
        <v>210912.4</v>
      </c>
      <c r="K255" s="2">
        <v>210930.57</v>
      </c>
      <c r="L255" s="2">
        <v>-18.170000000012806</v>
      </c>
      <c r="M255" s="143">
        <v>42278</v>
      </c>
      <c r="N255" s="143">
        <v>42643</v>
      </c>
      <c r="O255" s="210" t="s">
        <v>7651</v>
      </c>
      <c r="P255" t="s">
        <v>2926</v>
      </c>
      <c r="Q255" s="210" t="s">
        <v>6209</v>
      </c>
      <c r="R255" t="s">
        <v>2965</v>
      </c>
    </row>
    <row r="256" spans="2:18" s="31" customFormat="1" x14ac:dyDescent="0.2">
      <c r="B256" t="s">
        <v>7699</v>
      </c>
      <c r="C256" s="208" t="s">
        <v>7700</v>
      </c>
      <c r="D256" s="212" t="s">
        <v>7701</v>
      </c>
      <c r="E256" s="209">
        <v>-152.5</v>
      </c>
      <c r="F256" s="2">
        <v>1772.55</v>
      </c>
      <c r="G256" s="2">
        <f t="shared" si="6"/>
        <v>-1162.8399999999999</v>
      </c>
      <c r="H256" s="211">
        <f t="shared" si="7"/>
        <v>-0.65602662830385605</v>
      </c>
      <c r="I256" s="213">
        <f t="shared" si="5"/>
        <v>9.5228305604268712E-6</v>
      </c>
      <c r="J256" s="2">
        <v>609.71</v>
      </c>
      <c r="K256" s="2">
        <v>1772.55</v>
      </c>
      <c r="L256" s="2">
        <v>-1162.8399999999999</v>
      </c>
      <c r="M256" s="143">
        <v>42278</v>
      </c>
      <c r="N256" s="143">
        <v>42643</v>
      </c>
      <c r="O256" s="210" t="s">
        <v>7531</v>
      </c>
      <c r="P256" t="s">
        <v>3056</v>
      </c>
      <c r="Q256" s="210" t="s">
        <v>6020</v>
      </c>
      <c r="R256" t="s">
        <v>2915</v>
      </c>
    </row>
    <row r="257" spans="2:18" s="31" customFormat="1" ht="25.5" x14ac:dyDescent="0.2">
      <c r="B257" t="s">
        <v>7702</v>
      </c>
      <c r="C257" s="208" t="s">
        <v>7703</v>
      </c>
      <c r="D257" s="212" t="s">
        <v>7704</v>
      </c>
      <c r="E257" s="209">
        <v>-152.5</v>
      </c>
      <c r="F257" s="2">
        <v>2011.15</v>
      </c>
      <c r="G257" s="2">
        <f t="shared" si="6"/>
        <v>-1314.67</v>
      </c>
      <c r="H257" s="211">
        <f t="shared" si="7"/>
        <v>-0.65369067448971985</v>
      </c>
      <c r="I257" s="213">
        <f t="shared" si="5"/>
        <v>1.087805846833102E-5</v>
      </c>
      <c r="J257" s="2">
        <v>696.48</v>
      </c>
      <c r="K257" s="2">
        <v>2011.15</v>
      </c>
      <c r="L257" s="2">
        <v>-1314.67</v>
      </c>
      <c r="M257" s="143">
        <v>42278</v>
      </c>
      <c r="N257" s="143">
        <v>42643</v>
      </c>
      <c r="O257" s="210" t="s">
        <v>7705</v>
      </c>
      <c r="P257" t="s">
        <v>2914</v>
      </c>
      <c r="Q257" s="210" t="s">
        <v>6020</v>
      </c>
      <c r="R257" t="s">
        <v>2915</v>
      </c>
    </row>
    <row r="258" spans="2:18" s="31" customFormat="1" x14ac:dyDescent="0.2">
      <c r="B258" t="s">
        <v>7706</v>
      </c>
      <c r="C258" s="208" t="s">
        <v>7707</v>
      </c>
      <c r="D258" s="212" t="s">
        <v>7708</v>
      </c>
      <c r="E258" s="209">
        <v>1828.32</v>
      </c>
      <c r="F258" s="2">
        <v>3799.41</v>
      </c>
      <c r="G258" s="2">
        <f t="shared" si="6"/>
        <v>-2493.1</v>
      </c>
      <c r="H258" s="211">
        <f t="shared" si="7"/>
        <v>-0.65618082807593814</v>
      </c>
      <c r="I258" s="213">
        <f t="shared" si="5"/>
        <v>2.0402763263504329E-5</v>
      </c>
      <c r="J258" s="2">
        <v>1306.31</v>
      </c>
      <c r="K258" s="2">
        <v>3799.41</v>
      </c>
      <c r="L258" s="2">
        <v>-2493.1</v>
      </c>
      <c r="M258" s="143">
        <v>42278</v>
      </c>
      <c r="N258" s="143">
        <v>42643</v>
      </c>
      <c r="O258" s="210" t="s">
        <v>7283</v>
      </c>
      <c r="P258" t="s">
        <v>2916</v>
      </c>
      <c r="Q258" s="210" t="s">
        <v>7764</v>
      </c>
      <c r="R258" t="s">
        <v>2990</v>
      </c>
    </row>
    <row r="259" spans="2:18" s="31" customFormat="1" ht="38.25" x14ac:dyDescent="0.2">
      <c r="B259" t="s">
        <v>7713</v>
      </c>
      <c r="C259" s="208" t="s">
        <v>7714</v>
      </c>
      <c r="D259" s="212" t="s">
        <v>7715</v>
      </c>
      <c r="E259" s="209">
        <v>-196015.26</v>
      </c>
      <c r="F259" s="2">
        <v>240507.99</v>
      </c>
      <c r="G259" s="2">
        <f t="shared" si="6"/>
        <v>-240507.99</v>
      </c>
      <c r="H259" s="211">
        <f t="shared" si="7"/>
        <v>-1</v>
      </c>
      <c r="I259" s="213">
        <f t="shared" si="5"/>
        <v>0</v>
      </c>
      <c r="J259" s="2">
        <v>0</v>
      </c>
      <c r="K259" s="2">
        <v>240507.99</v>
      </c>
      <c r="L259" s="2">
        <v>-240507.99</v>
      </c>
      <c r="M259" s="143">
        <v>42278</v>
      </c>
      <c r="N259" s="143">
        <v>42643</v>
      </c>
      <c r="O259" s="210" t="s">
        <v>7712</v>
      </c>
      <c r="P259" t="s">
        <v>2915</v>
      </c>
      <c r="Q259" s="210" t="s">
        <v>7782</v>
      </c>
      <c r="R259" t="s">
        <v>2926</v>
      </c>
    </row>
    <row r="260" spans="2:18" s="31" customFormat="1" ht="38.25" x14ac:dyDescent="0.2">
      <c r="B260" t="s">
        <v>7716</v>
      </c>
      <c r="C260" s="208" t="s">
        <v>7717</v>
      </c>
      <c r="D260" s="212" t="s">
        <v>7783</v>
      </c>
      <c r="E260" s="209">
        <v>416159.99000000005</v>
      </c>
      <c r="F260" s="2">
        <v>467284.84</v>
      </c>
      <c r="G260" s="2">
        <f t="shared" si="6"/>
        <v>0</v>
      </c>
      <c r="H260" s="211">
        <f t="shared" si="7"/>
        <v>0</v>
      </c>
      <c r="I260" s="213">
        <f t="shared" si="5"/>
        <v>7.2983456967676118E-3</v>
      </c>
      <c r="J260" s="2">
        <v>467284.84</v>
      </c>
      <c r="K260" s="2">
        <v>467284.84</v>
      </c>
      <c r="L260" s="2">
        <v>0</v>
      </c>
      <c r="M260" s="143">
        <v>42278</v>
      </c>
      <c r="N260" s="143">
        <v>42643</v>
      </c>
      <c r="O260" s="210" t="s">
        <v>7198</v>
      </c>
      <c r="P260" t="s">
        <v>2915</v>
      </c>
      <c r="Q260" s="210" t="s">
        <v>7784</v>
      </c>
      <c r="R260" t="s">
        <v>2930</v>
      </c>
    </row>
    <row r="261" spans="2:18" s="31" customFormat="1" x14ac:dyDescent="0.2">
      <c r="B261" t="s">
        <v>7723</v>
      </c>
      <c r="C261" s="208" t="s">
        <v>7724</v>
      </c>
      <c r="D261" s="212" t="s">
        <v>7725</v>
      </c>
      <c r="E261" s="209">
        <v>3079.03</v>
      </c>
      <c r="F261" s="2">
        <v>3917.56</v>
      </c>
      <c r="G261" s="2">
        <f t="shared" si="6"/>
        <v>-277.5</v>
      </c>
      <c r="H261" s="211">
        <f t="shared" si="7"/>
        <v>-7.0834907442387615E-2</v>
      </c>
      <c r="I261" s="213">
        <f t="shared" si="5"/>
        <v>5.6852724426017997E-5</v>
      </c>
      <c r="J261" s="2">
        <v>3640.06</v>
      </c>
      <c r="K261" s="2">
        <v>3917.56</v>
      </c>
      <c r="L261" s="2">
        <v>-277.5</v>
      </c>
      <c r="M261" s="143">
        <v>42278</v>
      </c>
      <c r="N261" s="143">
        <v>42643</v>
      </c>
      <c r="O261" s="210" t="s">
        <v>7619</v>
      </c>
      <c r="P261" t="s">
        <v>2916</v>
      </c>
      <c r="Q261" s="210" t="s">
        <v>6020</v>
      </c>
      <c r="R261" t="s">
        <v>2915</v>
      </c>
    </row>
    <row r="262" spans="2:18" s="31" customFormat="1" x14ac:dyDescent="0.2">
      <c r="B262" t="s">
        <v>7726</v>
      </c>
      <c r="C262" s="208" t="s">
        <v>7727</v>
      </c>
      <c r="D262" s="212" t="s">
        <v>7728</v>
      </c>
      <c r="E262" s="209">
        <v>265.73</v>
      </c>
      <c r="F262" s="2">
        <v>1810.71</v>
      </c>
      <c r="G262" s="2">
        <f t="shared" si="6"/>
        <v>-42.8900000000001</v>
      </c>
      <c r="H262" s="211">
        <f t="shared" si="7"/>
        <v>-2.3686841073391154E-2</v>
      </c>
      <c r="I262" s="213">
        <f t="shared" si="5"/>
        <v>2.7610913912079232E-5</v>
      </c>
      <c r="J262" s="2">
        <v>1767.82</v>
      </c>
      <c r="K262" s="2">
        <v>1810.71</v>
      </c>
      <c r="L262" s="2">
        <v>-42.8900000000001</v>
      </c>
      <c r="M262" s="143">
        <v>42278</v>
      </c>
      <c r="N262" s="143">
        <v>42643</v>
      </c>
      <c r="O262" s="210" t="s">
        <v>7729</v>
      </c>
      <c r="P262" t="s">
        <v>2916</v>
      </c>
      <c r="Q262" s="210" t="s">
        <v>5272</v>
      </c>
      <c r="R262" t="s">
        <v>2915</v>
      </c>
    </row>
    <row r="263" spans="2:18" s="31" customFormat="1" x14ac:dyDescent="0.2">
      <c r="B263" t="s">
        <v>7730</v>
      </c>
      <c r="C263" s="208" t="s">
        <v>7731</v>
      </c>
      <c r="D263" s="212" t="s">
        <v>7732</v>
      </c>
      <c r="E263" s="209">
        <v>1811.43</v>
      </c>
      <c r="F263" s="2">
        <v>6396.75</v>
      </c>
      <c r="G263" s="2">
        <f t="shared" si="6"/>
        <v>-5485.26</v>
      </c>
      <c r="H263" s="211">
        <f t="shared" si="7"/>
        <v>-0.85750732793996953</v>
      </c>
      <c r="I263" s="213">
        <f t="shared" si="5"/>
        <v>1.4236218575262811E-5</v>
      </c>
      <c r="J263" s="2">
        <v>911.49</v>
      </c>
      <c r="K263" s="2">
        <v>6396.75</v>
      </c>
      <c r="L263" s="2">
        <v>-5485.26</v>
      </c>
      <c r="M263" s="143">
        <v>42278</v>
      </c>
      <c r="N263" s="143">
        <v>42643</v>
      </c>
      <c r="O263" s="210" t="s">
        <v>7733</v>
      </c>
      <c r="P263" t="s">
        <v>2915</v>
      </c>
      <c r="Q263" s="210" t="s">
        <v>6020</v>
      </c>
      <c r="R263" t="s">
        <v>2915</v>
      </c>
    </row>
    <row r="264" spans="2:18" s="31" customFormat="1" ht="38.25" x14ac:dyDescent="0.2">
      <c r="B264" t="s">
        <v>7785</v>
      </c>
      <c r="C264" s="208" t="s">
        <v>7786</v>
      </c>
      <c r="D264" s="212" t="s">
        <v>7787</v>
      </c>
      <c r="E264" s="209">
        <v>432803.06</v>
      </c>
      <c r="F264" s="2">
        <v>460314.1</v>
      </c>
      <c r="G264" s="2">
        <f t="shared" si="6"/>
        <v>-27511.039999999979</v>
      </c>
      <c r="H264" s="211">
        <f t="shared" si="7"/>
        <v>-5.9765799048953704E-2</v>
      </c>
      <c r="I264" s="213">
        <f t="shared" si="5"/>
        <v>6.7597877784754462E-3</v>
      </c>
      <c r="J264" s="2">
        <v>432803.06</v>
      </c>
      <c r="K264" s="2">
        <v>460314.1</v>
      </c>
      <c r="L264" s="2">
        <v>-27511.039999999979</v>
      </c>
      <c r="M264" s="143">
        <v>42278</v>
      </c>
      <c r="N264" s="143">
        <v>42643</v>
      </c>
      <c r="O264" s="210" t="s">
        <v>7752</v>
      </c>
      <c r="P264" t="s">
        <v>2917</v>
      </c>
      <c r="Q264" s="210" t="s">
        <v>7759</v>
      </c>
      <c r="R264" t="s">
        <v>2921</v>
      </c>
    </row>
    <row r="265" spans="2:18" s="31" customFormat="1" ht="25.5" x14ac:dyDescent="0.2">
      <c r="B265" t="s">
        <v>7734</v>
      </c>
      <c r="C265" s="208" t="s">
        <v>7735</v>
      </c>
      <c r="D265" s="212" t="s">
        <v>7736</v>
      </c>
      <c r="E265" s="209">
        <v>27601.55</v>
      </c>
      <c r="F265" s="2">
        <v>20848.21</v>
      </c>
      <c r="G265" s="2">
        <f t="shared" si="6"/>
        <v>14678.590000000004</v>
      </c>
      <c r="H265" s="211">
        <f t="shared" si="7"/>
        <v>0.70406955801001647</v>
      </c>
      <c r="I265" s="213">
        <f t="shared" si="5"/>
        <v>5.5487969158152792E-4</v>
      </c>
      <c r="J265" s="2">
        <v>35526.800000000003</v>
      </c>
      <c r="K265" s="2">
        <v>20848.21</v>
      </c>
      <c r="L265" s="2">
        <v>14678.590000000004</v>
      </c>
      <c r="M265" s="143">
        <v>42278</v>
      </c>
      <c r="N265" s="143">
        <v>42643</v>
      </c>
      <c r="O265" s="210" t="s">
        <v>7737</v>
      </c>
      <c r="P265" t="s">
        <v>2915</v>
      </c>
      <c r="Q265" s="210" t="s">
        <v>7759</v>
      </c>
      <c r="R265" t="s">
        <v>2921</v>
      </c>
    </row>
    <row r="266" spans="2:18" s="31" customFormat="1" ht="38.25" x14ac:dyDescent="0.2">
      <c r="B266" t="s">
        <v>7788</v>
      </c>
      <c r="C266" s="208" t="s">
        <v>7789</v>
      </c>
      <c r="D266" s="212" t="s">
        <v>7790</v>
      </c>
      <c r="E266" s="209">
        <v>127507.95999999999</v>
      </c>
      <c r="F266" s="2">
        <v>212134.44</v>
      </c>
      <c r="G266" s="2">
        <f t="shared" si="6"/>
        <v>-84626.48</v>
      </c>
      <c r="H266" s="211">
        <f t="shared" si="7"/>
        <v>-0.3989285285312465</v>
      </c>
      <c r="I266" s="213">
        <f t="shared" si="5"/>
        <v>1.991498742329447E-3</v>
      </c>
      <c r="J266" s="2">
        <v>127507.96</v>
      </c>
      <c r="K266" s="2">
        <v>212134.44</v>
      </c>
      <c r="L266" s="2">
        <v>-84626.48</v>
      </c>
      <c r="M266" s="143">
        <v>42278</v>
      </c>
      <c r="N266" s="143">
        <v>42643</v>
      </c>
      <c r="O266" s="210" t="s">
        <v>7752</v>
      </c>
      <c r="P266" t="s">
        <v>2917</v>
      </c>
      <c r="Q266" s="210" t="s">
        <v>7791</v>
      </c>
      <c r="R266" t="s">
        <v>2930</v>
      </c>
    </row>
    <row r="267" spans="2:18" s="31" customFormat="1" ht="38.25" x14ac:dyDescent="0.2">
      <c r="B267" t="s">
        <v>7792</v>
      </c>
      <c r="C267" s="208" t="s">
        <v>7793</v>
      </c>
      <c r="D267" s="212" t="s">
        <v>7794</v>
      </c>
      <c r="E267" s="209">
        <v>37376.42</v>
      </c>
      <c r="F267" s="2">
        <v>76606.5</v>
      </c>
      <c r="G267" s="2">
        <f t="shared" si="6"/>
        <v>-39230.080000000002</v>
      </c>
      <c r="H267" s="211">
        <f t="shared" si="7"/>
        <v>-0.51209858171304001</v>
      </c>
      <c r="I267" s="213">
        <f t="shared" si="5"/>
        <v>5.8376820884576287E-4</v>
      </c>
      <c r="J267" s="2">
        <v>37376.42</v>
      </c>
      <c r="K267" s="2">
        <v>76606.5</v>
      </c>
      <c r="L267" s="2">
        <v>-39230.080000000002</v>
      </c>
      <c r="M267" s="143">
        <v>42278</v>
      </c>
      <c r="N267" s="143">
        <v>42643</v>
      </c>
      <c r="O267" s="210" t="s">
        <v>7752</v>
      </c>
      <c r="P267" t="s">
        <v>2917</v>
      </c>
      <c r="Q267" s="210" t="s">
        <v>7765</v>
      </c>
      <c r="R267" t="s">
        <v>2931</v>
      </c>
    </row>
    <row r="268" spans="2:18" s="31" customFormat="1" ht="25.5" x14ac:dyDescent="0.2">
      <c r="B268" t="s">
        <v>7795</v>
      </c>
      <c r="C268" s="208" t="s">
        <v>7796</v>
      </c>
      <c r="D268" s="212" t="s">
        <v>7797</v>
      </c>
      <c r="E268" s="209">
        <v>1283684.51</v>
      </c>
      <c r="F268" s="2">
        <v>1448683.64</v>
      </c>
      <c r="G268" s="2">
        <f t="shared" si="6"/>
        <v>-164999.12999999989</v>
      </c>
      <c r="H268" s="211">
        <f t="shared" si="7"/>
        <v>-0.11389590207562494</v>
      </c>
      <c r="I268" s="213">
        <f t="shared" si="5"/>
        <v>2.0049384267560959E-2</v>
      </c>
      <c r="J268" s="2">
        <v>1283684.51</v>
      </c>
      <c r="K268" s="2">
        <v>1448683.64</v>
      </c>
      <c r="L268" s="2">
        <v>-164999.12999999989</v>
      </c>
      <c r="M268" s="143">
        <v>42278</v>
      </c>
      <c r="N268" s="143">
        <v>42643</v>
      </c>
      <c r="O268" s="210" t="s">
        <v>7752</v>
      </c>
      <c r="P268" t="s">
        <v>2917</v>
      </c>
      <c r="Q268" s="210" t="s">
        <v>7798</v>
      </c>
      <c r="R268" t="s">
        <v>2926</v>
      </c>
    </row>
    <row r="269" spans="2:18" s="31" customFormat="1" ht="25.5" x14ac:dyDescent="0.2">
      <c r="B269" t="s">
        <v>7799</v>
      </c>
      <c r="C269" s="208" t="s">
        <v>7800</v>
      </c>
      <c r="D269" s="212" t="s">
        <v>7801</v>
      </c>
      <c r="E269" s="209">
        <v>42312.340000000004</v>
      </c>
      <c r="F269" s="2">
        <v>68157.98</v>
      </c>
      <c r="G269" s="2">
        <f t="shared" si="6"/>
        <v>-25845.64</v>
      </c>
      <c r="H269" s="211">
        <f t="shared" si="7"/>
        <v>-0.37920196578595788</v>
      </c>
      <c r="I269" s="213">
        <f t="shared" si="5"/>
        <v>6.6086048192611608E-4</v>
      </c>
      <c r="J269" s="2">
        <v>42312.34</v>
      </c>
      <c r="K269" s="2">
        <v>68157.98</v>
      </c>
      <c r="L269" s="2">
        <v>-25845.64</v>
      </c>
      <c r="M269" s="143">
        <v>42278</v>
      </c>
      <c r="N269" s="143">
        <v>42643</v>
      </c>
      <c r="O269" s="210" t="s">
        <v>7752</v>
      </c>
      <c r="P269" t="s">
        <v>2917</v>
      </c>
      <c r="Q269" s="210" t="s">
        <v>7775</v>
      </c>
      <c r="R269" t="s">
        <v>2990</v>
      </c>
    </row>
    <row r="270" spans="2:18" s="31" customFormat="1" ht="25.5" x14ac:dyDescent="0.2">
      <c r="B270" t="s">
        <v>7738</v>
      </c>
      <c r="C270" s="208" t="s">
        <v>7739</v>
      </c>
      <c r="D270" s="212" t="s">
        <v>7740</v>
      </c>
      <c r="E270" s="209">
        <v>2608.79</v>
      </c>
      <c r="F270" s="2">
        <v>1161.56</v>
      </c>
      <c r="G270" s="2">
        <f t="shared" si="6"/>
        <v>1544.7000000000003</v>
      </c>
      <c r="H270" s="211">
        <f t="shared" si="7"/>
        <v>1.3298495127242678</v>
      </c>
      <c r="I270" s="213">
        <f t="shared" si="5"/>
        <v>4.2268054374146437E-5</v>
      </c>
      <c r="J270" s="2">
        <v>2706.26</v>
      </c>
      <c r="K270" s="2">
        <v>1161.56</v>
      </c>
      <c r="L270" s="2">
        <v>1544.7000000000003</v>
      </c>
      <c r="M270" s="143">
        <v>42278</v>
      </c>
      <c r="N270" s="143">
        <v>42643</v>
      </c>
      <c r="O270" s="210" t="s">
        <v>7741</v>
      </c>
      <c r="P270" t="s">
        <v>2915</v>
      </c>
      <c r="Q270" s="210" t="s">
        <v>5272</v>
      </c>
      <c r="R270" t="s">
        <v>2915</v>
      </c>
    </row>
    <row r="271" spans="2:18" s="31" customFormat="1" ht="25.5" x14ac:dyDescent="0.2">
      <c r="B271" t="s">
        <v>7802</v>
      </c>
      <c r="C271" s="208" t="s">
        <v>7803</v>
      </c>
      <c r="D271" s="212" t="s">
        <v>7804</v>
      </c>
      <c r="E271" s="209">
        <v>116451.93</v>
      </c>
      <c r="F271" s="2">
        <v>215687.98</v>
      </c>
      <c r="G271" s="2">
        <f t="shared" si="6"/>
        <v>-99236.050000000017</v>
      </c>
      <c r="H271" s="211">
        <f t="shared" si="7"/>
        <v>-0.46009077557312195</v>
      </c>
      <c r="I271" s="213">
        <f t="shared" ref="I271:I334" si="8">J271/64026131.32</f>
        <v>1.818818779132195E-3</v>
      </c>
      <c r="J271" s="2">
        <v>116451.93</v>
      </c>
      <c r="K271" s="2">
        <v>215687.98</v>
      </c>
      <c r="L271" s="2">
        <v>-99236.050000000017</v>
      </c>
      <c r="M271" s="143">
        <v>42278</v>
      </c>
      <c r="N271" s="143">
        <v>42643</v>
      </c>
      <c r="O271" s="210" t="s">
        <v>7752</v>
      </c>
      <c r="P271" t="s">
        <v>2917</v>
      </c>
      <c r="Q271" s="210" t="s">
        <v>7776</v>
      </c>
      <c r="R271" t="s">
        <v>2916</v>
      </c>
    </row>
    <row r="272" spans="2:18" s="31" customFormat="1" ht="25.5" x14ac:dyDescent="0.2">
      <c r="B272" t="s">
        <v>7805</v>
      </c>
      <c r="C272" s="208" t="s">
        <v>7806</v>
      </c>
      <c r="D272" s="212" t="s">
        <v>7807</v>
      </c>
      <c r="E272" s="209">
        <v>211791.27</v>
      </c>
      <c r="F272" s="2">
        <v>529562.14</v>
      </c>
      <c r="G272" s="2">
        <f t="shared" si="6"/>
        <v>-317770.87</v>
      </c>
      <c r="H272" s="211">
        <f t="shared" si="7"/>
        <v>-0.60006342220763742</v>
      </c>
      <c r="I272" s="213">
        <f t="shared" si="8"/>
        <v>3.3078879768867471E-3</v>
      </c>
      <c r="J272" s="2">
        <v>211791.27</v>
      </c>
      <c r="K272" s="2">
        <v>529562.14</v>
      </c>
      <c r="L272" s="2">
        <v>-317770.87</v>
      </c>
      <c r="M272" s="143">
        <v>42278</v>
      </c>
      <c r="N272" s="143">
        <v>42643</v>
      </c>
      <c r="O272" s="210" t="s">
        <v>7752</v>
      </c>
      <c r="P272" t="s">
        <v>2917</v>
      </c>
      <c r="Q272" s="210" t="s">
        <v>7808</v>
      </c>
      <c r="R272" t="s">
        <v>2990</v>
      </c>
    </row>
    <row r="273" spans="2:18" s="31" customFormat="1" ht="25.5" x14ac:dyDescent="0.2">
      <c r="B273" t="s">
        <v>7742</v>
      </c>
      <c r="C273" s="208" t="s">
        <v>7743</v>
      </c>
      <c r="D273" s="212" t="s">
        <v>7744</v>
      </c>
      <c r="E273" s="209">
        <v>-97.81</v>
      </c>
      <c r="F273" s="2">
        <v>1447.02</v>
      </c>
      <c r="G273" s="2">
        <f t="shared" si="6"/>
        <v>-1014.81</v>
      </c>
      <c r="H273" s="211">
        <f t="shared" si="7"/>
        <v>-0.70131027905626731</v>
      </c>
      <c r="I273" s="213">
        <f t="shared" si="8"/>
        <v>6.7505249979860877E-6</v>
      </c>
      <c r="J273" s="2">
        <v>432.21</v>
      </c>
      <c r="K273" s="2">
        <v>1447.02</v>
      </c>
      <c r="L273" s="2">
        <v>-1014.81</v>
      </c>
      <c r="M273" s="143">
        <v>42278</v>
      </c>
      <c r="N273" s="143">
        <v>42643</v>
      </c>
      <c r="O273" s="210" t="s">
        <v>7741</v>
      </c>
      <c r="P273" t="s">
        <v>2915</v>
      </c>
      <c r="Q273" s="210" t="s">
        <v>6020</v>
      </c>
      <c r="R273" t="s">
        <v>2915</v>
      </c>
    </row>
    <row r="274" spans="2:18" s="31" customFormat="1" ht="25.5" x14ac:dyDescent="0.2">
      <c r="B274" t="s">
        <v>7809</v>
      </c>
      <c r="C274" s="208" t="s">
        <v>7810</v>
      </c>
      <c r="D274" s="212" t="s">
        <v>7811</v>
      </c>
      <c r="E274" s="209">
        <v>189999.49</v>
      </c>
      <c r="F274" s="2">
        <v>302082.3</v>
      </c>
      <c r="G274" s="2">
        <f t="shared" si="6"/>
        <v>-112082.81</v>
      </c>
      <c r="H274" s="211">
        <f t="shared" si="7"/>
        <v>-0.37103401953705994</v>
      </c>
      <c r="I274" s="213">
        <f t="shared" si="8"/>
        <v>2.9675303830304892E-3</v>
      </c>
      <c r="J274" s="2">
        <v>189999.49</v>
      </c>
      <c r="K274" s="2">
        <v>302082.3</v>
      </c>
      <c r="L274" s="2">
        <v>-112082.81</v>
      </c>
      <c r="M274" s="143">
        <v>42278</v>
      </c>
      <c r="N274" s="143">
        <v>42643</v>
      </c>
      <c r="O274" s="210" t="s">
        <v>7752</v>
      </c>
      <c r="P274" t="s">
        <v>2917</v>
      </c>
      <c r="Q274" s="210" t="s">
        <v>7775</v>
      </c>
      <c r="R274" t="s">
        <v>2990</v>
      </c>
    </row>
    <row r="275" spans="2:18" s="31" customFormat="1" ht="25.5" x14ac:dyDescent="0.2">
      <c r="B275" t="s">
        <v>7745</v>
      </c>
      <c r="C275" s="208" t="s">
        <v>7746</v>
      </c>
      <c r="D275" s="212" t="s">
        <v>7747</v>
      </c>
      <c r="E275" s="209">
        <v>505.76</v>
      </c>
      <c r="F275" s="2">
        <v>1270.33</v>
      </c>
      <c r="G275" s="2">
        <f t="shared" si="6"/>
        <v>-667.09999999999991</v>
      </c>
      <c r="H275" s="211">
        <f t="shared" si="7"/>
        <v>-0.52513913707461835</v>
      </c>
      <c r="I275" s="213">
        <f t="shared" si="8"/>
        <v>9.421621884119174E-6</v>
      </c>
      <c r="J275" s="2">
        <v>603.23</v>
      </c>
      <c r="K275" s="2">
        <v>1270.33</v>
      </c>
      <c r="L275" s="2">
        <v>-667.09999999999991</v>
      </c>
      <c r="M275" s="143">
        <v>42278</v>
      </c>
      <c r="N275" s="143">
        <v>42643</v>
      </c>
      <c r="O275" s="210" t="s">
        <v>7748</v>
      </c>
      <c r="P275" t="s">
        <v>2915</v>
      </c>
      <c r="Q275" s="210" t="s">
        <v>6020</v>
      </c>
      <c r="R275" t="s">
        <v>2915</v>
      </c>
    </row>
    <row r="276" spans="2:18" s="31" customFormat="1" x14ac:dyDescent="0.2">
      <c r="B276" t="s">
        <v>7749</v>
      </c>
      <c r="C276" s="208" t="s">
        <v>7750</v>
      </c>
      <c r="D276" s="212" t="s">
        <v>7751</v>
      </c>
      <c r="E276" s="209">
        <v>4755.46</v>
      </c>
      <c r="F276" s="2">
        <v>7969.63</v>
      </c>
      <c r="G276" s="2">
        <f t="shared" si="6"/>
        <v>-1708.0600000000004</v>
      </c>
      <c r="H276" s="211">
        <f t="shared" si="7"/>
        <v>-0.21432111653865993</v>
      </c>
      <c r="I276" s="213">
        <f t="shared" si="8"/>
        <v>9.7797100510491991E-5</v>
      </c>
      <c r="J276" s="2">
        <v>6261.57</v>
      </c>
      <c r="K276" s="2">
        <v>7969.63</v>
      </c>
      <c r="L276" s="2">
        <v>-1708.0600000000004</v>
      </c>
      <c r="M276" s="143">
        <v>42278</v>
      </c>
      <c r="N276" s="143">
        <v>42643</v>
      </c>
      <c r="O276" s="210" t="s">
        <v>7752</v>
      </c>
      <c r="P276" t="s">
        <v>2917</v>
      </c>
      <c r="Q276" s="210" t="s">
        <v>7766</v>
      </c>
      <c r="R276" t="s">
        <v>2922</v>
      </c>
    </row>
    <row r="277" spans="2:18" s="31" customFormat="1" ht="38.25" x14ac:dyDescent="0.2">
      <c r="B277" t="s">
        <v>7812</v>
      </c>
      <c r="C277" s="208" t="s">
        <v>7813</v>
      </c>
      <c r="D277" s="212" t="s">
        <v>7814</v>
      </c>
      <c r="E277" s="209">
        <v>88487.51</v>
      </c>
      <c r="F277" s="2">
        <v>136509.73000000001</v>
      </c>
      <c r="G277" s="2">
        <f t="shared" si="6"/>
        <v>-48022.220000000016</v>
      </c>
      <c r="H277" s="211">
        <f t="shared" si="7"/>
        <v>-0.35178605949920211</v>
      </c>
      <c r="I277" s="213">
        <f t="shared" si="8"/>
        <v>1.382053048898785E-3</v>
      </c>
      <c r="J277" s="2">
        <v>88487.51</v>
      </c>
      <c r="K277" s="2">
        <v>136509.73000000001</v>
      </c>
      <c r="L277" s="2">
        <v>-48022.220000000016</v>
      </c>
      <c r="M277" s="143">
        <v>42278</v>
      </c>
      <c r="N277" s="143">
        <v>42643</v>
      </c>
      <c r="O277" s="210" t="s">
        <v>7752</v>
      </c>
      <c r="P277" t="s">
        <v>2917</v>
      </c>
      <c r="Q277" s="210" t="s">
        <v>7765</v>
      </c>
      <c r="R277" t="s">
        <v>2931</v>
      </c>
    </row>
    <row r="278" spans="2:18" s="31" customFormat="1" x14ac:dyDescent="0.2">
      <c r="B278" t="s">
        <v>7815</v>
      </c>
      <c r="C278" s="208" t="s">
        <v>7816</v>
      </c>
      <c r="D278" s="212" t="s">
        <v>7817</v>
      </c>
      <c r="E278" s="209">
        <v>931.03</v>
      </c>
      <c r="F278" s="2">
        <v>1607.81</v>
      </c>
      <c r="G278" s="2">
        <f t="shared" ref="G278:G341" si="9">+J278-F278</f>
        <v>-676.78</v>
      </c>
      <c r="H278" s="211">
        <f t="shared" ref="H278:H341" si="10">G278/F278</f>
        <v>-0.42093282166425139</v>
      </c>
      <c r="I278" s="213">
        <f t="shared" si="8"/>
        <v>1.4541406466474601E-5</v>
      </c>
      <c r="J278" s="2">
        <v>931.03</v>
      </c>
      <c r="K278" s="2">
        <v>1607.81</v>
      </c>
      <c r="L278" s="2">
        <v>-676.78</v>
      </c>
      <c r="M278" s="143">
        <v>42278</v>
      </c>
      <c r="N278" s="143">
        <v>42643</v>
      </c>
      <c r="O278" s="210" t="s">
        <v>7818</v>
      </c>
      <c r="P278" t="s">
        <v>2915</v>
      </c>
      <c r="Q278" s="210" t="s">
        <v>7766</v>
      </c>
      <c r="R278" t="s">
        <v>2922</v>
      </c>
    </row>
    <row r="279" spans="2:18" s="31" customFormat="1" x14ac:dyDescent="0.2">
      <c r="B279" t="s">
        <v>7819</v>
      </c>
      <c r="C279" s="208" t="s">
        <v>7820</v>
      </c>
      <c r="D279" s="212" t="s">
        <v>7821</v>
      </c>
      <c r="E279" s="209">
        <v>403</v>
      </c>
      <c r="F279" s="2">
        <v>412.08</v>
      </c>
      <c r="G279" s="2">
        <f t="shared" si="9"/>
        <v>-9.0799999999999841</v>
      </c>
      <c r="H279" s="211">
        <f t="shared" si="10"/>
        <v>-2.2034556396816115E-2</v>
      </c>
      <c r="I279" s="213">
        <f t="shared" si="8"/>
        <v>6.2943050234571006E-6</v>
      </c>
      <c r="J279" s="2">
        <v>403</v>
      </c>
      <c r="K279" s="2">
        <v>412.08</v>
      </c>
      <c r="L279" s="2">
        <v>-9.0799999999999841</v>
      </c>
      <c r="M279" s="143">
        <v>42278</v>
      </c>
      <c r="N279" s="143">
        <v>42643</v>
      </c>
      <c r="O279" s="210" t="s">
        <v>7822</v>
      </c>
      <c r="P279" t="s">
        <v>2917</v>
      </c>
      <c r="Q279" s="210" t="s">
        <v>7823</v>
      </c>
      <c r="R279" t="s">
        <v>2990</v>
      </c>
    </row>
    <row r="280" spans="2:18" s="31" customFormat="1" x14ac:dyDescent="0.2">
      <c r="B280" t="s">
        <v>7824</v>
      </c>
      <c r="C280" s="208" t="s">
        <v>7825</v>
      </c>
      <c r="D280" s="212" t="s">
        <v>7826</v>
      </c>
      <c r="E280" s="209">
        <v>-1794.76</v>
      </c>
      <c r="F280" s="2">
        <v>1127.81</v>
      </c>
      <c r="G280" s="2">
        <f t="shared" si="9"/>
        <v>-2922.5699999999997</v>
      </c>
      <c r="H280" s="211">
        <f t="shared" si="10"/>
        <v>-2.5913673402434805</v>
      </c>
      <c r="I280" s="213">
        <f t="shared" si="8"/>
        <v>-2.8031679612654754E-5</v>
      </c>
      <c r="J280" s="2">
        <v>-1794.76</v>
      </c>
      <c r="K280" s="2">
        <v>1127.81</v>
      </c>
      <c r="L280" s="2">
        <v>-2922.5699999999997</v>
      </c>
      <c r="M280" s="143">
        <v>42278</v>
      </c>
      <c r="N280" s="143">
        <v>42643</v>
      </c>
      <c r="O280" s="210" t="s">
        <v>7752</v>
      </c>
      <c r="P280" t="s">
        <v>2917</v>
      </c>
      <c r="Q280" s="210" t="s">
        <v>7766</v>
      </c>
      <c r="R280" t="s">
        <v>2922</v>
      </c>
    </row>
    <row r="281" spans="2:18" s="31" customFormat="1" x14ac:dyDescent="0.2">
      <c r="B281" t="s">
        <v>7827</v>
      </c>
      <c r="C281" s="208" t="s">
        <v>7828</v>
      </c>
      <c r="D281" s="212" t="s">
        <v>7829</v>
      </c>
      <c r="E281" s="209">
        <v>2418.6999999999998</v>
      </c>
      <c r="F281" s="2">
        <v>5409.82</v>
      </c>
      <c r="G281" s="2">
        <f t="shared" si="9"/>
        <v>-2991.12</v>
      </c>
      <c r="H281" s="211">
        <f t="shared" si="10"/>
        <v>-0.55290564196220948</v>
      </c>
      <c r="I281" s="213">
        <f t="shared" si="8"/>
        <v>3.7776763176763497E-5</v>
      </c>
      <c r="J281" s="2">
        <v>2418.6999999999998</v>
      </c>
      <c r="K281" s="2">
        <v>5409.82</v>
      </c>
      <c r="L281" s="2">
        <v>-2991.12</v>
      </c>
      <c r="M281" s="143">
        <v>42278</v>
      </c>
      <c r="N281" s="143">
        <v>42643</v>
      </c>
      <c r="O281" s="210" t="s">
        <v>7752</v>
      </c>
      <c r="P281" t="s">
        <v>2917</v>
      </c>
      <c r="Q281" s="210" t="s">
        <v>7766</v>
      </c>
      <c r="R281" t="s">
        <v>2922</v>
      </c>
    </row>
    <row r="282" spans="2:18" s="31" customFormat="1" x14ac:dyDescent="0.2">
      <c r="B282" t="s">
        <v>7830</v>
      </c>
      <c r="C282" s="208" t="s">
        <v>7831</v>
      </c>
      <c r="D282" s="212" t="s">
        <v>7832</v>
      </c>
      <c r="E282" s="209">
        <v>13503.47</v>
      </c>
      <c r="F282" s="2">
        <v>42021</v>
      </c>
      <c r="G282" s="2">
        <f t="shared" si="9"/>
        <v>-28517.53</v>
      </c>
      <c r="H282" s="211">
        <f t="shared" si="10"/>
        <v>-0.67864948478141873</v>
      </c>
      <c r="I282" s="213">
        <f t="shared" si="8"/>
        <v>2.1090560559578722E-4</v>
      </c>
      <c r="J282" s="2">
        <v>13503.47</v>
      </c>
      <c r="K282" s="2">
        <v>42021</v>
      </c>
      <c r="L282" s="2">
        <v>-28517.53</v>
      </c>
      <c r="M282" s="143">
        <v>42278</v>
      </c>
      <c r="N282" s="143">
        <v>42643</v>
      </c>
      <c r="O282" s="210" t="s">
        <v>7752</v>
      </c>
      <c r="P282" t="s">
        <v>2917</v>
      </c>
      <c r="Q282" s="210" t="s">
        <v>7773</v>
      </c>
      <c r="R282" t="s">
        <v>2915</v>
      </c>
    </row>
    <row r="283" spans="2:18" s="31" customFormat="1" ht="25.5" x14ac:dyDescent="0.2">
      <c r="B283" t="s">
        <v>7833</v>
      </c>
      <c r="C283" s="208" t="s">
        <v>7834</v>
      </c>
      <c r="D283" s="212" t="s">
        <v>7835</v>
      </c>
      <c r="E283" s="209">
        <v>1108837.6299999999</v>
      </c>
      <c r="F283" s="2">
        <v>1067365.32</v>
      </c>
      <c r="G283" s="2">
        <f t="shared" si="9"/>
        <v>41472.309999999823</v>
      </c>
      <c r="H283" s="211">
        <f t="shared" si="10"/>
        <v>3.8854841189706092E-2</v>
      </c>
      <c r="I283" s="213">
        <f t="shared" si="8"/>
        <v>1.7318516785874108E-2</v>
      </c>
      <c r="J283" s="2">
        <v>1108837.6299999999</v>
      </c>
      <c r="K283" s="2">
        <v>1067365.32</v>
      </c>
      <c r="L283" s="2">
        <v>41472.309999999823</v>
      </c>
      <c r="M283" s="143">
        <v>42278</v>
      </c>
      <c r="N283" s="143">
        <v>42643</v>
      </c>
      <c r="O283" s="210" t="s">
        <v>7752</v>
      </c>
      <c r="P283" t="s">
        <v>2917</v>
      </c>
      <c r="Q283" s="210" t="s">
        <v>5277</v>
      </c>
      <c r="R283" t="s">
        <v>2915</v>
      </c>
    </row>
    <row r="284" spans="2:18" s="31" customFormat="1" x14ac:dyDescent="0.2">
      <c r="B284" t="s">
        <v>7836</v>
      </c>
      <c r="C284" s="208" t="s">
        <v>7837</v>
      </c>
      <c r="D284" s="212" t="s">
        <v>7838</v>
      </c>
      <c r="E284" s="209">
        <v>253108.12</v>
      </c>
      <c r="F284" s="2">
        <v>261675</v>
      </c>
      <c r="G284" s="2">
        <f t="shared" si="9"/>
        <v>-8566.8800000000047</v>
      </c>
      <c r="H284" s="211">
        <f t="shared" si="10"/>
        <v>-3.2738626158402617E-2</v>
      </c>
      <c r="I284" s="213">
        <f t="shared" si="8"/>
        <v>3.9532002759150933E-3</v>
      </c>
      <c r="J284" s="2">
        <v>253108.12</v>
      </c>
      <c r="K284" s="2">
        <v>261675</v>
      </c>
      <c r="L284" s="2">
        <v>-8566.8800000000047</v>
      </c>
      <c r="M284" s="143">
        <v>42278</v>
      </c>
      <c r="N284" s="143">
        <v>42643</v>
      </c>
      <c r="O284" s="210" t="s">
        <v>7839</v>
      </c>
      <c r="P284" t="s">
        <v>2965</v>
      </c>
      <c r="Q284" s="210" t="s">
        <v>7784</v>
      </c>
      <c r="R284" t="s">
        <v>2930</v>
      </c>
    </row>
    <row r="285" spans="2:18" s="31" customFormat="1" x14ac:dyDescent="0.2">
      <c r="B285" t="s">
        <v>7840</v>
      </c>
      <c r="C285" s="208" t="s">
        <v>7841</v>
      </c>
      <c r="D285" s="212" t="s">
        <v>7842</v>
      </c>
      <c r="E285" s="209">
        <v>5159.6499999999996</v>
      </c>
      <c r="F285" s="2">
        <v>69780</v>
      </c>
      <c r="G285" s="2">
        <f t="shared" si="9"/>
        <v>-64620.35</v>
      </c>
      <c r="H285" s="211">
        <f t="shared" si="10"/>
        <v>-0.92605832616795636</v>
      </c>
      <c r="I285" s="213">
        <f t="shared" si="8"/>
        <v>8.0586627578859625E-5</v>
      </c>
      <c r="J285" s="2">
        <v>5159.6499999999996</v>
      </c>
      <c r="K285" s="2">
        <v>69780</v>
      </c>
      <c r="L285" s="2">
        <v>-64620.35</v>
      </c>
      <c r="M285" s="143">
        <v>42278</v>
      </c>
      <c r="N285" s="143">
        <v>42643</v>
      </c>
      <c r="O285" s="210" t="s">
        <v>7752</v>
      </c>
      <c r="P285" t="s">
        <v>2917</v>
      </c>
      <c r="Q285" s="210" t="s">
        <v>7843</v>
      </c>
      <c r="R285" t="s">
        <v>2921</v>
      </c>
    </row>
    <row r="286" spans="2:18" s="31" customFormat="1" ht="38.25" x14ac:dyDescent="0.2">
      <c r="B286" t="s">
        <v>7844</v>
      </c>
      <c r="C286" s="208" t="s">
        <v>7845</v>
      </c>
      <c r="D286" s="212" t="s">
        <v>7846</v>
      </c>
      <c r="E286" s="209">
        <v>38542.47</v>
      </c>
      <c r="F286" s="2">
        <v>46520</v>
      </c>
      <c r="G286" s="2">
        <f t="shared" si="9"/>
        <v>-7977.5299999999988</v>
      </c>
      <c r="H286" s="211">
        <f t="shared" si="10"/>
        <v>-0.17148602751504727</v>
      </c>
      <c r="I286" s="213">
        <f t="shared" si="8"/>
        <v>6.0198030406313796E-4</v>
      </c>
      <c r="J286" s="2">
        <v>38542.47</v>
      </c>
      <c r="K286" s="2">
        <v>46520</v>
      </c>
      <c r="L286" s="2">
        <v>-7977.5299999999988</v>
      </c>
      <c r="M286" s="143">
        <v>42278</v>
      </c>
      <c r="N286" s="143">
        <v>42643</v>
      </c>
      <c r="O286" s="210" t="s">
        <v>7839</v>
      </c>
      <c r="P286" t="s">
        <v>2965</v>
      </c>
      <c r="Q286" s="210" t="s">
        <v>7773</v>
      </c>
      <c r="R286" t="s">
        <v>2915</v>
      </c>
    </row>
    <row r="287" spans="2:18" s="31" customFormat="1" x14ac:dyDescent="0.2">
      <c r="B287" t="s">
        <v>7847</v>
      </c>
      <c r="C287" s="208" t="s">
        <v>7848</v>
      </c>
      <c r="D287" s="212" t="s">
        <v>7849</v>
      </c>
      <c r="E287" s="209">
        <v>17963.150000000001</v>
      </c>
      <c r="F287" s="2">
        <v>17462.599999999999</v>
      </c>
      <c r="G287" s="2">
        <f t="shared" si="9"/>
        <v>500.55000000000291</v>
      </c>
      <c r="H287" s="211">
        <f t="shared" si="10"/>
        <v>2.866411645459456E-2</v>
      </c>
      <c r="I287" s="213">
        <f t="shared" si="8"/>
        <v>2.8055966571244025E-4</v>
      </c>
      <c r="J287" s="2">
        <v>17963.150000000001</v>
      </c>
      <c r="K287" s="2">
        <v>17462.599999999999</v>
      </c>
      <c r="L287" s="2">
        <v>500.55000000000291</v>
      </c>
      <c r="M287" s="143">
        <v>42278</v>
      </c>
      <c r="N287" s="143">
        <v>42643</v>
      </c>
      <c r="O287" s="210" t="s">
        <v>7765</v>
      </c>
      <c r="P287" t="s">
        <v>2931</v>
      </c>
      <c r="Q287" s="210" t="s">
        <v>7850</v>
      </c>
      <c r="R287" t="s">
        <v>2917</v>
      </c>
    </row>
    <row r="288" spans="2:18" s="31" customFormat="1" x14ac:dyDescent="0.2">
      <c r="B288" t="s">
        <v>7851</v>
      </c>
      <c r="C288" s="208" t="s">
        <v>7852</v>
      </c>
      <c r="D288" s="212" t="s">
        <v>7853</v>
      </c>
      <c r="E288" s="209">
        <v>33974.26</v>
      </c>
      <c r="F288" s="2">
        <v>32662.52</v>
      </c>
      <c r="G288" s="2">
        <f t="shared" si="9"/>
        <v>1311.7400000000016</v>
      </c>
      <c r="H288" s="211">
        <f t="shared" si="10"/>
        <v>4.0160404034961218E-2</v>
      </c>
      <c r="I288" s="213">
        <f t="shared" si="8"/>
        <v>5.3063115480455995E-4</v>
      </c>
      <c r="J288" s="2">
        <v>33974.26</v>
      </c>
      <c r="K288" s="2">
        <v>32662.52</v>
      </c>
      <c r="L288" s="2">
        <v>1311.7400000000016</v>
      </c>
      <c r="M288" s="143">
        <v>42278</v>
      </c>
      <c r="N288" s="143">
        <v>42643</v>
      </c>
      <c r="O288" s="210" t="s">
        <v>7752</v>
      </c>
      <c r="P288" t="s">
        <v>2917</v>
      </c>
      <c r="Q288" s="210" t="s">
        <v>7850</v>
      </c>
      <c r="R288" t="s">
        <v>2917</v>
      </c>
    </row>
    <row r="289" spans="2:18" s="31" customFormat="1" x14ac:dyDescent="0.2">
      <c r="B289" t="s">
        <v>7854</v>
      </c>
      <c r="C289" s="208" t="s">
        <v>7855</v>
      </c>
      <c r="D289" s="212" t="s">
        <v>7856</v>
      </c>
      <c r="E289" s="209">
        <v>10904.93</v>
      </c>
      <c r="F289" s="2">
        <v>17462.599999999999</v>
      </c>
      <c r="G289" s="2">
        <f t="shared" si="9"/>
        <v>-6557.6699999999983</v>
      </c>
      <c r="H289" s="211">
        <f t="shared" si="10"/>
        <v>-0.37552655389231837</v>
      </c>
      <c r="I289" s="213">
        <f t="shared" si="8"/>
        <v>1.703199892790274E-4</v>
      </c>
      <c r="J289" s="2">
        <v>10904.93</v>
      </c>
      <c r="K289" s="2">
        <v>17462.599999999999</v>
      </c>
      <c r="L289" s="2">
        <v>-6557.6699999999983</v>
      </c>
      <c r="M289" s="143">
        <v>42278</v>
      </c>
      <c r="N289" s="143">
        <v>42643</v>
      </c>
      <c r="O289" s="210" t="s">
        <v>7752</v>
      </c>
      <c r="P289" t="s">
        <v>2917</v>
      </c>
      <c r="Q289" s="210" t="s">
        <v>7850</v>
      </c>
      <c r="R289" t="s">
        <v>2917</v>
      </c>
    </row>
    <row r="290" spans="2:18" s="31" customFormat="1" ht="25.5" x14ac:dyDescent="0.2">
      <c r="B290" t="s">
        <v>7857</v>
      </c>
      <c r="C290" s="208" t="s">
        <v>7858</v>
      </c>
      <c r="D290" s="212" t="s">
        <v>7859</v>
      </c>
      <c r="E290" s="209">
        <v>10663.04</v>
      </c>
      <c r="F290" s="2">
        <v>9313.3799999999992</v>
      </c>
      <c r="G290" s="2">
        <f t="shared" si="9"/>
        <v>1349.6600000000017</v>
      </c>
      <c r="H290" s="211">
        <f t="shared" si="10"/>
        <v>0.1449162387876369</v>
      </c>
      <c r="I290" s="213">
        <f t="shared" si="8"/>
        <v>1.6654200058889332E-4</v>
      </c>
      <c r="J290" s="2">
        <v>10663.04</v>
      </c>
      <c r="K290" s="2">
        <v>9313.3799999999992</v>
      </c>
      <c r="L290" s="2">
        <v>1349.6600000000017</v>
      </c>
      <c r="M290" s="143">
        <v>42278</v>
      </c>
      <c r="N290" s="143">
        <v>42643</v>
      </c>
      <c r="O290" s="210" t="s">
        <v>7752</v>
      </c>
      <c r="P290" t="s">
        <v>2917</v>
      </c>
      <c r="Q290" s="210" t="s">
        <v>5277</v>
      </c>
      <c r="R290" t="s">
        <v>2915</v>
      </c>
    </row>
    <row r="291" spans="2:18" s="31" customFormat="1" x14ac:dyDescent="0.2">
      <c r="B291" t="s">
        <v>7860</v>
      </c>
      <c r="C291" s="208" t="s">
        <v>7861</v>
      </c>
      <c r="D291" s="212" t="s">
        <v>7862</v>
      </c>
      <c r="E291" s="209">
        <v>26690.89</v>
      </c>
      <c r="F291" s="2">
        <v>23342.1</v>
      </c>
      <c r="G291" s="2">
        <f t="shared" si="9"/>
        <v>3348.7900000000009</v>
      </c>
      <c r="H291" s="211">
        <f t="shared" si="10"/>
        <v>0.14346566932709573</v>
      </c>
      <c r="I291" s="213">
        <f t="shared" si="8"/>
        <v>4.1687494542814118E-4</v>
      </c>
      <c r="J291" s="2">
        <v>26690.89</v>
      </c>
      <c r="K291" s="2">
        <v>23342.1</v>
      </c>
      <c r="L291" s="2">
        <v>3348.7900000000009</v>
      </c>
      <c r="M291" s="143">
        <v>42278</v>
      </c>
      <c r="N291" s="143">
        <v>42643</v>
      </c>
      <c r="O291" s="210" t="s">
        <v>7752</v>
      </c>
      <c r="P291" t="s">
        <v>2917</v>
      </c>
      <c r="Q291" s="210" t="s">
        <v>7774</v>
      </c>
      <c r="R291" t="s">
        <v>3056</v>
      </c>
    </row>
    <row r="292" spans="2:18" s="31" customFormat="1" x14ac:dyDescent="0.2">
      <c r="B292" t="s">
        <v>7863</v>
      </c>
      <c r="C292" s="208" t="s">
        <v>7864</v>
      </c>
      <c r="D292" s="212" t="s">
        <v>7865</v>
      </c>
      <c r="E292" s="209">
        <v>52745.120000000003</v>
      </c>
      <c r="F292" s="2">
        <v>78285.119999999995</v>
      </c>
      <c r="G292" s="2">
        <f t="shared" si="9"/>
        <v>-25539.999999999993</v>
      </c>
      <c r="H292" s="211">
        <f t="shared" si="10"/>
        <v>-0.32624335250428171</v>
      </c>
      <c r="I292" s="213">
        <f t="shared" si="8"/>
        <v>8.238061384090511E-4</v>
      </c>
      <c r="J292" s="2">
        <v>52745.120000000003</v>
      </c>
      <c r="K292" s="2">
        <v>78285.119999999995</v>
      </c>
      <c r="L292" s="2">
        <v>-25539.999999999993</v>
      </c>
      <c r="M292" s="143">
        <v>42278</v>
      </c>
      <c r="N292" s="143">
        <v>42643</v>
      </c>
      <c r="O292" s="210" t="s">
        <v>7752</v>
      </c>
      <c r="P292" t="s">
        <v>2917</v>
      </c>
      <c r="Q292" s="210" t="s">
        <v>5277</v>
      </c>
      <c r="R292" t="s">
        <v>2915</v>
      </c>
    </row>
    <row r="293" spans="2:18" s="31" customFormat="1" ht="25.5" x14ac:dyDescent="0.2">
      <c r="B293" t="s">
        <v>7866</v>
      </c>
      <c r="C293" s="208" t="s">
        <v>7867</v>
      </c>
      <c r="D293" s="212" t="s">
        <v>7868</v>
      </c>
      <c r="E293" s="209">
        <v>48734.26</v>
      </c>
      <c r="F293" s="2">
        <v>49420.800000000003</v>
      </c>
      <c r="G293" s="2">
        <f t="shared" si="9"/>
        <v>-686.54000000000087</v>
      </c>
      <c r="H293" s="211">
        <f t="shared" si="10"/>
        <v>-1.3891721704221722E-2</v>
      </c>
      <c r="I293" s="213">
        <f t="shared" si="8"/>
        <v>7.6116202861653711E-4</v>
      </c>
      <c r="J293" s="2">
        <v>48734.26</v>
      </c>
      <c r="K293" s="2">
        <v>49420.800000000003</v>
      </c>
      <c r="L293" s="2">
        <v>-686.54000000000087</v>
      </c>
      <c r="M293" s="143">
        <v>42278</v>
      </c>
      <c r="N293" s="143">
        <v>42643</v>
      </c>
      <c r="O293" s="210" t="s">
        <v>7752</v>
      </c>
      <c r="P293" t="s">
        <v>2917</v>
      </c>
      <c r="Q293" s="210" t="s">
        <v>7610</v>
      </c>
      <c r="R293" t="s">
        <v>2990</v>
      </c>
    </row>
    <row r="294" spans="2:18" s="31" customFormat="1" ht="38.25" x14ac:dyDescent="0.2">
      <c r="B294" t="s">
        <v>7869</v>
      </c>
      <c r="C294" s="208" t="s">
        <v>7870</v>
      </c>
      <c r="D294" s="212" t="s">
        <v>7871</v>
      </c>
      <c r="E294" s="209">
        <v>24775.79</v>
      </c>
      <c r="F294" s="2">
        <v>25977.599999999999</v>
      </c>
      <c r="G294" s="2">
        <f t="shared" si="9"/>
        <v>-1201.8099999999977</v>
      </c>
      <c r="H294" s="211">
        <f t="shared" si="10"/>
        <v>-4.6263319167282498E-2</v>
      </c>
      <c r="I294" s="213">
        <f t="shared" si="8"/>
        <v>3.8696372073726603E-4</v>
      </c>
      <c r="J294" s="2">
        <v>24775.79</v>
      </c>
      <c r="K294" s="2">
        <v>25977.599999999999</v>
      </c>
      <c r="L294" s="2">
        <v>-1201.8099999999977</v>
      </c>
      <c r="M294" s="143">
        <v>42278</v>
      </c>
      <c r="N294" s="143">
        <v>42643</v>
      </c>
      <c r="O294" s="210" t="s">
        <v>7752</v>
      </c>
      <c r="P294" t="s">
        <v>2917</v>
      </c>
      <c r="Q294" s="210" t="s">
        <v>7610</v>
      </c>
      <c r="R294" t="s">
        <v>2990</v>
      </c>
    </row>
    <row r="295" spans="2:18" s="31" customFormat="1" ht="51" x14ac:dyDescent="0.2">
      <c r="B295" t="s">
        <v>7872</v>
      </c>
      <c r="C295" s="208" t="s">
        <v>7873</v>
      </c>
      <c r="D295" s="212" t="s">
        <v>7874</v>
      </c>
      <c r="E295" s="209">
        <v>16063.5</v>
      </c>
      <c r="F295" s="2">
        <v>20275.2</v>
      </c>
      <c r="G295" s="2">
        <f t="shared" si="9"/>
        <v>-4211.7000000000007</v>
      </c>
      <c r="H295" s="211">
        <f t="shared" si="10"/>
        <v>-0.20772668087121215</v>
      </c>
      <c r="I295" s="213">
        <f t="shared" si="8"/>
        <v>2.5088974874516907E-4</v>
      </c>
      <c r="J295" s="2">
        <v>16063.5</v>
      </c>
      <c r="K295" s="2">
        <v>20275.2</v>
      </c>
      <c r="L295" s="2">
        <v>-4211.7000000000007</v>
      </c>
      <c r="M295" s="143">
        <v>42278</v>
      </c>
      <c r="N295" s="143">
        <v>42643</v>
      </c>
      <c r="O295" s="210" t="s">
        <v>7752</v>
      </c>
      <c r="P295" t="s">
        <v>2917</v>
      </c>
      <c r="Q295" s="210" t="s">
        <v>7773</v>
      </c>
      <c r="R295" t="s">
        <v>2915</v>
      </c>
    </row>
    <row r="296" spans="2:18" s="31" customFormat="1" ht="25.5" x14ac:dyDescent="0.2">
      <c r="B296" t="s">
        <v>7875</v>
      </c>
      <c r="C296" s="208" t="s">
        <v>7876</v>
      </c>
      <c r="D296" s="212" t="s">
        <v>7877</v>
      </c>
      <c r="E296" s="209">
        <v>15569.83</v>
      </c>
      <c r="F296" s="2">
        <v>15136.71</v>
      </c>
      <c r="G296" s="2">
        <f t="shared" si="9"/>
        <v>433.1200000000008</v>
      </c>
      <c r="H296" s="211">
        <f t="shared" si="10"/>
        <v>2.8613879766475069E-2</v>
      </c>
      <c r="I296" s="213">
        <f t="shared" si="8"/>
        <v>2.4317930318454856E-4</v>
      </c>
      <c r="J296" s="2">
        <v>15569.83</v>
      </c>
      <c r="K296" s="2">
        <v>15136.71</v>
      </c>
      <c r="L296" s="2">
        <v>433.1200000000008</v>
      </c>
      <c r="M296" s="143">
        <v>42278</v>
      </c>
      <c r="N296" s="143">
        <v>42643</v>
      </c>
      <c r="O296" s="210" t="s">
        <v>7752</v>
      </c>
      <c r="P296" t="s">
        <v>2917</v>
      </c>
      <c r="Q296" s="210" t="s">
        <v>7764</v>
      </c>
      <c r="R296" t="s">
        <v>2990</v>
      </c>
    </row>
    <row r="297" spans="2:18" s="31" customFormat="1" ht="38.25" x14ac:dyDescent="0.2">
      <c r="B297" t="s">
        <v>7878</v>
      </c>
      <c r="C297" s="208" t="s">
        <v>7879</v>
      </c>
      <c r="D297" s="212" t="s">
        <v>7880</v>
      </c>
      <c r="E297" s="209">
        <v>32999.269999999997</v>
      </c>
      <c r="F297" s="2">
        <v>37762.559999999998</v>
      </c>
      <c r="G297" s="2">
        <f t="shared" si="9"/>
        <v>-4763.2900000000009</v>
      </c>
      <c r="H297" s="211">
        <f t="shared" si="10"/>
        <v>-0.12613789954918314</v>
      </c>
      <c r="I297" s="213">
        <f t="shared" si="8"/>
        <v>5.154031536759731E-4</v>
      </c>
      <c r="J297" s="2">
        <v>32999.269999999997</v>
      </c>
      <c r="K297" s="2">
        <v>37762.559999999998</v>
      </c>
      <c r="L297" s="2">
        <v>-4763.2900000000009</v>
      </c>
      <c r="M297" s="143">
        <v>42278</v>
      </c>
      <c r="N297" s="143">
        <v>42643</v>
      </c>
      <c r="O297" s="210" t="s">
        <v>7752</v>
      </c>
      <c r="P297" t="s">
        <v>2917</v>
      </c>
      <c r="Q297" s="210" t="s">
        <v>7765</v>
      </c>
      <c r="R297" t="s">
        <v>2931</v>
      </c>
    </row>
    <row r="298" spans="2:18" s="31" customFormat="1" x14ac:dyDescent="0.2">
      <c r="B298" t="s">
        <v>7881</v>
      </c>
      <c r="C298" s="208" t="s">
        <v>7882</v>
      </c>
      <c r="D298" s="212" t="s">
        <v>7883</v>
      </c>
      <c r="E298" s="209">
        <v>3795.73</v>
      </c>
      <c r="F298" s="2">
        <v>2534.42</v>
      </c>
      <c r="G298" s="2">
        <f t="shared" si="9"/>
        <v>1261.31</v>
      </c>
      <c r="H298" s="211">
        <f t="shared" si="10"/>
        <v>0.49767205119909086</v>
      </c>
      <c r="I298" s="213">
        <f t="shared" si="8"/>
        <v>5.9284075450835782E-5</v>
      </c>
      <c r="J298" s="2">
        <v>3795.73</v>
      </c>
      <c r="K298" s="2">
        <v>2534.42</v>
      </c>
      <c r="L298" s="2">
        <v>1261.31</v>
      </c>
      <c r="M298" s="143">
        <v>42278</v>
      </c>
      <c r="N298" s="143">
        <v>42643</v>
      </c>
      <c r="O298" s="210" t="s">
        <v>7752</v>
      </c>
      <c r="P298" t="s">
        <v>2917</v>
      </c>
      <c r="Q298" s="210" t="s">
        <v>7759</v>
      </c>
      <c r="R298" t="s">
        <v>2921</v>
      </c>
    </row>
    <row r="299" spans="2:18" s="31" customFormat="1" ht="25.5" x14ac:dyDescent="0.2">
      <c r="B299" t="s">
        <v>7884</v>
      </c>
      <c r="C299" s="208" t="s">
        <v>7885</v>
      </c>
      <c r="D299" s="212" t="s">
        <v>7886</v>
      </c>
      <c r="E299" s="209">
        <v>33925.410000000003</v>
      </c>
      <c r="F299" s="2">
        <v>34214.400000000001</v>
      </c>
      <c r="G299" s="2">
        <f t="shared" si="9"/>
        <v>-288.98999999999796</v>
      </c>
      <c r="H299" s="211">
        <f t="shared" si="10"/>
        <v>-8.4464436026935423E-3</v>
      </c>
      <c r="I299" s="213">
        <f t="shared" si="8"/>
        <v>5.2986818507653045E-4</v>
      </c>
      <c r="J299" s="2">
        <v>33925.410000000003</v>
      </c>
      <c r="K299" s="2">
        <v>34214.400000000001</v>
      </c>
      <c r="L299" s="2">
        <v>-288.98999999999796</v>
      </c>
      <c r="M299" s="143">
        <v>42278</v>
      </c>
      <c r="N299" s="143">
        <v>42643</v>
      </c>
      <c r="O299" s="210" t="s">
        <v>7752</v>
      </c>
      <c r="P299" t="s">
        <v>2917</v>
      </c>
      <c r="Q299" s="210" t="s">
        <v>7610</v>
      </c>
      <c r="R299" t="s">
        <v>2990</v>
      </c>
    </row>
    <row r="300" spans="2:18" s="31" customFormat="1" ht="38.25" x14ac:dyDescent="0.2">
      <c r="B300" t="s">
        <v>7887</v>
      </c>
      <c r="C300" s="208" t="s">
        <v>7888</v>
      </c>
      <c r="D300" s="212" t="s">
        <v>7889</v>
      </c>
      <c r="E300" s="209">
        <v>61662.15</v>
      </c>
      <c r="F300" s="2">
        <v>60192</v>
      </c>
      <c r="G300" s="2">
        <f t="shared" si="9"/>
        <v>1470.1500000000015</v>
      </c>
      <c r="H300" s="211">
        <f t="shared" si="10"/>
        <v>2.4424342105263182E-2</v>
      </c>
      <c r="I300" s="213">
        <f t="shared" si="8"/>
        <v>9.6307786725103044E-4</v>
      </c>
      <c r="J300" s="2">
        <v>61662.15</v>
      </c>
      <c r="K300" s="2">
        <v>60192</v>
      </c>
      <c r="L300" s="2">
        <v>1470.1500000000015</v>
      </c>
      <c r="M300" s="143">
        <v>42278</v>
      </c>
      <c r="N300" s="143">
        <v>42643</v>
      </c>
      <c r="O300" s="210" t="s">
        <v>7752</v>
      </c>
      <c r="P300" t="s">
        <v>2917</v>
      </c>
      <c r="Q300" s="210" t="s">
        <v>7610</v>
      </c>
      <c r="R300" t="s">
        <v>2990</v>
      </c>
    </row>
    <row r="301" spans="2:18" s="31" customFormat="1" ht="51" x14ac:dyDescent="0.2">
      <c r="B301" t="s">
        <v>7890</v>
      </c>
      <c r="C301" s="208" t="s">
        <v>7891</v>
      </c>
      <c r="D301" s="212" t="s">
        <v>7892</v>
      </c>
      <c r="E301" s="209">
        <v>54565.42</v>
      </c>
      <c r="F301" s="2">
        <v>50497.91</v>
      </c>
      <c r="G301" s="2">
        <f t="shared" si="9"/>
        <v>4067.5099999999948</v>
      </c>
      <c r="H301" s="211">
        <f t="shared" si="10"/>
        <v>8.0548086049501741E-2</v>
      </c>
      <c r="I301" s="213">
        <f t="shared" si="8"/>
        <v>8.522367176502395E-4</v>
      </c>
      <c r="J301" s="2">
        <v>54565.42</v>
      </c>
      <c r="K301" s="2">
        <v>50497.91</v>
      </c>
      <c r="L301" s="2">
        <v>4067.5099999999948</v>
      </c>
      <c r="M301" s="143">
        <v>42278</v>
      </c>
      <c r="N301" s="143">
        <v>42643</v>
      </c>
      <c r="O301" s="210" t="s">
        <v>7752</v>
      </c>
      <c r="P301" t="s">
        <v>2917</v>
      </c>
      <c r="Q301" s="210" t="s">
        <v>7784</v>
      </c>
      <c r="R301" t="s">
        <v>2930</v>
      </c>
    </row>
    <row r="302" spans="2:18" s="31" customFormat="1" ht="25.5" x14ac:dyDescent="0.2">
      <c r="B302" t="s">
        <v>7893</v>
      </c>
      <c r="C302" s="208" t="s">
        <v>7894</v>
      </c>
      <c r="D302" s="212" t="s">
        <v>7895</v>
      </c>
      <c r="E302" s="209">
        <v>19437.36</v>
      </c>
      <c r="F302" s="2">
        <v>17740.8</v>
      </c>
      <c r="G302" s="2">
        <f t="shared" si="9"/>
        <v>1696.5600000000013</v>
      </c>
      <c r="H302" s="211">
        <f t="shared" si="10"/>
        <v>9.5630411255411329E-2</v>
      </c>
      <c r="I302" s="213">
        <f t="shared" si="8"/>
        <v>3.0358479575867025E-4</v>
      </c>
      <c r="J302" s="2">
        <v>19437.36</v>
      </c>
      <c r="K302" s="2">
        <v>17740.8</v>
      </c>
      <c r="L302" s="2">
        <v>1696.5600000000013</v>
      </c>
      <c r="M302" s="143">
        <v>42278</v>
      </c>
      <c r="N302" s="143">
        <v>42643</v>
      </c>
      <c r="O302" s="210" t="s">
        <v>7752</v>
      </c>
      <c r="P302" t="s">
        <v>2917</v>
      </c>
      <c r="Q302" s="210" t="s">
        <v>7610</v>
      </c>
      <c r="R302" t="s">
        <v>2990</v>
      </c>
    </row>
    <row r="303" spans="2:18" s="31" customFormat="1" ht="25.5" x14ac:dyDescent="0.2">
      <c r="B303" t="s">
        <v>7896</v>
      </c>
      <c r="C303" s="208" t="s">
        <v>7897</v>
      </c>
      <c r="D303" s="212" t="s">
        <v>7898</v>
      </c>
      <c r="E303" s="209">
        <v>53766.34</v>
      </c>
      <c r="F303" s="2">
        <v>52905.599999999999</v>
      </c>
      <c r="G303" s="2">
        <f t="shared" si="9"/>
        <v>860.73999999999796</v>
      </c>
      <c r="H303" s="211">
        <f t="shared" si="10"/>
        <v>1.6269355228936029E-2</v>
      </c>
      <c r="I303" s="213">
        <f t="shared" si="8"/>
        <v>8.3975618847370332E-4</v>
      </c>
      <c r="J303" s="2">
        <v>53766.34</v>
      </c>
      <c r="K303" s="2">
        <v>52905.599999999999</v>
      </c>
      <c r="L303" s="2">
        <v>860.73999999999796</v>
      </c>
      <c r="M303" s="143">
        <v>42278</v>
      </c>
      <c r="N303" s="143">
        <v>42643</v>
      </c>
      <c r="O303" s="210" t="s">
        <v>7752</v>
      </c>
      <c r="P303" t="s">
        <v>2917</v>
      </c>
      <c r="Q303" s="210" t="s">
        <v>7899</v>
      </c>
      <c r="R303" t="s">
        <v>2922</v>
      </c>
    </row>
    <row r="304" spans="2:18" s="31" customFormat="1" ht="38.25" x14ac:dyDescent="0.2">
      <c r="B304" t="s">
        <v>7900</v>
      </c>
      <c r="C304" s="208" t="s">
        <v>7901</v>
      </c>
      <c r="D304" s="212" t="s">
        <v>7902</v>
      </c>
      <c r="E304" s="209">
        <v>46321.94</v>
      </c>
      <c r="F304" s="2">
        <v>46506.239999999998</v>
      </c>
      <c r="G304" s="2">
        <f t="shared" si="9"/>
        <v>-184.29999999999563</v>
      </c>
      <c r="H304" s="211">
        <f t="shared" si="10"/>
        <v>-3.9629090633858093E-3</v>
      </c>
      <c r="I304" s="213">
        <f t="shared" si="8"/>
        <v>7.2348491225379262E-4</v>
      </c>
      <c r="J304" s="2">
        <v>46321.94</v>
      </c>
      <c r="K304" s="2">
        <v>46506.239999999998</v>
      </c>
      <c r="L304" s="2">
        <v>-184.29999999999563</v>
      </c>
      <c r="M304" s="143">
        <v>42278</v>
      </c>
      <c r="N304" s="143">
        <v>42643</v>
      </c>
      <c r="O304" s="210" t="s">
        <v>7752</v>
      </c>
      <c r="P304" t="s">
        <v>2917</v>
      </c>
      <c r="Q304" s="210" t="s">
        <v>7784</v>
      </c>
      <c r="R304" t="s">
        <v>2930</v>
      </c>
    </row>
    <row r="305" spans="2:18" s="31" customFormat="1" ht="25.5" x14ac:dyDescent="0.2">
      <c r="B305" t="s">
        <v>7903</v>
      </c>
      <c r="C305" s="208" t="s">
        <v>7904</v>
      </c>
      <c r="D305" s="212" t="s">
        <v>7905</v>
      </c>
      <c r="E305" s="209">
        <v>1464.51</v>
      </c>
      <c r="F305" s="2">
        <v>1511.9</v>
      </c>
      <c r="G305" s="2">
        <f t="shared" si="9"/>
        <v>-47.3900000000001</v>
      </c>
      <c r="H305" s="211">
        <f t="shared" si="10"/>
        <v>-3.1344665652490306E-2</v>
      </c>
      <c r="I305" s="213">
        <f t="shared" si="8"/>
        <v>2.28736294042262E-5</v>
      </c>
      <c r="J305" s="2">
        <v>1464.51</v>
      </c>
      <c r="K305" s="2">
        <v>1511.9</v>
      </c>
      <c r="L305" s="2">
        <v>-47.3900000000001</v>
      </c>
      <c r="M305" s="143">
        <v>42278</v>
      </c>
      <c r="N305" s="143">
        <v>42643</v>
      </c>
      <c r="O305" s="210" t="s">
        <v>7752</v>
      </c>
      <c r="P305" t="s">
        <v>2917</v>
      </c>
      <c r="Q305" s="210" t="s">
        <v>7037</v>
      </c>
      <c r="R305" t="s">
        <v>2965</v>
      </c>
    </row>
    <row r="306" spans="2:18" s="31" customFormat="1" x14ac:dyDescent="0.2">
      <c r="B306" t="s">
        <v>7906</v>
      </c>
      <c r="C306" s="208" t="s">
        <v>7907</v>
      </c>
      <c r="D306" s="212" t="s">
        <v>7908</v>
      </c>
      <c r="E306" s="209">
        <v>11834.71</v>
      </c>
      <c r="F306" s="2">
        <v>11630</v>
      </c>
      <c r="G306" s="2">
        <f t="shared" si="9"/>
        <v>204.70999999999913</v>
      </c>
      <c r="H306" s="211">
        <f t="shared" si="10"/>
        <v>1.7601891659501216E-2</v>
      </c>
      <c r="I306" s="213">
        <f t="shared" si="8"/>
        <v>1.8484187246689323E-4</v>
      </c>
      <c r="J306" s="2">
        <v>11834.71</v>
      </c>
      <c r="K306" s="2">
        <v>11630</v>
      </c>
      <c r="L306" s="2">
        <v>204.70999999999913</v>
      </c>
      <c r="M306" s="143">
        <v>42278</v>
      </c>
      <c r="N306" s="143">
        <v>42643</v>
      </c>
      <c r="O306" s="210" t="s">
        <v>7752</v>
      </c>
      <c r="P306" t="s">
        <v>2917</v>
      </c>
      <c r="Q306" s="210" t="s">
        <v>7764</v>
      </c>
      <c r="R306" t="s">
        <v>2990</v>
      </c>
    </row>
    <row r="307" spans="2:18" s="31" customFormat="1" x14ac:dyDescent="0.2">
      <c r="B307" t="s">
        <v>7909</v>
      </c>
      <c r="C307" s="208" t="s">
        <v>7910</v>
      </c>
      <c r="D307" s="212" t="s">
        <v>7911</v>
      </c>
      <c r="E307" s="209">
        <v>5448.52</v>
      </c>
      <c r="F307" s="2">
        <v>8409.49</v>
      </c>
      <c r="G307" s="2">
        <f t="shared" si="9"/>
        <v>-2960.9699999999993</v>
      </c>
      <c r="H307" s="211">
        <f t="shared" si="10"/>
        <v>-0.35209864094017584</v>
      </c>
      <c r="I307" s="213">
        <f t="shared" si="8"/>
        <v>8.509837917222452E-5</v>
      </c>
      <c r="J307" s="2">
        <v>5448.52</v>
      </c>
      <c r="K307" s="2">
        <v>8409.49</v>
      </c>
      <c r="L307" s="2">
        <v>-2960.9699999999993</v>
      </c>
      <c r="M307" s="143">
        <v>42278</v>
      </c>
      <c r="N307" s="143">
        <v>42643</v>
      </c>
      <c r="O307" s="210" t="s">
        <v>7752</v>
      </c>
      <c r="P307" t="s">
        <v>2917</v>
      </c>
      <c r="Q307" s="210" t="s">
        <v>7323</v>
      </c>
      <c r="R307" t="s">
        <v>2917</v>
      </c>
    </row>
    <row r="308" spans="2:18" s="31" customFormat="1" x14ac:dyDescent="0.2">
      <c r="B308" t="s">
        <v>7912</v>
      </c>
      <c r="C308" s="208" t="s">
        <v>7913</v>
      </c>
      <c r="D308" s="212" t="s">
        <v>7914</v>
      </c>
      <c r="E308" s="209">
        <v>869.99</v>
      </c>
      <c r="F308" s="2">
        <v>4867.0600000000004</v>
      </c>
      <c r="G308" s="2">
        <f t="shared" si="9"/>
        <v>-3997.0700000000006</v>
      </c>
      <c r="H308" s="211">
        <f t="shared" si="10"/>
        <v>-0.82124937847489043</v>
      </c>
      <c r="I308" s="213">
        <f t="shared" si="8"/>
        <v>1.3588045725452712E-5</v>
      </c>
      <c r="J308" s="2">
        <v>869.99</v>
      </c>
      <c r="K308" s="2">
        <v>4867.0600000000004</v>
      </c>
      <c r="L308" s="2">
        <v>-3997.0700000000006</v>
      </c>
      <c r="M308" s="143">
        <v>42278</v>
      </c>
      <c r="N308" s="143">
        <v>42643</v>
      </c>
      <c r="O308" s="210" t="s">
        <v>7915</v>
      </c>
      <c r="P308" t="s">
        <v>2917</v>
      </c>
      <c r="Q308" s="210" t="s">
        <v>7916</v>
      </c>
      <c r="R308" t="s">
        <v>2922</v>
      </c>
    </row>
    <row r="309" spans="2:18" s="31" customFormat="1" x14ac:dyDescent="0.2">
      <c r="B309" t="s">
        <v>7917</v>
      </c>
      <c r="C309" s="208" t="s">
        <v>7918</v>
      </c>
      <c r="D309" s="212" t="s">
        <v>7919</v>
      </c>
      <c r="E309" s="209">
        <v>8899.35</v>
      </c>
      <c r="F309" s="2">
        <v>8870.4</v>
      </c>
      <c r="G309" s="2">
        <f t="shared" si="9"/>
        <v>28.950000000000728</v>
      </c>
      <c r="H309" s="211">
        <f t="shared" si="10"/>
        <v>3.263663419913502E-3</v>
      </c>
      <c r="I309" s="213">
        <f t="shared" si="8"/>
        <v>1.3899559158933735E-4</v>
      </c>
      <c r="J309" s="2">
        <v>8899.35</v>
      </c>
      <c r="K309" s="2">
        <v>8870.4</v>
      </c>
      <c r="L309" s="2">
        <v>28.950000000000728</v>
      </c>
      <c r="M309" s="143">
        <v>42278</v>
      </c>
      <c r="N309" s="143">
        <v>42643</v>
      </c>
      <c r="O309" s="210" t="s">
        <v>7752</v>
      </c>
      <c r="P309" t="s">
        <v>2917</v>
      </c>
      <c r="Q309" s="210" t="s">
        <v>7759</v>
      </c>
      <c r="R309" t="s">
        <v>2921</v>
      </c>
    </row>
    <row r="310" spans="2:18" s="31" customFormat="1" x14ac:dyDescent="0.2">
      <c r="B310" t="s">
        <v>7920</v>
      </c>
      <c r="C310" s="208" t="s">
        <v>7921</v>
      </c>
      <c r="D310" s="212" t="s">
        <v>7922</v>
      </c>
      <c r="E310" s="209">
        <v>8899.35</v>
      </c>
      <c r="F310" s="2">
        <v>8870.4</v>
      </c>
      <c r="G310" s="2">
        <f t="shared" si="9"/>
        <v>28.950000000000728</v>
      </c>
      <c r="H310" s="211">
        <f t="shared" si="10"/>
        <v>3.263663419913502E-3</v>
      </c>
      <c r="I310" s="213">
        <f t="shared" si="8"/>
        <v>1.3899559158933735E-4</v>
      </c>
      <c r="J310" s="2">
        <v>8899.35</v>
      </c>
      <c r="K310" s="2">
        <v>8870.4</v>
      </c>
      <c r="L310" s="2">
        <v>28.950000000000728</v>
      </c>
      <c r="M310" s="143">
        <v>42278</v>
      </c>
      <c r="N310" s="143">
        <v>42643</v>
      </c>
      <c r="O310" s="210" t="s">
        <v>7752</v>
      </c>
      <c r="P310" t="s">
        <v>2917</v>
      </c>
      <c r="Q310" s="210" t="s">
        <v>7037</v>
      </c>
      <c r="R310" t="s">
        <v>2965</v>
      </c>
    </row>
    <row r="311" spans="2:18" s="31" customFormat="1" x14ac:dyDescent="0.2">
      <c r="B311" t="s">
        <v>7923</v>
      </c>
      <c r="C311" s="208" t="s">
        <v>7924</v>
      </c>
      <c r="D311" s="212" t="s">
        <v>7925</v>
      </c>
      <c r="E311" s="209">
        <v>1837.69</v>
      </c>
      <c r="F311" s="2">
        <v>3473.82</v>
      </c>
      <c r="G311" s="2">
        <f t="shared" si="9"/>
        <v>-1636.13</v>
      </c>
      <c r="H311" s="211">
        <f t="shared" si="10"/>
        <v>-0.47098870983528218</v>
      </c>
      <c r="I311" s="213">
        <f t="shared" si="8"/>
        <v>2.870218709319325E-5</v>
      </c>
      <c r="J311" s="2">
        <v>1837.69</v>
      </c>
      <c r="K311" s="2">
        <v>3473.82</v>
      </c>
      <c r="L311" s="2">
        <v>-1636.13</v>
      </c>
      <c r="M311" s="143">
        <v>42278</v>
      </c>
      <c r="N311" s="143">
        <v>42643</v>
      </c>
      <c r="O311" s="210" t="s">
        <v>7926</v>
      </c>
      <c r="P311" t="s">
        <v>2930</v>
      </c>
      <c r="Q311" s="210" t="s">
        <v>7764</v>
      </c>
      <c r="R311" t="s">
        <v>2990</v>
      </c>
    </row>
    <row r="312" spans="2:18" s="31" customFormat="1" x14ac:dyDescent="0.2">
      <c r="B312" t="s">
        <v>7927</v>
      </c>
      <c r="C312" s="208" t="s">
        <v>7928</v>
      </c>
      <c r="D312" s="212" t="s">
        <v>7929</v>
      </c>
      <c r="E312" s="209">
        <v>438675.86</v>
      </c>
      <c r="F312" s="2">
        <v>439664.96</v>
      </c>
      <c r="G312" s="2">
        <f t="shared" si="9"/>
        <v>-989.10000000003492</v>
      </c>
      <c r="H312" s="211">
        <f t="shared" si="10"/>
        <v>-2.2496675650477919E-3</v>
      </c>
      <c r="I312" s="213">
        <f t="shared" si="8"/>
        <v>6.8515128269661628E-3</v>
      </c>
      <c r="J312" s="2">
        <v>438675.86</v>
      </c>
      <c r="K312" s="2">
        <v>439664.96</v>
      </c>
      <c r="L312" s="2">
        <v>-989.10000000003492</v>
      </c>
      <c r="M312" s="143">
        <v>42278</v>
      </c>
      <c r="N312" s="143">
        <v>42643</v>
      </c>
      <c r="O312" s="210" t="s">
        <v>7752</v>
      </c>
      <c r="P312" t="s">
        <v>2917</v>
      </c>
      <c r="Q312" s="210" t="s">
        <v>7930</v>
      </c>
      <c r="R312" t="s">
        <v>2914</v>
      </c>
    </row>
    <row r="313" spans="2:18" s="31" customFormat="1" ht="25.5" x14ac:dyDescent="0.2">
      <c r="B313" t="s">
        <v>7931</v>
      </c>
      <c r="C313" s="208" t="s">
        <v>7932</v>
      </c>
      <c r="D313" s="212" t="s">
        <v>7933</v>
      </c>
      <c r="E313" s="209">
        <v>4653.4399999999996</v>
      </c>
      <c r="F313" s="2">
        <v>5686.8</v>
      </c>
      <c r="G313" s="2">
        <f t="shared" si="9"/>
        <v>-1033.3600000000006</v>
      </c>
      <c r="H313" s="211">
        <f t="shared" si="10"/>
        <v>-0.18171203488781046</v>
      </c>
      <c r="I313" s="213">
        <f t="shared" si="8"/>
        <v>7.268032448723625E-5</v>
      </c>
      <c r="J313" s="2">
        <v>4653.4399999999996</v>
      </c>
      <c r="K313" s="2">
        <v>5686.8</v>
      </c>
      <c r="L313" s="2">
        <v>-1033.3600000000006</v>
      </c>
      <c r="M313" s="143">
        <v>42278</v>
      </c>
      <c r="N313" s="143">
        <v>42643</v>
      </c>
      <c r="O313" s="210" t="s">
        <v>7752</v>
      </c>
      <c r="P313" t="s">
        <v>2917</v>
      </c>
      <c r="Q313" s="210" t="s">
        <v>7934</v>
      </c>
      <c r="R313" t="s">
        <v>2921</v>
      </c>
    </row>
    <row r="314" spans="2:18" s="31" customFormat="1" x14ac:dyDescent="0.2">
      <c r="B314" t="s">
        <v>7935</v>
      </c>
      <c r="C314" s="208" t="s">
        <v>7936</v>
      </c>
      <c r="D314" s="212" t="s">
        <v>7937</v>
      </c>
      <c r="E314" s="209">
        <v>3366.59</v>
      </c>
      <c r="F314" s="2">
        <v>3403.84</v>
      </c>
      <c r="G314" s="2">
        <f t="shared" si="9"/>
        <v>-37.25</v>
      </c>
      <c r="H314" s="211">
        <f t="shared" si="10"/>
        <v>-1.094352260975839E-2</v>
      </c>
      <c r="I314" s="213">
        <f t="shared" si="8"/>
        <v>5.2581499625112756E-5</v>
      </c>
      <c r="J314" s="2">
        <v>3366.59</v>
      </c>
      <c r="K314" s="2">
        <v>3403.84</v>
      </c>
      <c r="L314" s="2">
        <v>-37.25</v>
      </c>
      <c r="M314" s="143">
        <v>42278</v>
      </c>
      <c r="N314" s="143">
        <v>42643</v>
      </c>
      <c r="O314" s="210" t="s">
        <v>7752</v>
      </c>
      <c r="P314" t="s">
        <v>2917</v>
      </c>
      <c r="Q314" s="210" t="s">
        <v>7938</v>
      </c>
      <c r="R314" t="s">
        <v>2914</v>
      </c>
    </row>
    <row r="315" spans="2:18" s="31" customFormat="1" ht="25.5" x14ac:dyDescent="0.2">
      <c r="B315" t="s">
        <v>7939</v>
      </c>
      <c r="C315" s="208" t="s">
        <v>7940</v>
      </c>
      <c r="D315" s="212" t="s">
        <v>7941</v>
      </c>
      <c r="E315" s="209">
        <v>147925.24</v>
      </c>
      <c r="F315" s="2">
        <v>126799.86</v>
      </c>
      <c r="G315" s="2">
        <f t="shared" si="9"/>
        <v>21125.37999999999</v>
      </c>
      <c r="H315" s="211">
        <f t="shared" si="10"/>
        <v>0.16660412716544001</v>
      </c>
      <c r="I315" s="213">
        <f t="shared" si="8"/>
        <v>2.3103885390275366E-3</v>
      </c>
      <c r="J315" s="2">
        <v>147925.24</v>
      </c>
      <c r="K315" s="2">
        <v>126799.86</v>
      </c>
      <c r="L315" s="2">
        <v>21125.37999999999</v>
      </c>
      <c r="M315" s="143">
        <v>42278</v>
      </c>
      <c r="N315" s="143">
        <v>42643</v>
      </c>
      <c r="O315" s="210" t="s">
        <v>7752</v>
      </c>
      <c r="P315" t="s">
        <v>2917</v>
      </c>
      <c r="Q315" s="210" t="s">
        <v>5277</v>
      </c>
      <c r="R315" t="s">
        <v>2915</v>
      </c>
    </row>
    <row r="316" spans="2:18" s="31" customFormat="1" x14ac:dyDescent="0.2">
      <c r="B316" t="s">
        <v>7942</v>
      </c>
      <c r="C316" s="208" t="s">
        <v>7943</v>
      </c>
      <c r="D316" s="212" t="s">
        <v>7944</v>
      </c>
      <c r="E316" s="209">
        <v>3879.7</v>
      </c>
      <c r="F316" s="2">
        <v>7108.59</v>
      </c>
      <c r="G316" s="2">
        <f t="shared" si="9"/>
        <v>-3228.8900000000003</v>
      </c>
      <c r="H316" s="211">
        <f t="shared" si="10"/>
        <v>-0.45422369274356805</v>
      </c>
      <c r="I316" s="213">
        <f t="shared" si="8"/>
        <v>6.0595571214656357E-5</v>
      </c>
      <c r="J316" s="2">
        <v>3879.7</v>
      </c>
      <c r="K316" s="2">
        <v>7108.59</v>
      </c>
      <c r="L316" s="2">
        <v>-3228.8900000000003</v>
      </c>
      <c r="M316" s="143">
        <v>42278</v>
      </c>
      <c r="N316" s="143">
        <v>42643</v>
      </c>
      <c r="O316" s="210" t="s">
        <v>7945</v>
      </c>
      <c r="P316" t="s">
        <v>2917</v>
      </c>
      <c r="Q316" s="210" t="s">
        <v>7764</v>
      </c>
      <c r="R316" t="s">
        <v>2990</v>
      </c>
    </row>
    <row r="317" spans="2:18" s="31" customFormat="1" x14ac:dyDescent="0.2">
      <c r="B317" t="s">
        <v>7946</v>
      </c>
      <c r="C317" s="208" t="s">
        <v>7947</v>
      </c>
      <c r="D317" s="212" t="s">
        <v>7948</v>
      </c>
      <c r="E317" s="209">
        <v>1473.84</v>
      </c>
      <c r="F317" s="2">
        <v>7407.4</v>
      </c>
      <c r="G317" s="2">
        <f t="shared" si="9"/>
        <v>-5933.5599999999995</v>
      </c>
      <c r="H317" s="211">
        <f t="shared" si="10"/>
        <v>-0.80103140103140102</v>
      </c>
      <c r="I317" s="213">
        <f t="shared" si="8"/>
        <v>2.3019351155761818E-5</v>
      </c>
      <c r="J317" s="2">
        <v>1473.84</v>
      </c>
      <c r="K317" s="2">
        <v>7407.4</v>
      </c>
      <c r="L317" s="2">
        <v>-5933.5599999999995</v>
      </c>
      <c r="M317" s="143">
        <v>42278</v>
      </c>
      <c r="N317" s="143">
        <v>42643</v>
      </c>
      <c r="O317" s="210" t="s">
        <v>7949</v>
      </c>
      <c r="P317" t="s">
        <v>2917</v>
      </c>
      <c r="Q317" s="210" t="s">
        <v>7843</v>
      </c>
      <c r="R317" t="s">
        <v>2921</v>
      </c>
    </row>
    <row r="318" spans="2:18" s="31" customFormat="1" x14ac:dyDescent="0.2">
      <c r="B318" t="s">
        <v>7950</v>
      </c>
      <c r="C318" s="208" t="s">
        <v>7951</v>
      </c>
      <c r="D318" s="212" t="s">
        <v>7952</v>
      </c>
      <c r="E318" s="209">
        <v>440.5</v>
      </c>
      <c r="F318" s="2">
        <v>1739.08</v>
      </c>
      <c r="G318" s="2">
        <f t="shared" si="9"/>
        <v>-1298.58</v>
      </c>
      <c r="H318" s="211">
        <f t="shared" si="10"/>
        <v>-0.74670515444947905</v>
      </c>
      <c r="I318" s="213">
        <f t="shared" si="8"/>
        <v>6.8800033817192373E-6</v>
      </c>
      <c r="J318" s="2">
        <v>440.5</v>
      </c>
      <c r="K318" s="2">
        <v>1739.08</v>
      </c>
      <c r="L318" s="2">
        <v>-1298.58</v>
      </c>
      <c r="M318" s="143">
        <v>42278</v>
      </c>
      <c r="N318" s="143">
        <v>42643</v>
      </c>
      <c r="O318" s="210" t="s">
        <v>7949</v>
      </c>
      <c r="P318" t="s">
        <v>2917</v>
      </c>
      <c r="Q318" s="210" t="s">
        <v>7610</v>
      </c>
      <c r="R318" t="s">
        <v>2990</v>
      </c>
    </row>
    <row r="319" spans="2:18" s="31" customFormat="1" x14ac:dyDescent="0.2">
      <c r="B319" t="s">
        <v>7953</v>
      </c>
      <c r="C319" s="208" t="s">
        <v>7954</v>
      </c>
      <c r="D319" s="212" t="s">
        <v>7955</v>
      </c>
      <c r="E319" s="209">
        <v>-1080.7</v>
      </c>
      <c r="F319" s="2">
        <v>2632.71</v>
      </c>
      <c r="G319" s="2">
        <f t="shared" si="9"/>
        <v>-3713.41</v>
      </c>
      <c r="H319" s="211">
        <f t="shared" si="10"/>
        <v>-1.4104895715821339</v>
      </c>
      <c r="I319" s="213">
        <f t="shared" si="8"/>
        <v>-1.6879045753970442E-5</v>
      </c>
      <c r="J319" s="2">
        <v>-1080.7</v>
      </c>
      <c r="K319" s="2">
        <v>2632.71</v>
      </c>
      <c r="L319" s="2">
        <v>-3713.41</v>
      </c>
      <c r="M319" s="143">
        <v>42278</v>
      </c>
      <c r="N319" s="143">
        <v>42643</v>
      </c>
      <c r="O319" s="210" t="s">
        <v>7956</v>
      </c>
      <c r="P319" t="s">
        <v>2917</v>
      </c>
      <c r="Q319" s="210" t="s">
        <v>7323</v>
      </c>
      <c r="R319" t="s">
        <v>2917</v>
      </c>
    </row>
    <row r="320" spans="2:18" s="31" customFormat="1" x14ac:dyDescent="0.2">
      <c r="B320" t="s">
        <v>7957</v>
      </c>
      <c r="C320" s="208" t="s">
        <v>7958</v>
      </c>
      <c r="D320" s="212" t="s">
        <v>7959</v>
      </c>
      <c r="E320" s="209">
        <v>1491.6</v>
      </c>
      <c r="F320" s="2">
        <v>1953.45</v>
      </c>
      <c r="G320" s="2">
        <f t="shared" si="9"/>
        <v>-461.85000000000014</v>
      </c>
      <c r="H320" s="211">
        <f t="shared" si="10"/>
        <v>-0.23642785840436159</v>
      </c>
      <c r="I320" s="213">
        <f t="shared" si="8"/>
        <v>2.3296737898234765E-5</v>
      </c>
      <c r="J320" s="2">
        <v>1491.6</v>
      </c>
      <c r="K320" s="2">
        <v>1953.45</v>
      </c>
      <c r="L320" s="2">
        <v>-461.85000000000014</v>
      </c>
      <c r="M320" s="143">
        <v>42278</v>
      </c>
      <c r="N320" s="143">
        <v>42643</v>
      </c>
      <c r="O320" s="210" t="s">
        <v>7945</v>
      </c>
      <c r="P320" t="s">
        <v>2917</v>
      </c>
      <c r="Q320" s="210" t="s">
        <v>7764</v>
      </c>
      <c r="R320" t="s">
        <v>2990</v>
      </c>
    </row>
    <row r="321" spans="2:18" s="31" customFormat="1" x14ac:dyDescent="0.2">
      <c r="B321" t="s">
        <v>7960</v>
      </c>
      <c r="C321" s="208" t="s">
        <v>7961</v>
      </c>
      <c r="D321" s="212" t="s">
        <v>7962</v>
      </c>
      <c r="E321" s="209">
        <v>926.38</v>
      </c>
      <c r="F321" s="2">
        <v>2227.7199999999998</v>
      </c>
      <c r="G321" s="2">
        <f t="shared" si="9"/>
        <v>-1301.3399999999997</v>
      </c>
      <c r="H321" s="211">
        <f t="shared" si="10"/>
        <v>-0.58415779361858755</v>
      </c>
      <c r="I321" s="213">
        <f t="shared" si="8"/>
        <v>1.4468779870050096E-5</v>
      </c>
      <c r="J321" s="2">
        <v>926.38</v>
      </c>
      <c r="K321" s="2">
        <v>2227.7199999999998</v>
      </c>
      <c r="L321" s="2">
        <v>-1301.3399999999997</v>
      </c>
      <c r="M321" s="143">
        <v>42278</v>
      </c>
      <c r="N321" s="143">
        <v>42643</v>
      </c>
      <c r="O321" s="210" t="s">
        <v>7945</v>
      </c>
      <c r="P321" t="s">
        <v>2917</v>
      </c>
      <c r="Q321" s="210" t="s">
        <v>7963</v>
      </c>
      <c r="R321" t="s">
        <v>2931</v>
      </c>
    </row>
    <row r="322" spans="2:18" s="31" customFormat="1" ht="38.25" x14ac:dyDescent="0.2">
      <c r="B322" t="s">
        <v>7964</v>
      </c>
      <c r="C322" s="208" t="s">
        <v>7965</v>
      </c>
      <c r="D322" s="212" t="s">
        <v>7966</v>
      </c>
      <c r="E322" s="209">
        <v>56982.11</v>
      </c>
      <c r="F322" s="2">
        <v>46242.93</v>
      </c>
      <c r="G322" s="2">
        <f t="shared" si="9"/>
        <v>10739.18</v>
      </c>
      <c r="H322" s="211">
        <f t="shared" si="10"/>
        <v>0.23223398690351152</v>
      </c>
      <c r="I322" s="213">
        <f t="shared" si="8"/>
        <v>8.8998208739500019E-4</v>
      </c>
      <c r="J322" s="2">
        <v>56982.11</v>
      </c>
      <c r="K322" s="2">
        <v>46242.93</v>
      </c>
      <c r="L322" s="2">
        <v>10739.18</v>
      </c>
      <c r="M322" s="143">
        <v>42278</v>
      </c>
      <c r="N322" s="143">
        <v>42643</v>
      </c>
      <c r="O322" s="210" t="s">
        <v>7839</v>
      </c>
      <c r="P322" t="s">
        <v>2965</v>
      </c>
      <c r="Q322" s="210" t="s">
        <v>7773</v>
      </c>
      <c r="R322" t="s">
        <v>2915</v>
      </c>
    </row>
    <row r="323" spans="2:18" s="31" customFormat="1" ht="25.5" x14ac:dyDescent="0.2">
      <c r="B323" t="s">
        <v>7967</v>
      </c>
      <c r="C323" s="208" t="s">
        <v>7968</v>
      </c>
      <c r="D323" s="212" t="s">
        <v>7969</v>
      </c>
      <c r="E323" s="209">
        <v>10013.32</v>
      </c>
      <c r="F323" s="2">
        <v>5320.15</v>
      </c>
      <c r="G323" s="2">
        <f t="shared" si="9"/>
        <v>4693.17</v>
      </c>
      <c r="H323" s="211">
        <f t="shared" si="10"/>
        <v>0.88214993938140851</v>
      </c>
      <c r="I323" s="213">
        <f t="shared" si="8"/>
        <v>1.5639426892675795E-4</v>
      </c>
      <c r="J323" s="2">
        <v>10013.32</v>
      </c>
      <c r="K323" s="2">
        <v>5320.15</v>
      </c>
      <c r="L323" s="2">
        <v>4693.17</v>
      </c>
      <c r="M323" s="143">
        <v>42278</v>
      </c>
      <c r="N323" s="143">
        <v>42643</v>
      </c>
      <c r="O323" s="210" t="s">
        <v>7970</v>
      </c>
      <c r="P323" t="s">
        <v>2921</v>
      </c>
      <c r="Q323" s="210" t="s">
        <v>7971</v>
      </c>
      <c r="R323" t="s">
        <v>2930</v>
      </c>
    </row>
    <row r="324" spans="2:18" s="31" customFormat="1" ht="25.5" x14ac:dyDescent="0.2">
      <c r="B324" t="s">
        <v>7972</v>
      </c>
      <c r="C324" s="208" t="s">
        <v>7973</v>
      </c>
      <c r="D324" s="212" t="s">
        <v>7974</v>
      </c>
      <c r="E324" s="209">
        <v>3404.96</v>
      </c>
      <c r="F324" s="2">
        <v>17734.099999999999</v>
      </c>
      <c r="G324" s="2">
        <f t="shared" si="9"/>
        <v>-14329.14</v>
      </c>
      <c r="H324" s="211">
        <f t="shared" si="10"/>
        <v>-0.80799927822669326</v>
      </c>
      <c r="I324" s="213">
        <f t="shared" si="8"/>
        <v>5.3180786185286573E-5</v>
      </c>
      <c r="J324" s="2">
        <v>3404.96</v>
      </c>
      <c r="K324" s="2">
        <v>17734.099999999999</v>
      </c>
      <c r="L324" s="2">
        <v>-14329.14</v>
      </c>
      <c r="M324" s="143">
        <v>42278</v>
      </c>
      <c r="N324" s="143">
        <v>42643</v>
      </c>
      <c r="O324" s="210" t="s">
        <v>7333</v>
      </c>
      <c r="P324" t="s">
        <v>2917</v>
      </c>
      <c r="Q324" s="210" t="s">
        <v>7655</v>
      </c>
      <c r="R324" t="s">
        <v>2921</v>
      </c>
    </row>
    <row r="325" spans="2:18" s="31" customFormat="1" ht="25.5" x14ac:dyDescent="0.2">
      <c r="B325" t="s">
        <v>7975</v>
      </c>
      <c r="C325" s="208" t="s">
        <v>7976</v>
      </c>
      <c r="D325" s="212" t="s">
        <v>7977</v>
      </c>
      <c r="E325" s="209">
        <v>8756.25</v>
      </c>
      <c r="F325" s="2">
        <v>13375.64</v>
      </c>
      <c r="G325" s="2">
        <f t="shared" si="9"/>
        <v>-4619.3899999999994</v>
      </c>
      <c r="H325" s="211">
        <f t="shared" si="10"/>
        <v>-0.3453584277088797</v>
      </c>
      <c r="I325" s="213">
        <f t="shared" si="8"/>
        <v>1.3676056665420903E-4</v>
      </c>
      <c r="J325" s="2">
        <v>8756.25</v>
      </c>
      <c r="K325" s="2">
        <v>13375.64</v>
      </c>
      <c r="L325" s="2">
        <v>-4619.3899999999994</v>
      </c>
      <c r="M325" s="143">
        <v>42278</v>
      </c>
      <c r="N325" s="143">
        <v>42643</v>
      </c>
      <c r="O325" s="210" t="s">
        <v>7978</v>
      </c>
      <c r="P325" t="s">
        <v>2917</v>
      </c>
      <c r="Q325" s="210" t="s">
        <v>7766</v>
      </c>
      <c r="R325" t="s">
        <v>2922</v>
      </c>
    </row>
    <row r="326" spans="2:18" s="31" customFormat="1" ht="25.5" x14ac:dyDescent="0.2">
      <c r="B326" t="s">
        <v>7979</v>
      </c>
      <c r="C326" s="208" t="s">
        <v>7980</v>
      </c>
      <c r="D326" s="212" t="s">
        <v>7981</v>
      </c>
      <c r="E326" s="209">
        <v>132524.69</v>
      </c>
      <c r="F326" s="2">
        <v>356615.26</v>
      </c>
      <c r="G326" s="2">
        <f t="shared" si="9"/>
        <v>-224090.57</v>
      </c>
      <c r="H326" s="211">
        <f t="shared" si="10"/>
        <v>-0.62838188696692343</v>
      </c>
      <c r="I326" s="213">
        <f t="shared" si="8"/>
        <v>2.0698531563252977E-3</v>
      </c>
      <c r="J326" s="2">
        <v>132524.69</v>
      </c>
      <c r="K326" s="2">
        <v>356615.26</v>
      </c>
      <c r="L326" s="2">
        <v>-224090.57</v>
      </c>
      <c r="M326" s="143">
        <v>42278</v>
      </c>
      <c r="N326" s="143">
        <v>42643</v>
      </c>
      <c r="O326" s="210" t="s">
        <v>7982</v>
      </c>
      <c r="P326" t="s">
        <v>2917</v>
      </c>
      <c r="Q326" s="210" t="s">
        <v>7798</v>
      </c>
      <c r="R326" t="s">
        <v>2926</v>
      </c>
    </row>
    <row r="327" spans="2:18" s="31" customFormat="1" ht="25.5" x14ac:dyDescent="0.2">
      <c r="B327" t="s">
        <v>7983</v>
      </c>
      <c r="C327" s="208" t="s">
        <v>7984</v>
      </c>
      <c r="D327" s="212" t="s">
        <v>7985</v>
      </c>
      <c r="E327" s="209">
        <v>425765.07</v>
      </c>
      <c r="F327" s="2">
        <v>461109.05</v>
      </c>
      <c r="G327" s="2">
        <f t="shared" si="9"/>
        <v>-35343.979999999981</v>
      </c>
      <c r="H327" s="211">
        <f t="shared" si="10"/>
        <v>-7.6649937796709866E-2</v>
      </c>
      <c r="I327" s="213">
        <f t="shared" si="8"/>
        <v>6.6498640667830376E-3</v>
      </c>
      <c r="J327" s="2">
        <v>425765.07</v>
      </c>
      <c r="K327" s="2">
        <v>461109.05</v>
      </c>
      <c r="L327" s="2">
        <v>-35343.979999999981</v>
      </c>
      <c r="M327" s="143">
        <v>42278</v>
      </c>
      <c r="N327" s="143">
        <v>42643</v>
      </c>
      <c r="O327" s="210" t="s">
        <v>7986</v>
      </c>
      <c r="P327" t="s">
        <v>2917</v>
      </c>
      <c r="Q327" s="210" t="s">
        <v>7782</v>
      </c>
      <c r="R327" t="s">
        <v>2926</v>
      </c>
    </row>
    <row r="328" spans="2:18" s="31" customFormat="1" ht="25.5" x14ac:dyDescent="0.2">
      <c r="B328" t="s">
        <v>7987</v>
      </c>
      <c r="C328" s="208" t="s">
        <v>7988</v>
      </c>
      <c r="D328" s="212" t="s">
        <v>7989</v>
      </c>
      <c r="E328" s="209">
        <v>140485.72999999998</v>
      </c>
      <c r="F328" s="2">
        <v>143979.51</v>
      </c>
      <c r="G328" s="2">
        <f t="shared" si="9"/>
        <v>-3493.7799999999988</v>
      </c>
      <c r="H328" s="211">
        <f t="shared" si="10"/>
        <v>-2.4265813934218824E-2</v>
      </c>
      <c r="I328" s="213">
        <f t="shared" si="8"/>
        <v>2.1941936378735431E-3</v>
      </c>
      <c r="J328" s="2">
        <v>140485.73000000001</v>
      </c>
      <c r="K328" s="2">
        <v>143979.51</v>
      </c>
      <c r="L328" s="2">
        <v>-3493.7799999999988</v>
      </c>
      <c r="M328" s="143">
        <v>42278</v>
      </c>
      <c r="N328" s="143">
        <v>42643</v>
      </c>
      <c r="O328" s="210" t="s">
        <v>7596</v>
      </c>
      <c r="P328" t="s">
        <v>2917</v>
      </c>
      <c r="Q328" s="210" t="s">
        <v>7990</v>
      </c>
      <c r="R328" t="s">
        <v>2931</v>
      </c>
    </row>
    <row r="329" spans="2:18" s="31" customFormat="1" ht="25.5" x14ac:dyDescent="0.2">
      <c r="B329" t="s">
        <v>7991</v>
      </c>
      <c r="C329" s="208" t="s">
        <v>7992</v>
      </c>
      <c r="D329" s="212" t="s">
        <v>7993</v>
      </c>
      <c r="E329" s="209">
        <v>304862.56</v>
      </c>
      <c r="F329" s="2">
        <v>588771.17000000004</v>
      </c>
      <c r="G329" s="2">
        <f t="shared" si="9"/>
        <v>-283908.61000000004</v>
      </c>
      <c r="H329" s="211">
        <f t="shared" si="10"/>
        <v>-0.48220535322746871</v>
      </c>
      <c r="I329" s="213">
        <f t="shared" si="8"/>
        <v>4.7615333570024607E-3</v>
      </c>
      <c r="J329" s="2">
        <v>304862.56</v>
      </c>
      <c r="K329" s="2">
        <v>588771.17000000004</v>
      </c>
      <c r="L329" s="2">
        <v>-283908.61000000004</v>
      </c>
      <c r="M329" s="143">
        <v>42278</v>
      </c>
      <c r="N329" s="143">
        <v>42643</v>
      </c>
      <c r="O329" s="210" t="s">
        <v>7994</v>
      </c>
      <c r="P329" t="s">
        <v>2921</v>
      </c>
      <c r="Q329" s="210" t="s">
        <v>7995</v>
      </c>
      <c r="R329" t="s">
        <v>2914</v>
      </c>
    </row>
    <row r="330" spans="2:18" s="31" customFormat="1" x14ac:dyDescent="0.2">
      <c r="B330" t="s">
        <v>7996</v>
      </c>
      <c r="C330" s="208" t="s">
        <v>7997</v>
      </c>
      <c r="D330" s="212" t="s">
        <v>7998</v>
      </c>
      <c r="E330" s="209">
        <v>4273.3500000000004</v>
      </c>
      <c r="F330" s="2">
        <v>3633.39</v>
      </c>
      <c r="G330" s="2">
        <f t="shared" si="9"/>
        <v>639.96000000000049</v>
      </c>
      <c r="H330" s="211">
        <f t="shared" si="10"/>
        <v>0.17613303278756218</v>
      </c>
      <c r="I330" s="213">
        <f t="shared" si="8"/>
        <v>6.6743842114120103E-5</v>
      </c>
      <c r="J330" s="2">
        <v>4273.3500000000004</v>
      </c>
      <c r="K330" s="2">
        <v>3633.39</v>
      </c>
      <c r="L330" s="2">
        <v>639.96000000000049</v>
      </c>
      <c r="M330" s="143">
        <v>42278</v>
      </c>
      <c r="N330" s="143">
        <v>42643</v>
      </c>
      <c r="O330" s="210" t="s">
        <v>7999</v>
      </c>
      <c r="P330" t="s">
        <v>2965</v>
      </c>
      <c r="Q330" s="210" t="s">
        <v>7934</v>
      </c>
      <c r="R330" t="s">
        <v>2921</v>
      </c>
    </row>
    <row r="331" spans="2:18" s="31" customFormat="1" x14ac:dyDescent="0.2">
      <c r="B331" t="s">
        <v>8000</v>
      </c>
      <c r="C331" s="208" t="s">
        <v>8001</v>
      </c>
      <c r="D331" s="212" t="s">
        <v>8002</v>
      </c>
      <c r="E331" s="209">
        <v>2934.12</v>
      </c>
      <c r="F331" s="2">
        <v>1711.69</v>
      </c>
      <c r="G331" s="2">
        <f t="shared" si="9"/>
        <v>1222.4299999999998</v>
      </c>
      <c r="H331" s="211">
        <f t="shared" si="10"/>
        <v>0.71416553231017288</v>
      </c>
      <c r="I331" s="213">
        <f t="shared" si="8"/>
        <v>4.5826913785176044E-5</v>
      </c>
      <c r="J331" s="2">
        <v>2934.12</v>
      </c>
      <c r="K331" s="2">
        <v>1711.69</v>
      </c>
      <c r="L331" s="2">
        <v>1222.4299999999998</v>
      </c>
      <c r="M331" s="143">
        <v>42278</v>
      </c>
      <c r="N331" s="143">
        <v>42643</v>
      </c>
      <c r="O331" s="210" t="s">
        <v>8003</v>
      </c>
      <c r="P331" t="s">
        <v>2965</v>
      </c>
      <c r="Q331" s="210" t="s">
        <v>7930</v>
      </c>
      <c r="R331" t="s">
        <v>2914</v>
      </c>
    </row>
    <row r="332" spans="2:18" s="31" customFormat="1" x14ac:dyDescent="0.2">
      <c r="B332" t="s">
        <v>8004</v>
      </c>
      <c r="C332" s="208" t="s">
        <v>8005</v>
      </c>
      <c r="D332" s="212" t="s">
        <v>8006</v>
      </c>
      <c r="E332" s="209">
        <v>8620.15</v>
      </c>
      <c r="F332" s="2">
        <v>13337.7</v>
      </c>
      <c r="G332" s="2">
        <f t="shared" si="9"/>
        <v>-4717.5500000000011</v>
      </c>
      <c r="H332" s="211">
        <f t="shared" si="10"/>
        <v>-0.35370041311470501</v>
      </c>
      <c r="I332" s="213">
        <f t="shared" si="8"/>
        <v>1.3463487207928963E-4</v>
      </c>
      <c r="J332" s="2">
        <v>8620.15</v>
      </c>
      <c r="K332" s="2">
        <v>13337.7</v>
      </c>
      <c r="L332" s="2">
        <v>-4717.5500000000011</v>
      </c>
      <c r="M332" s="143">
        <v>42278</v>
      </c>
      <c r="N332" s="143">
        <v>42643</v>
      </c>
      <c r="O332" s="210" t="s">
        <v>8003</v>
      </c>
      <c r="P332" t="s">
        <v>2965</v>
      </c>
      <c r="Q332" s="210" t="s">
        <v>7784</v>
      </c>
      <c r="R332" t="s">
        <v>2930</v>
      </c>
    </row>
    <row r="333" spans="2:18" s="31" customFormat="1" x14ac:dyDescent="0.2">
      <c r="B333" t="s">
        <v>8007</v>
      </c>
      <c r="C333" s="208" t="s">
        <v>8008</v>
      </c>
      <c r="D333" s="212" t="s">
        <v>8009</v>
      </c>
      <c r="E333" s="209">
        <v>2025.04</v>
      </c>
      <c r="F333" s="2">
        <v>2566.42</v>
      </c>
      <c r="G333" s="2">
        <f t="shared" si="9"/>
        <v>-541.38000000000011</v>
      </c>
      <c r="H333" s="211">
        <f t="shared" si="10"/>
        <v>-0.21094754560827927</v>
      </c>
      <c r="I333" s="213">
        <f t="shared" si="8"/>
        <v>3.1628336091070884E-5</v>
      </c>
      <c r="J333" s="2">
        <v>2025.04</v>
      </c>
      <c r="K333" s="2">
        <v>2566.42</v>
      </c>
      <c r="L333" s="2">
        <v>-541.38000000000011</v>
      </c>
      <c r="M333" s="143">
        <v>42278</v>
      </c>
      <c r="N333" s="143">
        <v>42643</v>
      </c>
      <c r="O333" s="210" t="s">
        <v>7999</v>
      </c>
      <c r="P333" t="s">
        <v>2965</v>
      </c>
      <c r="Q333" s="210" t="s">
        <v>7764</v>
      </c>
      <c r="R333" t="s">
        <v>2990</v>
      </c>
    </row>
    <row r="334" spans="2:18" s="31" customFormat="1" x14ac:dyDescent="0.2">
      <c r="B334" t="s">
        <v>8010</v>
      </c>
      <c r="C334" s="208" t="s">
        <v>8011</v>
      </c>
      <c r="D334" s="212" t="s">
        <v>8012</v>
      </c>
      <c r="E334" s="209">
        <v>151737.89000000001</v>
      </c>
      <c r="F334" s="2">
        <v>192894.99</v>
      </c>
      <c r="G334" s="2">
        <f t="shared" si="9"/>
        <v>-41157.099999999977</v>
      </c>
      <c r="H334" s="211">
        <f t="shared" si="10"/>
        <v>-0.21336531342778772</v>
      </c>
      <c r="I334" s="213">
        <f t="shared" si="8"/>
        <v>2.3699368815776204E-3</v>
      </c>
      <c r="J334" s="2">
        <v>151737.89000000001</v>
      </c>
      <c r="K334" s="2">
        <v>192894.99</v>
      </c>
      <c r="L334" s="2">
        <v>-41157.099999999977</v>
      </c>
      <c r="M334" s="143">
        <v>42278</v>
      </c>
      <c r="N334" s="143">
        <v>42643</v>
      </c>
      <c r="O334" s="210" t="s">
        <v>8013</v>
      </c>
      <c r="P334" t="s">
        <v>2965</v>
      </c>
      <c r="Q334" s="210" t="s">
        <v>7963</v>
      </c>
      <c r="R334" t="s">
        <v>2931</v>
      </c>
    </row>
    <row r="335" spans="2:18" s="31" customFormat="1" ht="25.5" x14ac:dyDescent="0.2">
      <c r="B335" t="s">
        <v>8014</v>
      </c>
      <c r="C335" s="208" t="s">
        <v>8015</v>
      </c>
      <c r="D335" s="212" t="s">
        <v>8016</v>
      </c>
      <c r="E335" s="209">
        <v>216991.96</v>
      </c>
      <c r="F335" s="2">
        <v>216213.42</v>
      </c>
      <c r="G335" s="2">
        <f t="shared" si="9"/>
        <v>778.53999999997905</v>
      </c>
      <c r="H335" s="211">
        <f t="shared" si="10"/>
        <v>3.6007940672691777E-3</v>
      </c>
      <c r="I335" s="213">
        <f t="shared" ref="I335:I398" si="11">J335/64026131.32</f>
        <v>3.3891155927488889E-3</v>
      </c>
      <c r="J335" s="2">
        <v>216991.96</v>
      </c>
      <c r="K335" s="2">
        <v>216213.42</v>
      </c>
      <c r="L335" s="2">
        <v>778.53999999997905</v>
      </c>
      <c r="M335" s="143">
        <v>42278</v>
      </c>
      <c r="N335" s="143">
        <v>42643</v>
      </c>
      <c r="O335" s="210" t="s">
        <v>8017</v>
      </c>
      <c r="P335" t="s">
        <v>2965</v>
      </c>
      <c r="Q335" s="210" t="s">
        <v>7765</v>
      </c>
      <c r="R335" t="s">
        <v>2931</v>
      </c>
    </row>
    <row r="336" spans="2:18" s="31" customFormat="1" ht="25.5" x14ac:dyDescent="0.2">
      <c r="B336" t="s">
        <v>8018</v>
      </c>
      <c r="C336" s="208" t="s">
        <v>8019</v>
      </c>
      <c r="D336" s="212" t="s">
        <v>8020</v>
      </c>
      <c r="E336" s="209">
        <v>382124.38</v>
      </c>
      <c r="F336" s="2">
        <v>394936.71</v>
      </c>
      <c r="G336" s="2">
        <f t="shared" si="9"/>
        <v>-12812.330000000016</v>
      </c>
      <c r="H336" s="211">
        <f t="shared" si="10"/>
        <v>-3.2441476508982957E-2</v>
      </c>
      <c r="I336" s="213">
        <f t="shared" si="11"/>
        <v>5.9682565871449879E-3</v>
      </c>
      <c r="J336" s="2">
        <v>382124.38</v>
      </c>
      <c r="K336" s="2">
        <v>394936.71</v>
      </c>
      <c r="L336" s="2">
        <v>-12812.330000000016</v>
      </c>
      <c r="M336" s="143">
        <v>42278</v>
      </c>
      <c r="N336" s="143">
        <v>42643</v>
      </c>
      <c r="O336" s="210" t="s">
        <v>8021</v>
      </c>
      <c r="P336" t="s">
        <v>2965</v>
      </c>
      <c r="Q336" s="210" t="s">
        <v>7798</v>
      </c>
      <c r="R336" t="s">
        <v>2926</v>
      </c>
    </row>
    <row r="337" spans="2:18" s="31" customFormat="1" x14ac:dyDescent="0.2">
      <c r="B337" t="s">
        <v>8022</v>
      </c>
      <c r="C337" s="208" t="s">
        <v>8023</v>
      </c>
      <c r="D337" s="212" t="s">
        <v>8024</v>
      </c>
      <c r="E337" s="209">
        <v>6145811.7199999997</v>
      </c>
      <c r="F337" s="2">
        <v>8347969.2599999998</v>
      </c>
      <c r="G337" s="2">
        <f t="shared" si="9"/>
        <v>-2202157.54</v>
      </c>
      <c r="H337" s="211">
        <f t="shared" si="10"/>
        <v>-0.26379559763735883</v>
      </c>
      <c r="I337" s="213">
        <f t="shared" si="11"/>
        <v>9.5989115589125359E-2</v>
      </c>
      <c r="J337" s="2">
        <v>6145811.7199999997</v>
      </c>
      <c r="K337" s="2">
        <v>8347969.2599999998</v>
      </c>
      <c r="L337" s="2">
        <v>-2202157.54</v>
      </c>
      <c r="M337" s="143">
        <v>42278</v>
      </c>
      <c r="N337" s="143">
        <v>42643</v>
      </c>
      <c r="O337" s="210" t="s">
        <v>7915</v>
      </c>
      <c r="P337" t="s">
        <v>2917</v>
      </c>
      <c r="Q337" s="210" t="s">
        <v>7934</v>
      </c>
      <c r="R337" t="s">
        <v>2921</v>
      </c>
    </row>
    <row r="338" spans="2:18" s="31" customFormat="1" ht="25.5" x14ac:dyDescent="0.2">
      <c r="B338" t="s">
        <v>8025</v>
      </c>
      <c r="C338" s="208" t="s">
        <v>8026</v>
      </c>
      <c r="D338" s="212" t="s">
        <v>8027</v>
      </c>
      <c r="E338" s="209">
        <v>3844199.73</v>
      </c>
      <c r="F338" s="2">
        <v>4805419.01</v>
      </c>
      <c r="G338" s="2">
        <f t="shared" si="9"/>
        <v>-961219.2799999998</v>
      </c>
      <c r="H338" s="211">
        <f t="shared" si="10"/>
        <v>-0.20002819275482905</v>
      </c>
      <c r="I338" s="213">
        <f t="shared" si="11"/>
        <v>6.0041105885140021E-2</v>
      </c>
      <c r="J338" s="2">
        <v>3844199.73</v>
      </c>
      <c r="K338" s="2">
        <v>4805419.01</v>
      </c>
      <c r="L338" s="2">
        <v>-961219.2799999998</v>
      </c>
      <c r="M338" s="143">
        <v>42278</v>
      </c>
      <c r="N338" s="143">
        <v>42643</v>
      </c>
      <c r="O338" s="210" t="s">
        <v>8028</v>
      </c>
      <c r="P338" t="s">
        <v>2965</v>
      </c>
      <c r="Q338" s="210" t="s">
        <v>7798</v>
      </c>
      <c r="R338" t="s">
        <v>2926</v>
      </c>
    </row>
    <row r="339" spans="2:18" s="31" customFormat="1" ht="51" x14ac:dyDescent="0.2">
      <c r="B339" t="s">
        <v>8029</v>
      </c>
      <c r="C339" s="208" t="s">
        <v>8030</v>
      </c>
      <c r="D339" s="212" t="s">
        <v>8031</v>
      </c>
      <c r="E339" s="209">
        <v>533682.44999999995</v>
      </c>
      <c r="F339" s="2">
        <v>545383.9</v>
      </c>
      <c r="G339" s="2">
        <f t="shared" si="9"/>
        <v>-11701.45000000007</v>
      </c>
      <c r="H339" s="211">
        <f t="shared" si="10"/>
        <v>-2.1455437170037599E-2</v>
      </c>
      <c r="I339" s="213">
        <f t="shared" si="11"/>
        <v>8.3353849279550682E-3</v>
      </c>
      <c r="J339" s="2">
        <v>533682.44999999995</v>
      </c>
      <c r="K339" s="2">
        <v>545383.9</v>
      </c>
      <c r="L339" s="2">
        <v>-11701.45000000007</v>
      </c>
      <c r="M339" s="143">
        <v>42278</v>
      </c>
      <c r="N339" s="143">
        <v>42643</v>
      </c>
      <c r="O339" s="210" t="s">
        <v>7839</v>
      </c>
      <c r="P339" t="s">
        <v>2965</v>
      </c>
      <c r="Q339" s="210" t="s">
        <v>7773</v>
      </c>
      <c r="R339" t="s">
        <v>2915</v>
      </c>
    </row>
    <row r="340" spans="2:18" s="31" customFormat="1" ht="51" x14ac:dyDescent="0.2">
      <c r="B340" t="s">
        <v>8032</v>
      </c>
      <c r="C340" s="208" t="s">
        <v>8033</v>
      </c>
      <c r="D340" s="212" t="s">
        <v>8034</v>
      </c>
      <c r="E340" s="209">
        <v>3896.2999999999997</v>
      </c>
      <c r="F340" s="2">
        <v>37168.379999999997</v>
      </c>
      <c r="G340" s="2">
        <f t="shared" si="9"/>
        <v>-33272.079999999994</v>
      </c>
      <c r="H340" s="211">
        <f t="shared" si="10"/>
        <v>-0.89517164858947296</v>
      </c>
      <c r="I340" s="213">
        <f t="shared" si="11"/>
        <v>6.0854840354580401E-5</v>
      </c>
      <c r="J340" s="2">
        <v>3896.3</v>
      </c>
      <c r="K340" s="2">
        <v>37168.379999999997</v>
      </c>
      <c r="L340" s="2">
        <v>-33272.079999999994</v>
      </c>
      <c r="M340" s="143">
        <v>42278</v>
      </c>
      <c r="N340" s="143">
        <v>42643</v>
      </c>
      <c r="O340" s="210" t="s">
        <v>7752</v>
      </c>
      <c r="P340" t="s">
        <v>2917</v>
      </c>
      <c r="Q340" s="210" t="s">
        <v>7934</v>
      </c>
      <c r="R340" t="s">
        <v>2921</v>
      </c>
    </row>
    <row r="341" spans="2:18" s="31" customFormat="1" ht="38.25" x14ac:dyDescent="0.2">
      <c r="B341" t="s">
        <v>8035</v>
      </c>
      <c r="C341" s="208" t="s">
        <v>8036</v>
      </c>
      <c r="D341" s="212" t="s">
        <v>8037</v>
      </c>
      <c r="E341" s="209">
        <v>74756.2</v>
      </c>
      <c r="F341" s="2">
        <v>76032</v>
      </c>
      <c r="G341" s="2">
        <f t="shared" si="9"/>
        <v>-1275.8000000000029</v>
      </c>
      <c r="H341" s="211">
        <f t="shared" si="10"/>
        <v>-1.6779776936026974E-2</v>
      </c>
      <c r="I341" s="213">
        <f t="shared" si="11"/>
        <v>1.167588896264426E-3</v>
      </c>
      <c r="J341" s="2">
        <v>74756.2</v>
      </c>
      <c r="K341" s="2">
        <v>76032</v>
      </c>
      <c r="L341" s="2">
        <v>-1275.8000000000029</v>
      </c>
      <c r="M341" s="143">
        <v>42278</v>
      </c>
      <c r="N341" s="143">
        <v>42643</v>
      </c>
      <c r="O341" s="210" t="s">
        <v>8028</v>
      </c>
      <c r="P341" t="s">
        <v>2965</v>
      </c>
      <c r="Q341" s="210" t="s">
        <v>7762</v>
      </c>
      <c r="R341" t="s">
        <v>2930</v>
      </c>
    </row>
    <row r="342" spans="2:18" s="31" customFormat="1" ht="38.25" x14ac:dyDescent="0.2">
      <c r="B342" t="s">
        <v>8038</v>
      </c>
      <c r="C342" s="208" t="s">
        <v>8039</v>
      </c>
      <c r="D342" s="212" t="s">
        <v>8040</v>
      </c>
      <c r="E342" s="209">
        <v>74756.2</v>
      </c>
      <c r="F342" s="2">
        <v>76032</v>
      </c>
      <c r="G342" s="2">
        <f t="shared" ref="G342:G405" si="12">+J342-F342</f>
        <v>-1275.8000000000029</v>
      </c>
      <c r="H342" s="211">
        <f t="shared" ref="H342:H405" si="13">G342/F342</f>
        <v>-1.6779776936026974E-2</v>
      </c>
      <c r="I342" s="213">
        <f t="shared" si="11"/>
        <v>1.167588896264426E-3</v>
      </c>
      <c r="J342" s="2">
        <v>74756.2</v>
      </c>
      <c r="K342" s="2">
        <v>76032</v>
      </c>
      <c r="L342" s="2">
        <v>-1275.8000000000029</v>
      </c>
      <c r="M342" s="143">
        <v>42278</v>
      </c>
      <c r="N342" s="143">
        <v>42643</v>
      </c>
      <c r="O342" s="210" t="s">
        <v>7970</v>
      </c>
      <c r="P342" t="s">
        <v>2921</v>
      </c>
      <c r="Q342" s="210" t="s">
        <v>7776</v>
      </c>
      <c r="R342" t="s">
        <v>2916</v>
      </c>
    </row>
    <row r="343" spans="2:18" s="31" customFormat="1" ht="25.5" x14ac:dyDescent="0.2">
      <c r="B343" t="s">
        <v>8041</v>
      </c>
      <c r="C343" s="208" t="s">
        <v>8042</v>
      </c>
      <c r="D343" s="212" t="s">
        <v>8043</v>
      </c>
      <c r="E343" s="209">
        <v>363.25</v>
      </c>
      <c r="F343" s="2">
        <v>1909.03</v>
      </c>
      <c r="G343" s="2">
        <f t="shared" si="12"/>
        <v>-1545.78</v>
      </c>
      <c r="H343" s="211">
        <f t="shared" si="13"/>
        <v>-0.80972011964191237</v>
      </c>
      <c r="I343" s="213">
        <f t="shared" si="11"/>
        <v>5.6734647636992352E-6</v>
      </c>
      <c r="J343" s="2">
        <v>363.25</v>
      </c>
      <c r="K343" s="2">
        <v>1909.03</v>
      </c>
      <c r="L343" s="2">
        <v>-1545.78</v>
      </c>
      <c r="M343" s="143">
        <v>42278</v>
      </c>
      <c r="N343" s="143">
        <v>42643</v>
      </c>
      <c r="O343" s="210" t="s">
        <v>7970</v>
      </c>
      <c r="P343" t="s">
        <v>2921</v>
      </c>
      <c r="Q343" s="210" t="s">
        <v>7775</v>
      </c>
      <c r="R343" t="s">
        <v>2990</v>
      </c>
    </row>
    <row r="344" spans="2:18" s="31" customFormat="1" ht="51" x14ac:dyDescent="0.2">
      <c r="B344" t="s">
        <v>8044</v>
      </c>
      <c r="C344" s="208" t="s">
        <v>8045</v>
      </c>
      <c r="D344" s="212" t="s">
        <v>8046</v>
      </c>
      <c r="E344" s="209">
        <v>695376.6</v>
      </c>
      <c r="F344" s="2">
        <v>1475538.04</v>
      </c>
      <c r="G344" s="2">
        <f t="shared" si="12"/>
        <v>-780161.44000000006</v>
      </c>
      <c r="H344" s="211">
        <f t="shared" si="13"/>
        <v>-0.52873014375149563</v>
      </c>
      <c r="I344" s="213">
        <f t="shared" si="11"/>
        <v>1.0860824879837515E-2</v>
      </c>
      <c r="J344" s="2">
        <v>695376.6</v>
      </c>
      <c r="K344" s="2">
        <v>1475538.04</v>
      </c>
      <c r="L344" s="2">
        <v>-780161.44000000006</v>
      </c>
      <c r="M344" s="143">
        <v>42278</v>
      </c>
      <c r="N344" s="143">
        <v>42643</v>
      </c>
      <c r="O344" s="210" t="s">
        <v>8047</v>
      </c>
      <c r="P344" t="s">
        <v>2965</v>
      </c>
      <c r="Q344" s="210" t="s">
        <v>8048</v>
      </c>
      <c r="R344" t="s">
        <v>2930</v>
      </c>
    </row>
    <row r="345" spans="2:18" s="31" customFormat="1" ht="38.25" x14ac:dyDescent="0.2">
      <c r="B345" t="s">
        <v>8049</v>
      </c>
      <c r="C345" s="208" t="s">
        <v>8050</v>
      </c>
      <c r="D345" s="212" t="s">
        <v>8051</v>
      </c>
      <c r="E345" s="209">
        <v>890699.82</v>
      </c>
      <c r="F345" s="2">
        <v>1037071.29</v>
      </c>
      <c r="G345" s="2">
        <f t="shared" si="12"/>
        <v>-146371.47000000009</v>
      </c>
      <c r="H345" s="211">
        <f t="shared" si="13"/>
        <v>-0.1411392557207905</v>
      </c>
      <c r="I345" s="213">
        <f t="shared" si="11"/>
        <v>1.3911504594090161E-2</v>
      </c>
      <c r="J345" s="2">
        <v>890699.82</v>
      </c>
      <c r="K345" s="2">
        <v>1037071.29</v>
      </c>
      <c r="L345" s="2">
        <v>-146371.47000000009</v>
      </c>
      <c r="M345" s="143">
        <v>42278</v>
      </c>
      <c r="N345" s="143">
        <v>42643</v>
      </c>
      <c r="O345" s="210" t="s">
        <v>7839</v>
      </c>
      <c r="P345" t="s">
        <v>2965</v>
      </c>
      <c r="Q345" s="210" t="s">
        <v>5277</v>
      </c>
      <c r="R345" t="s">
        <v>2915</v>
      </c>
    </row>
    <row r="346" spans="2:18" s="31" customFormat="1" x14ac:dyDescent="0.2">
      <c r="B346" t="s">
        <v>8052</v>
      </c>
      <c r="C346" s="208" t="s">
        <v>8053</v>
      </c>
      <c r="D346" s="212" t="s">
        <v>8054</v>
      </c>
      <c r="E346" s="209">
        <v>4665.59</v>
      </c>
      <c r="F346" s="2">
        <v>2520.35</v>
      </c>
      <c r="G346" s="2">
        <f t="shared" si="12"/>
        <v>2145.2400000000002</v>
      </c>
      <c r="H346" s="211">
        <f t="shared" si="13"/>
        <v>0.8511674965778564</v>
      </c>
      <c r="I346" s="213">
        <f t="shared" si="11"/>
        <v>7.2870090755313189E-5</v>
      </c>
      <c r="J346" s="2">
        <v>4665.59</v>
      </c>
      <c r="K346" s="2">
        <v>2520.35</v>
      </c>
      <c r="L346" s="2">
        <v>2145.2400000000002</v>
      </c>
      <c r="M346" s="143">
        <v>42278</v>
      </c>
      <c r="N346" s="143">
        <v>42643</v>
      </c>
      <c r="O346" s="210" t="s">
        <v>7615</v>
      </c>
      <c r="P346" t="s">
        <v>2922</v>
      </c>
      <c r="Q346" s="210" t="s">
        <v>7773</v>
      </c>
      <c r="R346" t="s">
        <v>2915</v>
      </c>
    </row>
    <row r="347" spans="2:18" s="31" customFormat="1" ht="25.5" x14ac:dyDescent="0.2">
      <c r="B347" t="s">
        <v>8055</v>
      </c>
      <c r="C347" s="208" t="s">
        <v>8056</v>
      </c>
      <c r="D347" s="212" t="s">
        <v>8057</v>
      </c>
      <c r="E347" s="209">
        <v>3073.42</v>
      </c>
      <c r="F347" s="2">
        <v>2828.64</v>
      </c>
      <c r="G347" s="2">
        <f t="shared" si="12"/>
        <v>244.7800000000002</v>
      </c>
      <c r="H347" s="211">
        <f t="shared" si="13"/>
        <v>8.6536285989026601E-2</v>
      </c>
      <c r="I347" s="213">
        <f t="shared" si="11"/>
        <v>4.8002587953333805E-5</v>
      </c>
      <c r="J347" s="2">
        <v>3073.42</v>
      </c>
      <c r="K347" s="2">
        <v>2828.64</v>
      </c>
      <c r="L347" s="2">
        <v>244.7800000000002</v>
      </c>
      <c r="M347" s="143">
        <v>42278</v>
      </c>
      <c r="N347" s="143">
        <v>42643</v>
      </c>
      <c r="O347" s="210" t="s">
        <v>7615</v>
      </c>
      <c r="P347" t="s">
        <v>2922</v>
      </c>
      <c r="Q347" s="210" t="s">
        <v>7765</v>
      </c>
      <c r="R347" t="s">
        <v>2931</v>
      </c>
    </row>
    <row r="348" spans="2:18" s="31" customFormat="1" x14ac:dyDescent="0.2">
      <c r="B348" t="s">
        <v>8058</v>
      </c>
      <c r="C348" s="208" t="s">
        <v>8059</v>
      </c>
      <c r="D348" s="212" t="s">
        <v>8060</v>
      </c>
      <c r="E348" s="209">
        <v>239172.75999999998</v>
      </c>
      <c r="F348" s="2">
        <v>48795.85</v>
      </c>
      <c r="G348" s="2">
        <f t="shared" si="12"/>
        <v>190376.91</v>
      </c>
      <c r="H348" s="211">
        <f t="shared" si="13"/>
        <v>3.901497975749987</v>
      </c>
      <c r="I348" s="213">
        <f t="shared" si="11"/>
        <v>3.7355491432806442E-3</v>
      </c>
      <c r="J348" s="2">
        <v>239172.76</v>
      </c>
      <c r="K348" s="2">
        <v>48795.85</v>
      </c>
      <c r="L348" s="2">
        <v>190376.91</v>
      </c>
      <c r="M348" s="143">
        <v>42278</v>
      </c>
      <c r="N348" s="143">
        <v>42643</v>
      </c>
      <c r="O348" s="210" t="s">
        <v>8061</v>
      </c>
      <c r="P348" t="s">
        <v>2965</v>
      </c>
      <c r="Q348" s="210" t="s">
        <v>7798</v>
      </c>
      <c r="R348" t="s">
        <v>2926</v>
      </c>
    </row>
    <row r="349" spans="2:18" s="31" customFormat="1" x14ac:dyDescent="0.2">
      <c r="B349" t="s">
        <v>8062</v>
      </c>
      <c r="C349" s="208" t="s">
        <v>8063</v>
      </c>
      <c r="D349" s="212" t="s">
        <v>8064</v>
      </c>
      <c r="E349" s="209">
        <v>2086.65</v>
      </c>
      <c r="F349" s="2">
        <v>4555.82</v>
      </c>
      <c r="G349" s="2">
        <f t="shared" si="12"/>
        <v>-2469.1699999999996</v>
      </c>
      <c r="H349" s="211">
        <f t="shared" si="13"/>
        <v>-0.54198146546615089</v>
      </c>
      <c r="I349" s="213">
        <f t="shared" si="11"/>
        <v>3.2590599447138362E-5</v>
      </c>
      <c r="J349" s="2">
        <v>2086.65</v>
      </c>
      <c r="K349" s="2">
        <v>4555.82</v>
      </c>
      <c r="L349" s="2">
        <v>-2469.1699999999996</v>
      </c>
      <c r="M349" s="143">
        <v>42278</v>
      </c>
      <c r="N349" s="143">
        <v>42643</v>
      </c>
      <c r="O349" s="210" t="s">
        <v>8065</v>
      </c>
      <c r="P349" t="s">
        <v>2990</v>
      </c>
      <c r="Q349" s="210" t="s">
        <v>8066</v>
      </c>
      <c r="R349" t="s">
        <v>2931</v>
      </c>
    </row>
    <row r="350" spans="2:18" s="31" customFormat="1" ht="25.5" x14ac:dyDescent="0.2">
      <c r="B350" t="s">
        <v>8067</v>
      </c>
      <c r="C350" s="208" t="s">
        <v>8068</v>
      </c>
      <c r="D350" s="212" t="s">
        <v>8069</v>
      </c>
      <c r="E350" s="209">
        <v>910372.80999999994</v>
      </c>
      <c r="F350" s="2">
        <v>1052416.9099999999</v>
      </c>
      <c r="G350" s="2">
        <f t="shared" si="12"/>
        <v>-142044.09999999986</v>
      </c>
      <c r="H350" s="211">
        <f t="shared" si="13"/>
        <v>-0.13496942005616375</v>
      </c>
      <c r="I350" s="213">
        <f t="shared" si="11"/>
        <v>1.4218769605959695E-2</v>
      </c>
      <c r="J350" s="2">
        <v>910372.81</v>
      </c>
      <c r="K350" s="2">
        <v>1052416.9099999999</v>
      </c>
      <c r="L350" s="2">
        <v>-142044.09999999986</v>
      </c>
      <c r="M350" s="143">
        <v>42278</v>
      </c>
      <c r="N350" s="143">
        <v>42643</v>
      </c>
      <c r="O350" s="210" t="s">
        <v>7615</v>
      </c>
      <c r="P350" t="s">
        <v>2922</v>
      </c>
      <c r="Q350" s="210" t="s">
        <v>5277</v>
      </c>
      <c r="R350" t="s">
        <v>2915</v>
      </c>
    </row>
    <row r="351" spans="2:18" s="31" customFormat="1" ht="25.5" x14ac:dyDescent="0.2">
      <c r="B351" t="s">
        <v>8070</v>
      </c>
      <c r="C351" s="208" t="s">
        <v>8071</v>
      </c>
      <c r="D351" s="212" t="s">
        <v>8072</v>
      </c>
      <c r="E351" s="209">
        <v>1154092.7999999998</v>
      </c>
      <c r="F351" s="2">
        <v>1231985.1000000001</v>
      </c>
      <c r="G351" s="2">
        <f t="shared" si="12"/>
        <v>-77892.300000000047</v>
      </c>
      <c r="H351" s="211">
        <f t="shared" si="13"/>
        <v>-6.3225034133935584E-2</v>
      </c>
      <c r="I351" s="213">
        <f t="shared" si="11"/>
        <v>1.8025340219790745E-2</v>
      </c>
      <c r="J351" s="2">
        <v>1154092.8</v>
      </c>
      <c r="K351" s="2">
        <v>1231985.1000000001</v>
      </c>
      <c r="L351" s="2">
        <v>-77892.300000000047</v>
      </c>
      <c r="M351" s="143">
        <v>42278</v>
      </c>
      <c r="N351" s="143">
        <v>42643</v>
      </c>
      <c r="O351" s="210" t="s">
        <v>7970</v>
      </c>
      <c r="P351" t="s">
        <v>2921</v>
      </c>
      <c r="Q351" s="210" t="s">
        <v>8073</v>
      </c>
      <c r="R351" t="s">
        <v>2915</v>
      </c>
    </row>
    <row r="352" spans="2:18" s="31" customFormat="1" x14ac:dyDescent="0.2">
      <c r="B352" t="s">
        <v>8074</v>
      </c>
      <c r="C352" s="208" t="s">
        <v>8075</v>
      </c>
      <c r="D352" s="212" t="s">
        <v>8076</v>
      </c>
      <c r="E352" s="209">
        <v>2767.52</v>
      </c>
      <c r="F352" s="2">
        <v>7077.61</v>
      </c>
      <c r="G352" s="2">
        <f t="shared" si="12"/>
        <v>-4310.09</v>
      </c>
      <c r="H352" s="211">
        <f t="shared" si="13"/>
        <v>-0.60897534619737459</v>
      </c>
      <c r="I352" s="213">
        <f t="shared" si="11"/>
        <v>4.3224851212203464E-5</v>
      </c>
      <c r="J352" s="2">
        <v>2767.52</v>
      </c>
      <c r="K352" s="2">
        <v>7077.61</v>
      </c>
      <c r="L352" s="2">
        <v>-4310.09</v>
      </c>
      <c r="M352" s="143">
        <v>42278</v>
      </c>
      <c r="N352" s="143">
        <v>42643</v>
      </c>
      <c r="O352" s="210" t="s">
        <v>8077</v>
      </c>
      <c r="P352" t="s">
        <v>2965</v>
      </c>
      <c r="Q352" s="210" t="s">
        <v>8078</v>
      </c>
      <c r="R352" t="s">
        <v>2921</v>
      </c>
    </row>
    <row r="353" spans="2:18" s="31" customFormat="1" ht="25.5" x14ac:dyDescent="0.2">
      <c r="B353" t="s">
        <v>8079</v>
      </c>
      <c r="C353" s="208" t="s">
        <v>8080</v>
      </c>
      <c r="D353" s="212" t="s">
        <v>8081</v>
      </c>
      <c r="E353" s="209">
        <v>165102.03000000003</v>
      </c>
      <c r="F353" s="2">
        <v>230552.41</v>
      </c>
      <c r="G353" s="2">
        <f t="shared" si="12"/>
        <v>-65450.380000000005</v>
      </c>
      <c r="H353" s="211">
        <f t="shared" si="13"/>
        <v>-0.28388503941468235</v>
      </c>
      <c r="I353" s="213">
        <f t="shared" si="11"/>
        <v>2.5786663444465631E-3</v>
      </c>
      <c r="J353" s="2">
        <v>165102.03</v>
      </c>
      <c r="K353" s="2">
        <v>230552.41</v>
      </c>
      <c r="L353" s="2">
        <v>-65450.380000000005</v>
      </c>
      <c r="M353" s="143">
        <v>42278</v>
      </c>
      <c r="N353" s="143">
        <v>42643</v>
      </c>
      <c r="O353" s="210" t="s">
        <v>8082</v>
      </c>
      <c r="P353" t="s">
        <v>2990</v>
      </c>
      <c r="Q353" s="210" t="s">
        <v>7767</v>
      </c>
      <c r="R353" t="s">
        <v>2914</v>
      </c>
    </row>
    <row r="354" spans="2:18" s="31" customFormat="1" ht="25.5" x14ac:dyDescent="0.2">
      <c r="B354" t="s">
        <v>8083</v>
      </c>
      <c r="C354" s="208" t="s">
        <v>8084</v>
      </c>
      <c r="D354" s="212" t="s">
        <v>8085</v>
      </c>
      <c r="E354" s="209">
        <v>4488.57</v>
      </c>
      <c r="F354" s="2">
        <v>2646.26</v>
      </c>
      <c r="G354" s="2">
        <f t="shared" si="12"/>
        <v>1842.3099999999995</v>
      </c>
      <c r="H354" s="211">
        <f t="shared" si="13"/>
        <v>0.69619387361786045</v>
      </c>
      <c r="I354" s="213">
        <f t="shared" si="11"/>
        <v>7.0105282131858153E-5</v>
      </c>
      <c r="J354" s="2">
        <v>4488.57</v>
      </c>
      <c r="K354" s="2">
        <v>2646.26</v>
      </c>
      <c r="L354" s="2">
        <v>1842.3099999999995</v>
      </c>
      <c r="M354" s="143">
        <v>42278</v>
      </c>
      <c r="N354" s="143">
        <v>42643</v>
      </c>
      <c r="O354" s="210" t="s">
        <v>7615</v>
      </c>
      <c r="P354" t="s">
        <v>2922</v>
      </c>
      <c r="Q354" s="210" t="s">
        <v>7775</v>
      </c>
      <c r="R354" t="s">
        <v>2990</v>
      </c>
    </row>
    <row r="355" spans="2:18" s="31" customFormat="1" ht="25.5" x14ac:dyDescent="0.2">
      <c r="B355" t="s">
        <v>8086</v>
      </c>
      <c r="C355" s="208" t="s">
        <v>8087</v>
      </c>
      <c r="D355" s="212" t="s">
        <v>8088</v>
      </c>
      <c r="E355" s="209">
        <v>474.52</v>
      </c>
      <c r="F355" s="2">
        <v>1236.45</v>
      </c>
      <c r="G355" s="2">
        <f t="shared" si="12"/>
        <v>-761.93000000000006</v>
      </c>
      <c r="H355" s="211">
        <f t="shared" si="13"/>
        <v>-0.61622386671519269</v>
      </c>
      <c r="I355" s="213">
        <f t="shared" si="11"/>
        <v>7.411348932334648E-6</v>
      </c>
      <c r="J355" s="2">
        <v>474.52</v>
      </c>
      <c r="K355" s="2">
        <v>1236.45</v>
      </c>
      <c r="L355" s="2">
        <v>-761.93000000000006</v>
      </c>
      <c r="M355" s="143">
        <v>42278</v>
      </c>
      <c r="N355" s="143">
        <v>42643</v>
      </c>
      <c r="O355" s="210" t="s">
        <v>8089</v>
      </c>
      <c r="P355" t="s">
        <v>2921</v>
      </c>
      <c r="Q355" s="210" t="s">
        <v>7759</v>
      </c>
      <c r="R355" t="s">
        <v>2921</v>
      </c>
    </row>
    <row r="356" spans="2:18" s="31" customFormat="1" x14ac:dyDescent="0.2">
      <c r="B356" t="s">
        <v>8090</v>
      </c>
      <c r="C356" s="208" t="s">
        <v>8091</v>
      </c>
      <c r="D356" s="212" t="s">
        <v>8092</v>
      </c>
      <c r="E356" s="209">
        <v>2412.92</v>
      </c>
      <c r="F356" s="2">
        <v>-50.21</v>
      </c>
      <c r="G356" s="2">
        <f t="shared" si="12"/>
        <v>2463.13</v>
      </c>
      <c r="H356" s="211">
        <f t="shared" si="13"/>
        <v>-49.0565624377614</v>
      </c>
      <c r="I356" s="213">
        <f t="shared" si="11"/>
        <v>3.7686487536476696E-5</v>
      </c>
      <c r="J356" s="2">
        <v>2412.92</v>
      </c>
      <c r="K356" s="2">
        <v>-50.21</v>
      </c>
      <c r="L356" s="2">
        <v>2463.13</v>
      </c>
      <c r="M356" s="143">
        <v>42278</v>
      </c>
      <c r="N356" s="143">
        <v>42643</v>
      </c>
      <c r="O356" s="210" t="s">
        <v>8093</v>
      </c>
      <c r="P356" t="s">
        <v>2990</v>
      </c>
      <c r="Q356" s="210" t="s">
        <v>8094</v>
      </c>
      <c r="R356" t="s">
        <v>2922</v>
      </c>
    </row>
    <row r="357" spans="2:18" s="31" customFormat="1" x14ac:dyDescent="0.2">
      <c r="B357" t="s">
        <v>8095</v>
      </c>
      <c r="C357" s="208" t="s">
        <v>8096</v>
      </c>
      <c r="D357" s="212" t="s">
        <v>8097</v>
      </c>
      <c r="E357" s="209">
        <v>59087.17</v>
      </c>
      <c r="F357" s="2">
        <v>59087.17</v>
      </c>
      <c r="G357" s="2">
        <f t="shared" si="12"/>
        <v>0</v>
      </c>
      <c r="H357" s="211">
        <f t="shared" si="13"/>
        <v>0</v>
      </c>
      <c r="I357" s="213">
        <f t="shared" si="11"/>
        <v>9.22860225689488E-4</v>
      </c>
      <c r="J357" s="2">
        <v>59087.17</v>
      </c>
      <c r="K357" s="2">
        <v>59087.17</v>
      </c>
      <c r="L357" s="2">
        <v>0</v>
      </c>
      <c r="M357" s="143">
        <v>42278</v>
      </c>
      <c r="N357" s="143">
        <v>42643</v>
      </c>
      <c r="O357" s="210" t="s">
        <v>8098</v>
      </c>
      <c r="P357" t="s">
        <v>2922</v>
      </c>
      <c r="Q357" s="210" t="s">
        <v>8099</v>
      </c>
      <c r="R357" t="s">
        <v>2926</v>
      </c>
    </row>
    <row r="358" spans="2:18" s="31" customFormat="1" ht="38.25" x14ac:dyDescent="0.2">
      <c r="B358" t="s">
        <v>8100</v>
      </c>
      <c r="C358" s="208" t="s">
        <v>8101</v>
      </c>
      <c r="D358" s="212" t="s">
        <v>8102</v>
      </c>
      <c r="E358" s="209">
        <v>565705</v>
      </c>
      <c r="F358" s="2">
        <v>875650.78</v>
      </c>
      <c r="G358" s="2">
        <f t="shared" si="12"/>
        <v>-309945.78000000003</v>
      </c>
      <c r="H358" s="211">
        <f t="shared" si="13"/>
        <v>-0.35396049096193349</v>
      </c>
      <c r="I358" s="213">
        <f t="shared" si="11"/>
        <v>8.8355330602848618E-3</v>
      </c>
      <c r="J358" s="2">
        <v>565705</v>
      </c>
      <c r="K358" s="2">
        <v>875650.78</v>
      </c>
      <c r="L358" s="2">
        <v>-309945.78000000003</v>
      </c>
      <c r="M358" s="143">
        <v>42278</v>
      </c>
      <c r="N358" s="143">
        <v>42643</v>
      </c>
      <c r="O358" s="210" t="s">
        <v>7759</v>
      </c>
      <c r="P358" t="s">
        <v>2921</v>
      </c>
      <c r="Q358" s="210" t="s">
        <v>7782</v>
      </c>
      <c r="R358" t="s">
        <v>2926</v>
      </c>
    </row>
    <row r="359" spans="2:18" s="31" customFormat="1" x14ac:dyDescent="0.2">
      <c r="B359" t="s">
        <v>8103</v>
      </c>
      <c r="C359" s="208" t="s">
        <v>8104</v>
      </c>
      <c r="D359" s="212" t="s">
        <v>8105</v>
      </c>
      <c r="E359" s="209">
        <v>7700.19</v>
      </c>
      <c r="F359" s="2">
        <v>10731.11</v>
      </c>
      <c r="G359" s="2">
        <f t="shared" si="12"/>
        <v>-3030.920000000001</v>
      </c>
      <c r="H359" s="211">
        <f t="shared" si="13"/>
        <v>-0.28244235684845287</v>
      </c>
      <c r="I359" s="213">
        <f t="shared" si="11"/>
        <v>1.2026636376817402E-4</v>
      </c>
      <c r="J359" s="2">
        <v>7700.19</v>
      </c>
      <c r="K359" s="2">
        <v>10731.11</v>
      </c>
      <c r="L359" s="2">
        <v>-3030.920000000001</v>
      </c>
      <c r="M359" s="143">
        <v>42278</v>
      </c>
      <c r="N359" s="143">
        <v>42643</v>
      </c>
      <c r="O359" s="210" t="s">
        <v>7970</v>
      </c>
      <c r="P359" t="s">
        <v>2921</v>
      </c>
      <c r="Q359" s="210" t="s">
        <v>7759</v>
      </c>
      <c r="R359" t="s">
        <v>2921</v>
      </c>
    </row>
    <row r="360" spans="2:18" s="31" customFormat="1" ht="25.5" x14ac:dyDescent="0.2">
      <c r="B360" t="s">
        <v>8106</v>
      </c>
      <c r="C360" s="208" t="s">
        <v>8107</v>
      </c>
      <c r="D360" s="212" t="s">
        <v>8108</v>
      </c>
      <c r="E360" s="209">
        <v>19074.2</v>
      </c>
      <c r="F360" s="2">
        <v>23183.95</v>
      </c>
      <c r="G360" s="2">
        <f t="shared" si="12"/>
        <v>-4109.75</v>
      </c>
      <c r="H360" s="211">
        <f t="shared" si="13"/>
        <v>-0.17726703171806357</v>
      </c>
      <c r="I360" s="213">
        <f t="shared" si="11"/>
        <v>2.9791273667103082E-4</v>
      </c>
      <c r="J360" s="2">
        <v>19074.2</v>
      </c>
      <c r="K360" s="2">
        <v>23183.95</v>
      </c>
      <c r="L360" s="2">
        <v>-4109.75</v>
      </c>
      <c r="M360" s="143">
        <v>42278</v>
      </c>
      <c r="N360" s="143">
        <v>42643</v>
      </c>
      <c r="O360" s="210" t="s">
        <v>8109</v>
      </c>
      <c r="P360" t="s">
        <v>2921</v>
      </c>
      <c r="Q360" s="210" t="s">
        <v>8093</v>
      </c>
      <c r="R360" t="s">
        <v>2990</v>
      </c>
    </row>
    <row r="361" spans="2:18" s="31" customFormat="1" ht="51" x14ac:dyDescent="0.2">
      <c r="B361" t="s">
        <v>8110</v>
      </c>
      <c r="C361" s="208" t="s">
        <v>8111</v>
      </c>
      <c r="D361" s="212" t="s">
        <v>8112</v>
      </c>
      <c r="E361" s="209">
        <v>578.14</v>
      </c>
      <c r="F361" s="2">
        <v>1521.32</v>
      </c>
      <c r="G361" s="2">
        <f t="shared" si="12"/>
        <v>-943.18</v>
      </c>
      <c r="H361" s="211">
        <f t="shared" si="13"/>
        <v>-0.6199747587621276</v>
      </c>
      <c r="I361" s="213">
        <f t="shared" si="11"/>
        <v>9.0297506358845854E-6</v>
      </c>
      <c r="J361" s="2">
        <v>578.14</v>
      </c>
      <c r="K361" s="2">
        <v>1521.32</v>
      </c>
      <c r="L361" s="2">
        <v>-943.18</v>
      </c>
      <c r="M361" s="143">
        <v>42278</v>
      </c>
      <c r="N361" s="143">
        <v>42643</v>
      </c>
      <c r="O361" s="210" t="s">
        <v>7615</v>
      </c>
      <c r="P361" t="s">
        <v>2922</v>
      </c>
      <c r="Q361" s="210" t="s">
        <v>7850</v>
      </c>
      <c r="R361" t="s">
        <v>2917</v>
      </c>
    </row>
    <row r="362" spans="2:18" s="31" customFormat="1" ht="51" x14ac:dyDescent="0.2">
      <c r="B362" t="s">
        <v>8113</v>
      </c>
      <c r="C362" s="208" t="s">
        <v>8114</v>
      </c>
      <c r="D362" s="212" t="s">
        <v>8115</v>
      </c>
      <c r="E362" s="209">
        <v>1014.42</v>
      </c>
      <c r="F362" s="2">
        <v>1521.32</v>
      </c>
      <c r="G362" s="2">
        <f t="shared" si="12"/>
        <v>-506.9</v>
      </c>
      <c r="H362" s="211">
        <f t="shared" si="13"/>
        <v>-0.33319748639339519</v>
      </c>
      <c r="I362" s="213">
        <f t="shared" si="11"/>
        <v>1.5843843429020724E-5</v>
      </c>
      <c r="J362" s="2">
        <v>1014.42</v>
      </c>
      <c r="K362" s="2">
        <v>1521.32</v>
      </c>
      <c r="L362" s="2">
        <v>-506.9</v>
      </c>
      <c r="M362" s="143">
        <v>42278</v>
      </c>
      <c r="N362" s="143">
        <v>42643</v>
      </c>
      <c r="O362" s="210" t="s">
        <v>8093</v>
      </c>
      <c r="P362" t="s">
        <v>2990</v>
      </c>
      <c r="Q362" s="210" t="s">
        <v>8073</v>
      </c>
      <c r="R362" t="s">
        <v>2915</v>
      </c>
    </row>
    <row r="363" spans="2:18" s="31" customFormat="1" ht="25.5" x14ac:dyDescent="0.2">
      <c r="B363" t="s">
        <v>8116</v>
      </c>
      <c r="C363" s="208" t="s">
        <v>8117</v>
      </c>
      <c r="D363" s="212" t="s">
        <v>8118</v>
      </c>
      <c r="E363" s="209">
        <v>3490.86</v>
      </c>
      <c r="F363" s="2">
        <v>4887.59</v>
      </c>
      <c r="G363" s="2">
        <f t="shared" si="12"/>
        <v>-1396.73</v>
      </c>
      <c r="H363" s="211">
        <f t="shared" si="13"/>
        <v>-0.28577069680558309</v>
      </c>
      <c r="I363" s="213">
        <f t="shared" si="11"/>
        <v>5.4522425891279041E-5</v>
      </c>
      <c r="J363" s="2">
        <v>3490.86</v>
      </c>
      <c r="K363" s="2">
        <v>4887.59</v>
      </c>
      <c r="L363" s="2">
        <v>-1396.73</v>
      </c>
      <c r="M363" s="143">
        <v>42278</v>
      </c>
      <c r="N363" s="143">
        <v>42643</v>
      </c>
      <c r="O363" s="210" t="s">
        <v>7655</v>
      </c>
      <c r="P363" t="s">
        <v>2921</v>
      </c>
      <c r="Q363" s="210" t="s">
        <v>7759</v>
      </c>
      <c r="R363" t="s">
        <v>2921</v>
      </c>
    </row>
    <row r="364" spans="2:18" s="31" customFormat="1" x14ac:dyDescent="0.2">
      <c r="B364" t="s">
        <v>8119</v>
      </c>
      <c r="C364" s="208" t="s">
        <v>8120</v>
      </c>
      <c r="D364" s="212" t="s">
        <v>8121</v>
      </c>
      <c r="E364" s="209">
        <v>3274.91</v>
      </c>
      <c r="F364" s="2">
        <v>4839.9399999999996</v>
      </c>
      <c r="G364" s="2">
        <f t="shared" si="12"/>
        <v>-1565.0299999999997</v>
      </c>
      <c r="H364" s="211">
        <f t="shared" si="13"/>
        <v>-0.32335731434687204</v>
      </c>
      <c r="I364" s="213">
        <f t="shared" si="11"/>
        <v>5.114958427883348E-5</v>
      </c>
      <c r="J364" s="2">
        <v>3274.91</v>
      </c>
      <c r="K364" s="2">
        <v>4839.9399999999996</v>
      </c>
      <c r="L364" s="2">
        <v>-1565.0299999999997</v>
      </c>
      <c r="M364" s="143">
        <v>42278</v>
      </c>
      <c r="N364" s="143">
        <v>42643</v>
      </c>
      <c r="O364" s="210" t="s">
        <v>7213</v>
      </c>
      <c r="P364" t="s">
        <v>2921</v>
      </c>
      <c r="Q364" s="210" t="s">
        <v>7766</v>
      </c>
      <c r="R364" t="s">
        <v>2922</v>
      </c>
    </row>
    <row r="365" spans="2:18" s="31" customFormat="1" x14ac:dyDescent="0.2">
      <c r="B365" t="s">
        <v>8122</v>
      </c>
      <c r="C365" s="208" t="s">
        <v>8123</v>
      </c>
      <c r="D365" s="212" t="s">
        <v>8124</v>
      </c>
      <c r="E365" s="209">
        <v>29483.58</v>
      </c>
      <c r="F365" s="2">
        <v>63766.75</v>
      </c>
      <c r="G365" s="2">
        <f t="shared" si="12"/>
        <v>-34283.17</v>
      </c>
      <c r="H365" s="211">
        <f t="shared" si="13"/>
        <v>-0.53763395500005873</v>
      </c>
      <c r="I365" s="213">
        <f t="shared" si="11"/>
        <v>4.6049291737841022E-4</v>
      </c>
      <c r="J365" s="2">
        <v>29483.58</v>
      </c>
      <c r="K365" s="2">
        <v>63766.75</v>
      </c>
      <c r="L365" s="2">
        <v>-34283.17</v>
      </c>
      <c r="M365" s="143">
        <v>42278</v>
      </c>
      <c r="N365" s="143">
        <v>42643</v>
      </c>
      <c r="O365" s="210" t="s">
        <v>7916</v>
      </c>
      <c r="P365" t="s">
        <v>2922</v>
      </c>
      <c r="Q365" s="210" t="s">
        <v>8125</v>
      </c>
      <c r="R365" t="s">
        <v>2915</v>
      </c>
    </row>
    <row r="366" spans="2:18" s="31" customFormat="1" x14ac:dyDescent="0.2">
      <c r="B366" t="s">
        <v>8126</v>
      </c>
      <c r="C366" s="208" t="s">
        <v>8127</v>
      </c>
      <c r="D366" s="212" t="s">
        <v>8128</v>
      </c>
      <c r="E366" s="209">
        <v>-387.27</v>
      </c>
      <c r="F366" s="2">
        <v>2222.63</v>
      </c>
      <c r="G366" s="2">
        <f t="shared" si="12"/>
        <v>-2609.9</v>
      </c>
      <c r="H366" s="211">
        <f t="shared" si="13"/>
        <v>-1.1742395270467869</v>
      </c>
      <c r="I366" s="213">
        <f t="shared" si="11"/>
        <v>-6.0486240854447423E-6</v>
      </c>
      <c r="J366" s="2">
        <v>-387.27</v>
      </c>
      <c r="K366" s="2">
        <v>2222.63</v>
      </c>
      <c r="L366" s="2">
        <v>-2609.9</v>
      </c>
      <c r="M366" s="143">
        <v>42278</v>
      </c>
      <c r="N366" s="143">
        <v>42643</v>
      </c>
      <c r="O366" s="210" t="s">
        <v>8129</v>
      </c>
      <c r="P366" t="s">
        <v>2922</v>
      </c>
      <c r="Q366" s="210" t="s">
        <v>7610</v>
      </c>
      <c r="R366" t="s">
        <v>2990</v>
      </c>
    </row>
    <row r="367" spans="2:18" s="31" customFormat="1" x14ac:dyDescent="0.2">
      <c r="B367" t="s">
        <v>8130</v>
      </c>
      <c r="C367" s="208" t="s">
        <v>8131</v>
      </c>
      <c r="D367" s="212" t="s">
        <v>8132</v>
      </c>
      <c r="E367" s="209">
        <v>2551.2399999999998</v>
      </c>
      <c r="F367" s="2">
        <v>2539.92</v>
      </c>
      <c r="G367" s="2">
        <f t="shared" si="12"/>
        <v>11.319999999999709</v>
      </c>
      <c r="H367" s="211">
        <f t="shared" si="13"/>
        <v>4.4568332860876357E-3</v>
      </c>
      <c r="I367" s="213">
        <f t="shared" si="11"/>
        <v>3.9846855454205192E-5</v>
      </c>
      <c r="J367" s="2">
        <v>2551.2399999999998</v>
      </c>
      <c r="K367" s="2">
        <v>2539.92</v>
      </c>
      <c r="L367" s="2">
        <v>11.319999999999709</v>
      </c>
      <c r="M367" s="143">
        <v>42278</v>
      </c>
      <c r="N367" s="143">
        <v>42643</v>
      </c>
      <c r="O367" s="210" t="s">
        <v>8133</v>
      </c>
      <c r="P367" t="s">
        <v>2922</v>
      </c>
      <c r="Q367" s="210" t="s">
        <v>7899</v>
      </c>
      <c r="R367" t="s">
        <v>2922</v>
      </c>
    </row>
    <row r="368" spans="2:18" s="31" customFormat="1" ht="25.5" x14ac:dyDescent="0.2">
      <c r="B368" t="s">
        <v>8134</v>
      </c>
      <c r="C368" s="208" t="s">
        <v>8135</v>
      </c>
      <c r="D368" s="212" t="s">
        <v>8136</v>
      </c>
      <c r="E368" s="209">
        <v>3642.86</v>
      </c>
      <c r="F368" s="2">
        <v>724.07</v>
      </c>
      <c r="G368" s="2">
        <f t="shared" si="12"/>
        <v>2918.79</v>
      </c>
      <c r="H368" s="211">
        <f t="shared" si="13"/>
        <v>4.0310881544602042</v>
      </c>
      <c r="I368" s="213">
        <f t="shared" si="11"/>
        <v>5.6896456570101576E-5</v>
      </c>
      <c r="J368" s="2">
        <v>3642.86</v>
      </c>
      <c r="K368" s="2">
        <v>724.07</v>
      </c>
      <c r="L368" s="2">
        <v>2918.79</v>
      </c>
      <c r="M368" s="143">
        <v>42278</v>
      </c>
      <c r="N368" s="143">
        <v>42643</v>
      </c>
      <c r="O368" s="210" t="s">
        <v>8137</v>
      </c>
      <c r="P368" t="s">
        <v>2922</v>
      </c>
      <c r="Q368" s="210" t="s">
        <v>7773</v>
      </c>
      <c r="R368" t="s">
        <v>2915</v>
      </c>
    </row>
    <row r="369" spans="2:18" s="31" customFormat="1" x14ac:dyDescent="0.2">
      <c r="B369" t="s">
        <v>8138</v>
      </c>
      <c r="C369" s="208" t="s">
        <v>8139</v>
      </c>
      <c r="D369" s="212" t="s">
        <v>8140</v>
      </c>
      <c r="E369" s="209">
        <v>19020.71</v>
      </c>
      <c r="F369" s="2">
        <v>25788.94</v>
      </c>
      <c r="G369" s="2">
        <f t="shared" si="12"/>
        <v>-6768.23</v>
      </c>
      <c r="H369" s="211">
        <f t="shared" si="13"/>
        <v>-0.26244700247470426</v>
      </c>
      <c r="I369" s="213">
        <f t="shared" si="11"/>
        <v>2.9707729653280572E-4</v>
      </c>
      <c r="J369" s="2">
        <v>19020.71</v>
      </c>
      <c r="K369" s="2">
        <v>25788.94</v>
      </c>
      <c r="L369" s="2">
        <v>-6768.23</v>
      </c>
      <c r="M369" s="143">
        <v>42278</v>
      </c>
      <c r="N369" s="143">
        <v>42643</v>
      </c>
      <c r="O369" s="210" t="s">
        <v>7752</v>
      </c>
      <c r="P369" t="s">
        <v>2917</v>
      </c>
      <c r="Q369" s="210" t="s">
        <v>8141</v>
      </c>
      <c r="R369" t="s">
        <v>2926</v>
      </c>
    </row>
    <row r="370" spans="2:18" s="31" customFormat="1" ht="25.5" x14ac:dyDescent="0.2">
      <c r="B370" t="s">
        <v>8142</v>
      </c>
      <c r="C370" s="208" t="s">
        <v>8143</v>
      </c>
      <c r="D370" s="212" t="s">
        <v>8144</v>
      </c>
      <c r="E370" s="209">
        <v>4359.29</v>
      </c>
      <c r="F370" s="2">
        <v>2988.83</v>
      </c>
      <c r="G370" s="2">
        <f t="shared" si="12"/>
        <v>1370.46</v>
      </c>
      <c r="H370" s="211">
        <f t="shared" si="13"/>
        <v>0.45852724979339743</v>
      </c>
      <c r="I370" s="213">
        <f t="shared" si="11"/>
        <v>6.8086106565028054E-5</v>
      </c>
      <c r="J370" s="2">
        <v>4359.29</v>
      </c>
      <c r="K370" s="2">
        <v>2988.83</v>
      </c>
      <c r="L370" s="2">
        <v>1370.46</v>
      </c>
      <c r="M370" s="143">
        <v>42278</v>
      </c>
      <c r="N370" s="143">
        <v>42643</v>
      </c>
      <c r="O370" s="210" t="s">
        <v>7775</v>
      </c>
      <c r="P370" t="s">
        <v>2990</v>
      </c>
      <c r="Q370" s="210" t="s">
        <v>7773</v>
      </c>
      <c r="R370" t="s">
        <v>2915</v>
      </c>
    </row>
    <row r="371" spans="2:18" s="31" customFormat="1" x14ac:dyDescent="0.2">
      <c r="B371" t="s">
        <v>8145</v>
      </c>
      <c r="C371" s="208" t="s">
        <v>8146</v>
      </c>
      <c r="D371" s="212" t="s">
        <v>8147</v>
      </c>
      <c r="E371" s="209">
        <v>2577.5</v>
      </c>
      <c r="F371" s="2">
        <v>4742.0600000000004</v>
      </c>
      <c r="G371" s="2">
        <f t="shared" si="12"/>
        <v>-2164.5600000000004</v>
      </c>
      <c r="H371" s="211">
        <f t="shared" si="13"/>
        <v>-0.45645985078214957</v>
      </c>
      <c r="I371" s="213">
        <f t="shared" si="11"/>
        <v>4.0257000491217558E-5</v>
      </c>
      <c r="J371" s="2">
        <v>2577.5</v>
      </c>
      <c r="K371" s="2">
        <v>4742.0600000000004</v>
      </c>
      <c r="L371" s="2">
        <v>-2164.5600000000004</v>
      </c>
      <c r="M371" s="143">
        <v>42278</v>
      </c>
      <c r="N371" s="143">
        <v>42643</v>
      </c>
      <c r="O371" s="210" t="s">
        <v>8148</v>
      </c>
      <c r="P371" t="s">
        <v>2922</v>
      </c>
      <c r="Q371" s="210" t="s">
        <v>8149</v>
      </c>
      <c r="R371" t="s">
        <v>2931</v>
      </c>
    </row>
    <row r="372" spans="2:18" s="31" customFormat="1" ht="38.25" x14ac:dyDescent="0.2">
      <c r="B372" t="s">
        <v>8150</v>
      </c>
      <c r="C372" s="208" t="s">
        <v>8151</v>
      </c>
      <c r="D372" s="212" t="s">
        <v>8152</v>
      </c>
      <c r="E372" s="209">
        <v>15150.81</v>
      </c>
      <c r="F372" s="2">
        <v>12408.29</v>
      </c>
      <c r="G372" s="2">
        <f t="shared" si="12"/>
        <v>2742.5199999999986</v>
      </c>
      <c r="H372" s="211">
        <f t="shared" si="13"/>
        <v>0.22102320303603465</v>
      </c>
      <c r="I372" s="213">
        <f t="shared" si="11"/>
        <v>2.3663478782244186E-4</v>
      </c>
      <c r="J372" s="2">
        <v>15150.81</v>
      </c>
      <c r="K372" s="2">
        <v>12408.29</v>
      </c>
      <c r="L372" s="2">
        <v>2742.5199999999986</v>
      </c>
      <c r="M372" s="143">
        <v>42278</v>
      </c>
      <c r="N372" s="143">
        <v>42643</v>
      </c>
      <c r="O372" s="210" t="s">
        <v>8153</v>
      </c>
      <c r="P372" t="s">
        <v>2922</v>
      </c>
      <c r="Q372" s="210" t="s">
        <v>8073</v>
      </c>
      <c r="R372" t="s">
        <v>2915</v>
      </c>
    </row>
    <row r="373" spans="2:18" s="31" customFormat="1" ht="25.5" x14ac:dyDescent="0.2">
      <c r="B373" t="s">
        <v>8154</v>
      </c>
      <c r="C373" s="208" t="s">
        <v>8155</v>
      </c>
      <c r="D373" s="212" t="s">
        <v>8156</v>
      </c>
      <c r="E373" s="209">
        <v>13978</v>
      </c>
      <c r="F373" s="2">
        <v>542300.52</v>
      </c>
      <c r="G373" s="2">
        <f t="shared" si="12"/>
        <v>-528322.52</v>
      </c>
      <c r="H373" s="211">
        <f t="shared" si="13"/>
        <v>-0.97422462364594453</v>
      </c>
      <c r="I373" s="213">
        <f t="shared" si="11"/>
        <v>2.1831711071435074E-4</v>
      </c>
      <c r="J373" s="2">
        <v>13978</v>
      </c>
      <c r="K373" s="2">
        <v>542300.52</v>
      </c>
      <c r="L373" s="2">
        <v>-528322.52</v>
      </c>
      <c r="M373" s="143">
        <v>42278</v>
      </c>
      <c r="N373" s="143">
        <v>42643</v>
      </c>
      <c r="O373" s="210" t="s">
        <v>8157</v>
      </c>
      <c r="P373" t="s">
        <v>2930</v>
      </c>
      <c r="Q373" s="210" t="s">
        <v>8158</v>
      </c>
      <c r="R373" t="s">
        <v>3056</v>
      </c>
    </row>
    <row r="374" spans="2:18" s="31" customFormat="1" ht="25.5" x14ac:dyDescent="0.2">
      <c r="B374" t="s">
        <v>8159</v>
      </c>
      <c r="C374" s="208" t="s">
        <v>8160</v>
      </c>
      <c r="D374" s="212" t="s">
        <v>8161</v>
      </c>
      <c r="E374" s="209">
        <v>341572.11</v>
      </c>
      <c r="F374" s="2">
        <v>404564.37</v>
      </c>
      <c r="G374" s="2">
        <f t="shared" si="12"/>
        <v>-62992.260000000009</v>
      </c>
      <c r="H374" s="211">
        <f t="shared" si="13"/>
        <v>-0.15570392419876225</v>
      </c>
      <c r="I374" s="213">
        <f t="shared" si="11"/>
        <v>5.3348859748035765E-3</v>
      </c>
      <c r="J374" s="2">
        <v>341572.11</v>
      </c>
      <c r="K374" s="2">
        <v>404564.37</v>
      </c>
      <c r="L374" s="2">
        <v>-62992.260000000009</v>
      </c>
      <c r="M374" s="143">
        <v>42278</v>
      </c>
      <c r="N374" s="143">
        <v>42643</v>
      </c>
      <c r="O374" s="210" t="s">
        <v>8162</v>
      </c>
      <c r="P374" t="s">
        <v>2990</v>
      </c>
      <c r="Q374" s="210" t="s">
        <v>7767</v>
      </c>
      <c r="R374" t="s">
        <v>2914</v>
      </c>
    </row>
    <row r="375" spans="2:18" s="31" customFormat="1" x14ac:dyDescent="0.2">
      <c r="B375" t="s">
        <v>8163</v>
      </c>
      <c r="C375" s="208" t="s">
        <v>8164</v>
      </c>
      <c r="D375" s="212" t="s">
        <v>8165</v>
      </c>
      <c r="E375" s="209">
        <v>13018.359999999999</v>
      </c>
      <c r="F375" s="2">
        <v>33693.370000000003</v>
      </c>
      <c r="G375" s="2">
        <f t="shared" si="12"/>
        <v>-20675.010000000002</v>
      </c>
      <c r="H375" s="211">
        <f t="shared" si="13"/>
        <v>-0.61362250199371571</v>
      </c>
      <c r="I375" s="213">
        <f t="shared" si="11"/>
        <v>2.0332885544707937E-4</v>
      </c>
      <c r="J375" s="2">
        <v>13018.36</v>
      </c>
      <c r="K375" s="2">
        <v>33693.370000000003</v>
      </c>
      <c r="L375" s="2">
        <v>-20675.010000000002</v>
      </c>
      <c r="M375" s="143">
        <v>42278</v>
      </c>
      <c r="N375" s="143">
        <v>42643</v>
      </c>
      <c r="O375" s="210" t="s">
        <v>8166</v>
      </c>
      <c r="P375" t="s">
        <v>2922</v>
      </c>
      <c r="Q375" s="210" t="s">
        <v>8167</v>
      </c>
      <c r="R375" t="s">
        <v>2990</v>
      </c>
    </row>
    <row r="376" spans="2:18" s="31" customFormat="1" x14ac:dyDescent="0.2">
      <c r="B376" t="s">
        <v>8168</v>
      </c>
      <c r="C376" s="208" t="s">
        <v>8169</v>
      </c>
      <c r="D376" s="212" t="s">
        <v>8170</v>
      </c>
      <c r="E376" s="209">
        <v>2427.64</v>
      </c>
      <c r="F376" s="2">
        <v>2884.11</v>
      </c>
      <c r="G376" s="2">
        <f t="shared" si="12"/>
        <v>-456.47000000000025</v>
      </c>
      <c r="H376" s="211">
        <f t="shared" si="13"/>
        <v>-0.15827066235337772</v>
      </c>
      <c r="I376" s="213">
        <f t="shared" si="11"/>
        <v>3.7916393665373189E-5</v>
      </c>
      <c r="J376" s="2">
        <v>2427.64</v>
      </c>
      <c r="K376" s="2">
        <v>2884.11</v>
      </c>
      <c r="L376" s="2">
        <v>-456.47000000000025</v>
      </c>
      <c r="M376" s="143">
        <v>42278</v>
      </c>
      <c r="N376" s="143">
        <v>42643</v>
      </c>
      <c r="O376" s="210" t="s">
        <v>8065</v>
      </c>
      <c r="P376" t="s">
        <v>2990</v>
      </c>
      <c r="Q376" s="210" t="s">
        <v>8167</v>
      </c>
      <c r="R376" t="s">
        <v>2990</v>
      </c>
    </row>
    <row r="377" spans="2:18" s="31" customFormat="1" x14ac:dyDescent="0.2">
      <c r="B377" t="s">
        <v>8171</v>
      </c>
      <c r="C377" s="208" t="s">
        <v>8172</v>
      </c>
      <c r="D377" s="212" t="s">
        <v>8173</v>
      </c>
      <c r="E377" s="209">
        <v>82182.430000000008</v>
      </c>
      <c r="F377" s="2">
        <v>112586.2</v>
      </c>
      <c r="G377" s="2">
        <f t="shared" si="12"/>
        <v>-30403.770000000004</v>
      </c>
      <c r="H377" s="211">
        <f t="shared" si="13"/>
        <v>-0.27004881592948343</v>
      </c>
      <c r="I377" s="213">
        <f t="shared" si="11"/>
        <v>1.2835763821064802E-3</v>
      </c>
      <c r="J377" s="2">
        <v>82182.429999999993</v>
      </c>
      <c r="K377" s="2">
        <v>112586.2</v>
      </c>
      <c r="L377" s="2">
        <v>-30403.770000000004</v>
      </c>
      <c r="M377" s="143">
        <v>42278</v>
      </c>
      <c r="N377" s="143">
        <v>42643</v>
      </c>
      <c r="O377" s="210" t="s">
        <v>8157</v>
      </c>
      <c r="P377" t="s">
        <v>2930</v>
      </c>
      <c r="Q377" s="210" t="s">
        <v>8174</v>
      </c>
      <c r="R377" t="s">
        <v>2915</v>
      </c>
    </row>
    <row r="378" spans="2:18" s="31" customFormat="1" ht="38.25" x14ac:dyDescent="0.2">
      <c r="B378" t="s">
        <v>8175</v>
      </c>
      <c r="C378" s="208" t="s">
        <v>8176</v>
      </c>
      <c r="D378" s="212" t="s">
        <v>8177</v>
      </c>
      <c r="E378" s="209">
        <v>1096071.6799999999</v>
      </c>
      <c r="F378" s="2">
        <v>1000000</v>
      </c>
      <c r="G378" s="2">
        <f t="shared" si="12"/>
        <v>96071.679999999935</v>
      </c>
      <c r="H378" s="211">
        <f t="shared" si="13"/>
        <v>9.6071679999999937E-2</v>
      </c>
      <c r="I378" s="213">
        <f t="shared" si="11"/>
        <v>1.7119130227029933E-2</v>
      </c>
      <c r="J378" s="2">
        <v>1096071.6799999999</v>
      </c>
      <c r="K378" s="2">
        <v>1000000</v>
      </c>
      <c r="L378" s="2">
        <v>96071.679999999935</v>
      </c>
      <c r="M378" s="143">
        <v>42278</v>
      </c>
      <c r="N378" s="143">
        <v>42643</v>
      </c>
      <c r="O378" s="210" t="s">
        <v>8065</v>
      </c>
      <c r="P378" t="s">
        <v>2990</v>
      </c>
      <c r="Q378" s="210" t="s">
        <v>8178</v>
      </c>
      <c r="R378" t="s">
        <v>2917</v>
      </c>
    </row>
    <row r="379" spans="2:18" s="31" customFormat="1" ht="25.5" x14ac:dyDescent="0.2">
      <c r="B379" t="s">
        <v>8179</v>
      </c>
      <c r="C379" s="208" t="s">
        <v>8180</v>
      </c>
      <c r="D379" s="212" t="s">
        <v>8181</v>
      </c>
      <c r="E379" s="209">
        <v>72199.289999999994</v>
      </c>
      <c r="F379" s="2">
        <v>72339.92</v>
      </c>
      <c r="G379" s="2">
        <f t="shared" si="12"/>
        <v>-140.63000000000466</v>
      </c>
      <c r="H379" s="211">
        <f t="shared" si="13"/>
        <v>-1.9440165264214373E-3</v>
      </c>
      <c r="I379" s="213">
        <f t="shared" si="11"/>
        <v>1.1276534832184515E-3</v>
      </c>
      <c r="J379" s="2">
        <v>72199.289999999994</v>
      </c>
      <c r="K379" s="2">
        <v>72339.92</v>
      </c>
      <c r="L379" s="2">
        <v>-140.63000000000466</v>
      </c>
      <c r="M379" s="143">
        <v>42278</v>
      </c>
      <c r="N379" s="143">
        <v>42643</v>
      </c>
      <c r="O379" s="210" t="s">
        <v>8182</v>
      </c>
      <c r="P379" t="s">
        <v>2990</v>
      </c>
      <c r="Q379" s="210" t="s">
        <v>7773</v>
      </c>
      <c r="R379" t="s">
        <v>2915</v>
      </c>
    </row>
    <row r="380" spans="2:18" s="31" customFormat="1" ht="25.5" x14ac:dyDescent="0.2">
      <c r="B380" t="s">
        <v>8183</v>
      </c>
      <c r="C380" s="208" t="s">
        <v>8184</v>
      </c>
      <c r="D380" s="212" t="s">
        <v>8185</v>
      </c>
      <c r="E380" s="209">
        <v>56017.54</v>
      </c>
      <c r="F380" s="2">
        <v>53336</v>
      </c>
      <c r="G380" s="2">
        <f t="shared" si="12"/>
        <v>2681.5400000000009</v>
      </c>
      <c r="H380" s="211">
        <f t="shared" si="13"/>
        <v>5.0276361181940919E-2</v>
      </c>
      <c r="I380" s="213">
        <f t="shared" si="11"/>
        <v>8.7491683231689596E-4</v>
      </c>
      <c r="J380" s="2">
        <v>56017.54</v>
      </c>
      <c r="K380" s="2">
        <v>53336</v>
      </c>
      <c r="L380" s="2">
        <v>2681.5400000000009</v>
      </c>
      <c r="M380" s="143">
        <v>42278</v>
      </c>
      <c r="N380" s="143">
        <v>42643</v>
      </c>
      <c r="O380" s="210" t="s">
        <v>7823</v>
      </c>
      <c r="P380" t="s">
        <v>2990</v>
      </c>
      <c r="Q380" s="210" t="s">
        <v>5277</v>
      </c>
      <c r="R380" t="s">
        <v>2915</v>
      </c>
    </row>
    <row r="381" spans="2:18" s="31" customFormat="1" x14ac:dyDescent="0.2">
      <c r="B381" t="s">
        <v>8186</v>
      </c>
      <c r="C381" s="208" t="s">
        <v>8187</v>
      </c>
      <c r="D381" s="212" t="s">
        <v>8188</v>
      </c>
      <c r="E381" s="209">
        <v>1194.8800000000001</v>
      </c>
      <c r="F381" s="2">
        <v>9619.43</v>
      </c>
      <c r="G381" s="2">
        <f t="shared" si="12"/>
        <v>-8424.5499999999993</v>
      </c>
      <c r="H381" s="211">
        <f t="shared" si="13"/>
        <v>-0.87578473984425265</v>
      </c>
      <c r="I381" s="213">
        <f t="shared" si="11"/>
        <v>1.8662380115206999E-5</v>
      </c>
      <c r="J381" s="2">
        <v>1194.8800000000001</v>
      </c>
      <c r="K381" s="2">
        <v>9619.43</v>
      </c>
      <c r="L381" s="2">
        <v>-8424.5499999999993</v>
      </c>
      <c r="M381" s="143">
        <v>42278</v>
      </c>
      <c r="N381" s="143">
        <v>42643</v>
      </c>
      <c r="O381" s="210" t="s">
        <v>8182</v>
      </c>
      <c r="P381" t="s">
        <v>2990</v>
      </c>
      <c r="Q381" s="210" t="s">
        <v>7610</v>
      </c>
      <c r="R381" t="s">
        <v>2990</v>
      </c>
    </row>
    <row r="382" spans="2:18" s="31" customFormat="1" x14ac:dyDescent="0.2">
      <c r="B382" t="s">
        <v>8189</v>
      </c>
      <c r="C382" s="208" t="s">
        <v>8190</v>
      </c>
      <c r="D382" s="212" t="s">
        <v>8191</v>
      </c>
      <c r="E382" s="209">
        <v>17795.509999999998</v>
      </c>
      <c r="F382" s="2">
        <v>10449.950000000001</v>
      </c>
      <c r="G382" s="2">
        <f t="shared" si="12"/>
        <v>7345.5599999999977</v>
      </c>
      <c r="H382" s="211">
        <f t="shared" si="13"/>
        <v>0.70292776520461797</v>
      </c>
      <c r="I382" s="213">
        <f t="shared" si="11"/>
        <v>2.7794135977166518E-4</v>
      </c>
      <c r="J382" s="2">
        <v>17795.509999999998</v>
      </c>
      <c r="K382" s="2">
        <v>10449.950000000001</v>
      </c>
      <c r="L382" s="2">
        <v>7345.5599999999977</v>
      </c>
      <c r="M382" s="143">
        <v>42278</v>
      </c>
      <c r="N382" s="143">
        <v>42643</v>
      </c>
      <c r="O382" s="210" t="s">
        <v>8093</v>
      </c>
      <c r="P382" t="s">
        <v>2990</v>
      </c>
      <c r="Q382" s="210" t="s">
        <v>7773</v>
      </c>
      <c r="R382" t="s">
        <v>2915</v>
      </c>
    </row>
    <row r="383" spans="2:18" s="31" customFormat="1" ht="25.5" x14ac:dyDescent="0.2">
      <c r="B383" t="s">
        <v>8192</v>
      </c>
      <c r="C383" s="208" t="s">
        <v>8193</v>
      </c>
      <c r="D383" s="212" t="s">
        <v>8194</v>
      </c>
      <c r="E383" s="209">
        <v>88053.38</v>
      </c>
      <c r="F383" s="2">
        <v>98964.66</v>
      </c>
      <c r="G383" s="2">
        <f t="shared" si="12"/>
        <v>-10911.279999999999</v>
      </c>
      <c r="H383" s="211">
        <f t="shared" si="13"/>
        <v>-0.11025430694148798</v>
      </c>
      <c r="I383" s="213">
        <f t="shared" si="11"/>
        <v>1.375272536144856E-3</v>
      </c>
      <c r="J383" s="2">
        <v>88053.38</v>
      </c>
      <c r="K383" s="2">
        <v>98964.66</v>
      </c>
      <c r="L383" s="2">
        <v>-10911.279999999999</v>
      </c>
      <c r="M383" s="143">
        <v>42278</v>
      </c>
      <c r="N383" s="143">
        <v>42643</v>
      </c>
      <c r="O383" s="210" t="s">
        <v>8195</v>
      </c>
      <c r="P383" t="s">
        <v>2990</v>
      </c>
      <c r="Q383" s="210" t="s">
        <v>7774</v>
      </c>
      <c r="R383" t="s">
        <v>3056</v>
      </c>
    </row>
    <row r="384" spans="2:18" s="31" customFormat="1" ht="25.5" x14ac:dyDescent="0.2">
      <c r="B384" t="s">
        <v>8196</v>
      </c>
      <c r="C384" s="208" t="s">
        <v>8197</v>
      </c>
      <c r="D384" s="212" t="s">
        <v>8198</v>
      </c>
      <c r="E384" s="209">
        <v>11994.24</v>
      </c>
      <c r="F384" s="2">
        <v>21929.97</v>
      </c>
      <c r="G384" s="2">
        <f t="shared" si="12"/>
        <v>-9935.7300000000014</v>
      </c>
      <c r="H384" s="211">
        <f t="shared" si="13"/>
        <v>-0.45306628326440945</v>
      </c>
      <c r="I384" s="213">
        <f t="shared" si="11"/>
        <v>1.8733351137605481E-4</v>
      </c>
      <c r="J384" s="2">
        <v>11994.24</v>
      </c>
      <c r="K384" s="2">
        <v>21929.97</v>
      </c>
      <c r="L384" s="2">
        <v>-9935.7300000000014</v>
      </c>
      <c r="M384" s="143">
        <v>42278</v>
      </c>
      <c r="N384" s="143">
        <v>42643</v>
      </c>
      <c r="O384" s="210" t="s">
        <v>8195</v>
      </c>
      <c r="P384" t="s">
        <v>2990</v>
      </c>
      <c r="Q384" s="210" t="s">
        <v>7784</v>
      </c>
      <c r="R384" t="s">
        <v>2930</v>
      </c>
    </row>
    <row r="385" spans="2:18" s="31" customFormat="1" ht="25.5" x14ac:dyDescent="0.2">
      <c r="B385" t="s">
        <v>8199</v>
      </c>
      <c r="C385" s="208" t="s">
        <v>8200</v>
      </c>
      <c r="D385" s="212" t="s">
        <v>8201</v>
      </c>
      <c r="E385" s="209">
        <v>12706.56</v>
      </c>
      <c r="F385" s="2">
        <v>20931.900000000001</v>
      </c>
      <c r="G385" s="2">
        <f t="shared" si="12"/>
        <v>-8225.340000000002</v>
      </c>
      <c r="H385" s="211">
        <f t="shared" si="13"/>
        <v>-0.39295716107950074</v>
      </c>
      <c r="I385" s="213">
        <f t="shared" si="11"/>
        <v>1.9845896883091576E-4</v>
      </c>
      <c r="J385" s="2">
        <v>12706.56</v>
      </c>
      <c r="K385" s="2">
        <v>20931.900000000001</v>
      </c>
      <c r="L385" s="2">
        <v>-8225.340000000002</v>
      </c>
      <c r="M385" s="143">
        <v>42278</v>
      </c>
      <c r="N385" s="143">
        <v>42643</v>
      </c>
      <c r="O385" s="210" t="s">
        <v>8202</v>
      </c>
      <c r="P385" t="s">
        <v>2990</v>
      </c>
      <c r="Q385" s="210" t="s">
        <v>7843</v>
      </c>
      <c r="R385" t="s">
        <v>2921</v>
      </c>
    </row>
    <row r="386" spans="2:18" s="31" customFormat="1" ht="25.5" x14ac:dyDescent="0.2">
      <c r="B386" t="s">
        <v>8203</v>
      </c>
      <c r="C386" s="208" t="s">
        <v>8204</v>
      </c>
      <c r="D386" s="212" t="s">
        <v>8205</v>
      </c>
      <c r="E386" s="209">
        <v>1176.7</v>
      </c>
      <c r="F386" s="2">
        <v>6843.59</v>
      </c>
      <c r="G386" s="2">
        <f t="shared" si="12"/>
        <v>-5666.89</v>
      </c>
      <c r="H386" s="211">
        <f t="shared" si="13"/>
        <v>-0.82805808062727315</v>
      </c>
      <c r="I386" s="213">
        <f t="shared" si="11"/>
        <v>1.8378433551121513E-5</v>
      </c>
      <c r="J386" s="2">
        <v>1176.7</v>
      </c>
      <c r="K386" s="2">
        <v>6843.59</v>
      </c>
      <c r="L386" s="2">
        <v>-5666.89</v>
      </c>
      <c r="M386" s="143">
        <v>42278</v>
      </c>
      <c r="N386" s="143">
        <v>42643</v>
      </c>
      <c r="O386" s="210" t="s">
        <v>8093</v>
      </c>
      <c r="P386" t="s">
        <v>2990</v>
      </c>
      <c r="Q386" s="210" t="s">
        <v>7765</v>
      </c>
      <c r="R386" t="s">
        <v>2931</v>
      </c>
    </row>
    <row r="387" spans="2:18" s="31" customFormat="1" ht="25.5" x14ac:dyDescent="0.2">
      <c r="B387" t="s">
        <v>8206</v>
      </c>
      <c r="C387" s="208" t="s">
        <v>8207</v>
      </c>
      <c r="D387" s="212" t="s">
        <v>8208</v>
      </c>
      <c r="E387" s="209">
        <v>6356</v>
      </c>
      <c r="F387" s="2">
        <v>8176.14</v>
      </c>
      <c r="G387" s="2">
        <f t="shared" si="12"/>
        <v>-1820.1400000000003</v>
      </c>
      <c r="H387" s="211">
        <f t="shared" si="13"/>
        <v>-0.22261605109501553</v>
      </c>
      <c r="I387" s="213">
        <f t="shared" si="11"/>
        <v>9.9271967069710504E-5</v>
      </c>
      <c r="J387" s="2">
        <v>6356</v>
      </c>
      <c r="K387" s="2">
        <v>8176.14</v>
      </c>
      <c r="L387" s="2">
        <v>-1820.1400000000003</v>
      </c>
      <c r="M387" s="143">
        <v>42278</v>
      </c>
      <c r="N387" s="143">
        <v>42643</v>
      </c>
      <c r="O387" s="210" t="s">
        <v>8209</v>
      </c>
      <c r="P387" t="s">
        <v>2990</v>
      </c>
      <c r="Q387" s="210" t="s">
        <v>7782</v>
      </c>
      <c r="R387" t="s">
        <v>2926</v>
      </c>
    </row>
    <row r="388" spans="2:18" s="31" customFormat="1" x14ac:dyDescent="0.2">
      <c r="B388" t="s">
        <v>8210</v>
      </c>
      <c r="C388" s="208" t="s">
        <v>8211</v>
      </c>
      <c r="D388" s="212" t="s">
        <v>8212</v>
      </c>
      <c r="E388" s="209">
        <v>7027.44</v>
      </c>
      <c r="F388" s="2">
        <v>19080.509999999998</v>
      </c>
      <c r="G388" s="2">
        <f t="shared" si="12"/>
        <v>-12053.07</v>
      </c>
      <c r="H388" s="211">
        <f t="shared" si="13"/>
        <v>-0.63169537921156205</v>
      </c>
      <c r="I388" s="213">
        <f t="shared" si="11"/>
        <v>1.0975893522095127E-4</v>
      </c>
      <c r="J388" s="2">
        <v>7027.44</v>
      </c>
      <c r="K388" s="2">
        <v>19080.509999999998</v>
      </c>
      <c r="L388" s="2">
        <v>-12053.07</v>
      </c>
      <c r="M388" s="143">
        <v>42278</v>
      </c>
      <c r="N388" s="143">
        <v>42643</v>
      </c>
      <c r="O388" s="210" t="s">
        <v>7752</v>
      </c>
      <c r="P388" t="s">
        <v>2917</v>
      </c>
      <c r="Q388" s="210" t="s">
        <v>8213</v>
      </c>
      <c r="R388" t="s">
        <v>2914</v>
      </c>
    </row>
    <row r="389" spans="2:18" s="31" customFormat="1" x14ac:dyDescent="0.2">
      <c r="B389" t="s">
        <v>8214</v>
      </c>
      <c r="C389" s="208" t="s">
        <v>8215</v>
      </c>
      <c r="D389" s="212" t="s">
        <v>8216</v>
      </c>
      <c r="E389" s="209">
        <v>1657.01</v>
      </c>
      <c r="F389" s="2">
        <v>4138.68</v>
      </c>
      <c r="G389" s="2">
        <f t="shared" si="12"/>
        <v>-2481.67</v>
      </c>
      <c r="H389" s="211">
        <f t="shared" si="13"/>
        <v>-0.5996283839291755</v>
      </c>
      <c r="I389" s="213">
        <f t="shared" si="11"/>
        <v>2.5880214309971837E-5</v>
      </c>
      <c r="J389" s="2">
        <v>1657.01</v>
      </c>
      <c r="K389" s="2">
        <v>4138.68</v>
      </c>
      <c r="L389" s="2">
        <v>-2481.67</v>
      </c>
      <c r="M389" s="143">
        <v>42278</v>
      </c>
      <c r="N389" s="143">
        <v>42643</v>
      </c>
      <c r="O389" s="210" t="s">
        <v>8209</v>
      </c>
      <c r="P389" t="s">
        <v>2990</v>
      </c>
      <c r="Q389" s="210" t="s">
        <v>7784</v>
      </c>
      <c r="R389" t="s">
        <v>2930</v>
      </c>
    </row>
    <row r="390" spans="2:18" s="31" customFormat="1" ht="25.5" x14ac:dyDescent="0.2">
      <c r="B390" t="s">
        <v>8217</v>
      </c>
      <c r="C390" s="208" t="s">
        <v>8218</v>
      </c>
      <c r="D390" s="212" t="s">
        <v>8219</v>
      </c>
      <c r="E390" s="209">
        <v>394.44</v>
      </c>
      <c r="F390" s="2">
        <v>1109.6400000000001</v>
      </c>
      <c r="G390" s="2">
        <f t="shared" si="12"/>
        <v>-715.2</v>
      </c>
      <c r="H390" s="211">
        <f t="shared" si="13"/>
        <v>-0.64453336217151502</v>
      </c>
      <c r="I390" s="213">
        <f t="shared" si="11"/>
        <v>6.1606096115444636E-6</v>
      </c>
      <c r="J390" s="2">
        <v>394.44</v>
      </c>
      <c r="K390" s="2">
        <v>1109.6400000000001</v>
      </c>
      <c r="L390" s="2">
        <v>-715.2</v>
      </c>
      <c r="M390" s="143">
        <v>42278</v>
      </c>
      <c r="N390" s="143">
        <v>42643</v>
      </c>
      <c r="O390" s="210" t="s">
        <v>8093</v>
      </c>
      <c r="P390" t="s">
        <v>2990</v>
      </c>
      <c r="Q390" s="210" t="s">
        <v>7765</v>
      </c>
      <c r="R390" t="s">
        <v>2931</v>
      </c>
    </row>
    <row r="391" spans="2:18" s="31" customFormat="1" x14ac:dyDescent="0.2">
      <c r="B391" t="s">
        <v>8220</v>
      </c>
      <c r="C391" s="208" t="s">
        <v>8221</v>
      </c>
      <c r="D391" s="212" t="s">
        <v>8222</v>
      </c>
      <c r="E391" s="209">
        <v>4003.67</v>
      </c>
      <c r="F391" s="2">
        <v>1580.14</v>
      </c>
      <c r="G391" s="2">
        <f t="shared" si="12"/>
        <v>2423.5299999999997</v>
      </c>
      <c r="H391" s="211">
        <f t="shared" si="13"/>
        <v>1.5337438454820456</v>
      </c>
      <c r="I391" s="213">
        <f t="shared" si="11"/>
        <v>6.2531811893956553E-5</v>
      </c>
      <c r="J391" s="2">
        <v>4003.67</v>
      </c>
      <c r="K391" s="2">
        <v>1580.14</v>
      </c>
      <c r="L391" s="2">
        <v>2423.5299999999997</v>
      </c>
      <c r="M391" s="143">
        <v>42278</v>
      </c>
      <c r="N391" s="143">
        <v>42643</v>
      </c>
      <c r="O391" s="210" t="s">
        <v>8093</v>
      </c>
      <c r="P391" t="s">
        <v>2990</v>
      </c>
      <c r="Q391" s="210" t="s">
        <v>7776</v>
      </c>
      <c r="R391" t="s">
        <v>2916</v>
      </c>
    </row>
    <row r="392" spans="2:18" s="31" customFormat="1" x14ac:dyDescent="0.2">
      <c r="B392" t="s">
        <v>8223</v>
      </c>
      <c r="C392" s="208" t="s">
        <v>8224</v>
      </c>
      <c r="D392" s="212" t="s">
        <v>8225</v>
      </c>
      <c r="E392" s="209">
        <v>2526.31</v>
      </c>
      <c r="F392" s="2">
        <v>2454.58</v>
      </c>
      <c r="G392" s="2">
        <f t="shared" si="12"/>
        <v>71.730000000000018</v>
      </c>
      <c r="H392" s="211">
        <f t="shared" si="13"/>
        <v>2.9222922047763781E-2</v>
      </c>
      <c r="I392" s="213">
        <f t="shared" si="11"/>
        <v>3.9457483185632522E-5</v>
      </c>
      <c r="J392" s="2">
        <v>2526.31</v>
      </c>
      <c r="K392" s="2">
        <v>2454.58</v>
      </c>
      <c r="L392" s="2">
        <v>71.730000000000018</v>
      </c>
      <c r="M392" s="143">
        <v>42278</v>
      </c>
      <c r="N392" s="143">
        <v>42643</v>
      </c>
      <c r="O392" s="210" t="s">
        <v>8093</v>
      </c>
      <c r="P392" t="s">
        <v>2990</v>
      </c>
      <c r="Q392" s="210" t="s">
        <v>7765</v>
      </c>
      <c r="R392" t="s">
        <v>2931</v>
      </c>
    </row>
    <row r="393" spans="2:18" s="31" customFormat="1" ht="25.5" x14ac:dyDescent="0.2">
      <c r="B393" t="s">
        <v>8226</v>
      </c>
      <c r="C393" s="208" t="s">
        <v>8227</v>
      </c>
      <c r="D393" s="212" t="s">
        <v>8228</v>
      </c>
      <c r="E393" s="209">
        <v>283640.62</v>
      </c>
      <c r="F393" s="2">
        <v>411410.34</v>
      </c>
      <c r="G393" s="2">
        <f t="shared" si="12"/>
        <v>-127769.72000000003</v>
      </c>
      <c r="H393" s="211">
        <f t="shared" si="13"/>
        <v>-0.31056516469663847</v>
      </c>
      <c r="I393" s="213">
        <f t="shared" si="11"/>
        <v>4.4300758792121253E-3</v>
      </c>
      <c r="J393" s="2">
        <v>283640.62</v>
      </c>
      <c r="K393" s="2">
        <v>411410.34</v>
      </c>
      <c r="L393" s="2">
        <v>-127769.72000000003</v>
      </c>
      <c r="M393" s="143">
        <v>42278</v>
      </c>
      <c r="N393" s="143">
        <v>42643</v>
      </c>
      <c r="O393" s="210" t="s">
        <v>8093</v>
      </c>
      <c r="P393" t="s">
        <v>2990</v>
      </c>
      <c r="Q393" s="210" t="s">
        <v>5277</v>
      </c>
      <c r="R393" t="s">
        <v>2915</v>
      </c>
    </row>
    <row r="394" spans="2:18" s="31" customFormat="1" ht="25.5" x14ac:dyDescent="0.2">
      <c r="B394" t="s">
        <v>8229</v>
      </c>
      <c r="C394" s="208" t="s">
        <v>8230</v>
      </c>
      <c r="D394" s="212" t="s">
        <v>8231</v>
      </c>
      <c r="E394" s="209">
        <v>11862.58</v>
      </c>
      <c r="F394" s="2">
        <v>1336085.3600000001</v>
      </c>
      <c r="G394" s="2">
        <f t="shared" si="12"/>
        <v>-1324222.78</v>
      </c>
      <c r="H394" s="211">
        <f t="shared" si="13"/>
        <v>-0.9911213906273173</v>
      </c>
      <c r="I394" s="213">
        <f t="shared" si="11"/>
        <v>1.8527716348675367E-4</v>
      </c>
      <c r="J394" s="2">
        <v>11862.58</v>
      </c>
      <c r="K394" s="2">
        <v>1336085.3600000001</v>
      </c>
      <c r="L394" s="2">
        <v>-1324222.78</v>
      </c>
      <c r="M394" s="143">
        <v>42278</v>
      </c>
      <c r="N394" s="143">
        <v>42643</v>
      </c>
      <c r="O394" s="210" t="s">
        <v>8232</v>
      </c>
      <c r="P394" t="s">
        <v>2914</v>
      </c>
      <c r="Q394" s="210" t="s">
        <v>8178</v>
      </c>
      <c r="R394" t="s">
        <v>2917</v>
      </c>
    </row>
    <row r="395" spans="2:18" s="31" customFormat="1" ht="25.5" x14ac:dyDescent="0.2">
      <c r="B395" t="s">
        <v>8233</v>
      </c>
      <c r="C395" s="208" t="s">
        <v>8234</v>
      </c>
      <c r="D395" s="212" t="s">
        <v>8235</v>
      </c>
      <c r="E395" s="209">
        <v>36349.259999999995</v>
      </c>
      <c r="F395" s="2">
        <v>50266.400000000001</v>
      </c>
      <c r="G395" s="2">
        <f t="shared" si="12"/>
        <v>-13917.14</v>
      </c>
      <c r="H395" s="211">
        <f t="shared" si="13"/>
        <v>-0.27686764916524753</v>
      </c>
      <c r="I395" s="213">
        <f t="shared" si="11"/>
        <v>5.6772538416116191E-4</v>
      </c>
      <c r="J395" s="2">
        <v>36349.26</v>
      </c>
      <c r="K395" s="2">
        <v>50266.400000000001</v>
      </c>
      <c r="L395" s="2">
        <v>-13917.14</v>
      </c>
      <c r="M395" s="143">
        <v>42278</v>
      </c>
      <c r="N395" s="143">
        <v>42643</v>
      </c>
      <c r="O395" s="210" t="s">
        <v>8195</v>
      </c>
      <c r="P395" t="s">
        <v>2990</v>
      </c>
      <c r="Q395" s="210" t="s">
        <v>7765</v>
      </c>
      <c r="R395" t="s">
        <v>2931</v>
      </c>
    </row>
    <row r="396" spans="2:18" s="31" customFormat="1" ht="38.25" x14ac:dyDescent="0.2">
      <c r="B396" t="s">
        <v>8236</v>
      </c>
      <c r="C396" s="208" t="s">
        <v>8237</v>
      </c>
      <c r="D396" s="212" t="s">
        <v>8238</v>
      </c>
      <c r="E396" s="209">
        <v>10262.370000000001</v>
      </c>
      <c r="F396" s="2">
        <v>7903.46</v>
      </c>
      <c r="G396" s="2">
        <f t="shared" si="12"/>
        <v>2358.9100000000008</v>
      </c>
      <c r="H396" s="211">
        <f t="shared" si="13"/>
        <v>0.29846548220652735</v>
      </c>
      <c r="I396" s="213">
        <f t="shared" si="11"/>
        <v>1.602840869567629E-4</v>
      </c>
      <c r="J396" s="2">
        <v>10262.370000000001</v>
      </c>
      <c r="K396" s="2">
        <v>7903.46</v>
      </c>
      <c r="L396" s="2">
        <v>2358.9100000000008</v>
      </c>
      <c r="M396" s="143">
        <v>42278</v>
      </c>
      <c r="N396" s="143">
        <v>42643</v>
      </c>
      <c r="O396" s="210" t="s">
        <v>8157</v>
      </c>
      <c r="P396" t="s">
        <v>2930</v>
      </c>
      <c r="Q396" s="210" t="s">
        <v>7773</v>
      </c>
      <c r="R396" t="s">
        <v>2915</v>
      </c>
    </row>
    <row r="397" spans="2:18" s="31" customFormat="1" ht="25.5" x14ac:dyDescent="0.2">
      <c r="B397" t="s">
        <v>8239</v>
      </c>
      <c r="C397" s="208" t="s">
        <v>8240</v>
      </c>
      <c r="D397" s="212" t="s">
        <v>8241</v>
      </c>
      <c r="E397" s="209">
        <v>4666.38</v>
      </c>
      <c r="F397" s="2">
        <v>6115.65</v>
      </c>
      <c r="G397" s="2">
        <f t="shared" si="12"/>
        <v>-1449.2699999999995</v>
      </c>
      <c r="H397" s="211">
        <f t="shared" si="13"/>
        <v>-0.23697726325083998</v>
      </c>
      <c r="I397" s="213">
        <f t="shared" si="11"/>
        <v>7.288242946739391E-5</v>
      </c>
      <c r="J397" s="2">
        <v>4666.38</v>
      </c>
      <c r="K397" s="2">
        <v>6115.65</v>
      </c>
      <c r="L397" s="2">
        <v>-1449.2699999999995</v>
      </c>
      <c r="M397" s="143">
        <v>42278</v>
      </c>
      <c r="N397" s="143">
        <v>42643</v>
      </c>
      <c r="O397" s="210" t="s">
        <v>8093</v>
      </c>
      <c r="P397" t="s">
        <v>2990</v>
      </c>
      <c r="Q397" s="210" t="s">
        <v>7773</v>
      </c>
      <c r="R397" t="s">
        <v>2915</v>
      </c>
    </row>
    <row r="398" spans="2:18" s="31" customFormat="1" ht="38.25" x14ac:dyDescent="0.2">
      <c r="B398" t="s">
        <v>8242</v>
      </c>
      <c r="C398" s="208" t="s">
        <v>8243</v>
      </c>
      <c r="D398" s="212" t="s">
        <v>8244</v>
      </c>
      <c r="E398" s="209">
        <v>130324.85</v>
      </c>
      <c r="F398" s="2">
        <v>287432.02</v>
      </c>
      <c r="G398" s="2">
        <f t="shared" si="12"/>
        <v>-157107.17000000001</v>
      </c>
      <c r="H398" s="211">
        <f t="shared" si="13"/>
        <v>-0.54658896388787859</v>
      </c>
      <c r="I398" s="213">
        <f t="shared" si="11"/>
        <v>2.0354946849535809E-3</v>
      </c>
      <c r="J398" s="2">
        <v>130324.85</v>
      </c>
      <c r="K398" s="2">
        <v>287432.02</v>
      </c>
      <c r="L398" s="2">
        <v>-157107.17000000001</v>
      </c>
      <c r="M398" s="143">
        <v>42278</v>
      </c>
      <c r="N398" s="143">
        <v>42643</v>
      </c>
      <c r="O398" s="210" t="s">
        <v>8162</v>
      </c>
      <c r="P398" t="s">
        <v>2990</v>
      </c>
      <c r="Q398" s="210" t="s">
        <v>7774</v>
      </c>
      <c r="R398" t="s">
        <v>3056</v>
      </c>
    </row>
    <row r="399" spans="2:18" s="31" customFormat="1" ht="25.5" x14ac:dyDescent="0.2">
      <c r="B399" t="s">
        <v>8245</v>
      </c>
      <c r="C399" s="208" t="s">
        <v>8246</v>
      </c>
      <c r="D399" s="212" t="s">
        <v>8247</v>
      </c>
      <c r="E399" s="209">
        <v>22400.76</v>
      </c>
      <c r="F399" s="2">
        <v>9798.2199999999993</v>
      </c>
      <c r="G399" s="2">
        <f t="shared" si="12"/>
        <v>12602.539999999999</v>
      </c>
      <c r="H399" s="211">
        <f t="shared" si="13"/>
        <v>1.2862070865932791</v>
      </c>
      <c r="I399" s="213">
        <f t="shared" ref="I399:I462" si="14">J399/64026131.32</f>
        <v>3.4986902282197732E-4</v>
      </c>
      <c r="J399" s="2">
        <v>22400.76</v>
      </c>
      <c r="K399" s="2">
        <v>9798.2199999999993</v>
      </c>
      <c r="L399" s="2">
        <v>12602.539999999999</v>
      </c>
      <c r="M399" s="143">
        <v>42278</v>
      </c>
      <c r="N399" s="143">
        <v>42643</v>
      </c>
      <c r="O399" s="210" t="s">
        <v>8248</v>
      </c>
      <c r="P399" t="s">
        <v>2990</v>
      </c>
      <c r="Q399" s="210" t="s">
        <v>8249</v>
      </c>
      <c r="R399" t="s">
        <v>2930</v>
      </c>
    </row>
    <row r="400" spans="2:18" s="31" customFormat="1" ht="25.5" x14ac:dyDescent="0.2">
      <c r="B400" t="s">
        <v>8250</v>
      </c>
      <c r="C400" s="208" t="s">
        <v>8251</v>
      </c>
      <c r="D400" s="212" t="s">
        <v>8252</v>
      </c>
      <c r="E400" s="209">
        <v>1642.82</v>
      </c>
      <c r="F400" s="2">
        <v>4318.8100000000004</v>
      </c>
      <c r="G400" s="2">
        <f t="shared" si="12"/>
        <v>-2675.9900000000007</v>
      </c>
      <c r="H400" s="211">
        <f t="shared" si="13"/>
        <v>-0.61961281001016499</v>
      </c>
      <c r="I400" s="213">
        <f t="shared" si="14"/>
        <v>2.5658586051205443E-5</v>
      </c>
      <c r="J400" s="2">
        <v>1642.82</v>
      </c>
      <c r="K400" s="2">
        <v>4318.8100000000004</v>
      </c>
      <c r="L400" s="2">
        <v>-2675.9900000000007</v>
      </c>
      <c r="M400" s="143">
        <v>42278</v>
      </c>
      <c r="N400" s="143">
        <v>42643</v>
      </c>
      <c r="O400" s="210" t="s">
        <v>8209</v>
      </c>
      <c r="P400" t="s">
        <v>2990</v>
      </c>
      <c r="Q400" s="210" t="s">
        <v>7784</v>
      </c>
      <c r="R400" t="s">
        <v>2930</v>
      </c>
    </row>
    <row r="401" spans="2:18" s="31" customFormat="1" ht="38.25" x14ac:dyDescent="0.2">
      <c r="B401" t="s">
        <v>8253</v>
      </c>
      <c r="C401" s="208" t="s">
        <v>8254</v>
      </c>
      <c r="D401" s="212" t="s">
        <v>8255</v>
      </c>
      <c r="E401" s="209">
        <v>254861.74</v>
      </c>
      <c r="F401" s="2">
        <v>270963.44</v>
      </c>
      <c r="G401" s="2">
        <f t="shared" si="12"/>
        <v>-16101.700000000012</v>
      </c>
      <c r="H401" s="211">
        <f t="shared" si="13"/>
        <v>-5.9423883901090165E-2</v>
      </c>
      <c r="I401" s="213">
        <f t="shared" si="14"/>
        <v>3.9805894053821771E-3</v>
      </c>
      <c r="J401" s="2">
        <v>254861.74</v>
      </c>
      <c r="K401" s="2">
        <v>270963.44</v>
      </c>
      <c r="L401" s="2">
        <v>-16101.700000000012</v>
      </c>
      <c r="M401" s="143">
        <v>42278</v>
      </c>
      <c r="N401" s="143">
        <v>42643</v>
      </c>
      <c r="O401" s="210" t="s">
        <v>8256</v>
      </c>
      <c r="P401" t="s">
        <v>2990</v>
      </c>
      <c r="Q401" s="210" t="s">
        <v>7850</v>
      </c>
      <c r="R401" t="s">
        <v>2917</v>
      </c>
    </row>
    <row r="402" spans="2:18" s="31" customFormat="1" ht="38.25" x14ac:dyDescent="0.2">
      <c r="B402" t="s">
        <v>8257</v>
      </c>
      <c r="C402" s="208" t="s">
        <v>8258</v>
      </c>
      <c r="D402" s="212" t="s">
        <v>8259</v>
      </c>
      <c r="E402" s="209">
        <v>51951.76</v>
      </c>
      <c r="F402" s="2">
        <v>79378.240000000005</v>
      </c>
      <c r="G402" s="2">
        <f t="shared" si="12"/>
        <v>-27426.480000000003</v>
      </c>
      <c r="H402" s="211">
        <f t="shared" si="13"/>
        <v>-0.34551635309626416</v>
      </c>
      <c r="I402" s="213">
        <f t="shared" si="14"/>
        <v>8.1141494775542849E-4</v>
      </c>
      <c r="J402" s="2">
        <v>51951.76</v>
      </c>
      <c r="K402" s="2">
        <v>79378.240000000005</v>
      </c>
      <c r="L402" s="2">
        <v>-27426.480000000003</v>
      </c>
      <c r="M402" s="143">
        <v>42278</v>
      </c>
      <c r="N402" s="143">
        <v>42643</v>
      </c>
      <c r="O402" s="210" t="s">
        <v>8248</v>
      </c>
      <c r="P402" t="s">
        <v>2990</v>
      </c>
      <c r="Q402" s="210" t="s">
        <v>7843</v>
      </c>
      <c r="R402" t="s">
        <v>2921</v>
      </c>
    </row>
    <row r="403" spans="2:18" s="31" customFormat="1" x14ac:dyDescent="0.2">
      <c r="B403" t="s">
        <v>8260</v>
      </c>
      <c r="C403" s="208" t="s">
        <v>8261</v>
      </c>
      <c r="D403" s="212" t="s">
        <v>8262</v>
      </c>
      <c r="E403" s="209">
        <v>1472.5</v>
      </c>
      <c r="F403" s="2">
        <v>3821.34</v>
      </c>
      <c r="G403" s="2">
        <f t="shared" si="12"/>
        <v>-2348.84</v>
      </c>
      <c r="H403" s="211">
        <f t="shared" si="13"/>
        <v>-0.61466396604332518</v>
      </c>
      <c r="I403" s="213">
        <f t="shared" si="14"/>
        <v>2.2998422201093252E-5</v>
      </c>
      <c r="J403" s="2">
        <v>1472.5</v>
      </c>
      <c r="K403" s="2">
        <v>3821.34</v>
      </c>
      <c r="L403" s="2">
        <v>-2348.84</v>
      </c>
      <c r="M403" s="143">
        <v>42278</v>
      </c>
      <c r="N403" s="143">
        <v>42643</v>
      </c>
      <c r="O403" s="210" t="s">
        <v>7808</v>
      </c>
      <c r="P403" t="s">
        <v>2990</v>
      </c>
      <c r="Q403" s="210" t="s">
        <v>7784</v>
      </c>
      <c r="R403" t="s">
        <v>2930</v>
      </c>
    </row>
    <row r="404" spans="2:18" s="31" customFormat="1" ht="25.5" x14ac:dyDescent="0.2">
      <c r="B404" t="s">
        <v>8263</v>
      </c>
      <c r="C404" s="208" t="s">
        <v>8264</v>
      </c>
      <c r="D404" s="212" t="s">
        <v>8265</v>
      </c>
      <c r="E404" s="209">
        <v>71016.67</v>
      </c>
      <c r="F404" s="2">
        <v>62865.74</v>
      </c>
      <c r="G404" s="2">
        <f t="shared" si="12"/>
        <v>8150.93</v>
      </c>
      <c r="H404" s="211">
        <f t="shared" si="13"/>
        <v>0.12965615293799135</v>
      </c>
      <c r="I404" s="213">
        <f t="shared" si="14"/>
        <v>1.1091825874198391E-3</v>
      </c>
      <c r="J404" s="2">
        <v>71016.67</v>
      </c>
      <c r="K404" s="2">
        <v>62865.74</v>
      </c>
      <c r="L404" s="2">
        <v>8150.93</v>
      </c>
      <c r="M404" s="143">
        <v>42278</v>
      </c>
      <c r="N404" s="143">
        <v>42643</v>
      </c>
      <c r="O404" s="210" t="s">
        <v>8157</v>
      </c>
      <c r="P404" t="s">
        <v>2930</v>
      </c>
      <c r="Q404" s="210" t="s">
        <v>7930</v>
      </c>
      <c r="R404" t="s">
        <v>2914</v>
      </c>
    </row>
    <row r="405" spans="2:18" s="31" customFormat="1" ht="25.5" x14ac:dyDescent="0.2">
      <c r="B405" t="s">
        <v>8266</v>
      </c>
      <c r="C405" s="208" t="s">
        <v>8267</v>
      </c>
      <c r="D405" s="212" t="s">
        <v>8268</v>
      </c>
      <c r="E405" s="209">
        <v>79180.77</v>
      </c>
      <c r="F405" s="2">
        <v>62835.42</v>
      </c>
      <c r="G405" s="2">
        <f t="shared" si="12"/>
        <v>16345.350000000006</v>
      </c>
      <c r="H405" s="211">
        <f t="shared" si="13"/>
        <v>0.26012955750116745</v>
      </c>
      <c r="I405" s="213">
        <f t="shared" si="14"/>
        <v>1.2366945865315169E-3</v>
      </c>
      <c r="J405" s="2">
        <v>79180.77</v>
      </c>
      <c r="K405" s="2">
        <v>62835.42</v>
      </c>
      <c r="L405" s="2">
        <v>16345.350000000006</v>
      </c>
      <c r="M405" s="143">
        <v>42278</v>
      </c>
      <c r="N405" s="143">
        <v>42643</v>
      </c>
      <c r="O405" s="210" t="s">
        <v>8157</v>
      </c>
      <c r="P405" t="s">
        <v>2930</v>
      </c>
      <c r="Q405" s="210" t="s">
        <v>7930</v>
      </c>
      <c r="R405" t="s">
        <v>2914</v>
      </c>
    </row>
    <row r="406" spans="2:18" s="31" customFormat="1" ht="25.5" x14ac:dyDescent="0.2">
      <c r="B406" t="s">
        <v>8269</v>
      </c>
      <c r="C406" s="208" t="s">
        <v>8270</v>
      </c>
      <c r="D406" s="212" t="s">
        <v>8271</v>
      </c>
      <c r="E406" s="209">
        <v>75088.039999999994</v>
      </c>
      <c r="F406" s="2">
        <v>62835.42</v>
      </c>
      <c r="G406" s="2">
        <f t="shared" ref="G406:G469" si="15">+J406-F406</f>
        <v>12252.619999999995</v>
      </c>
      <c r="H406" s="211">
        <f t="shared" ref="H406:H469" si="16">G406/F406</f>
        <v>0.19499543410388592</v>
      </c>
      <c r="I406" s="213">
        <f t="shared" si="14"/>
        <v>1.1727717800832447E-3</v>
      </c>
      <c r="J406" s="2">
        <v>75088.039999999994</v>
      </c>
      <c r="K406" s="2">
        <v>62835.42</v>
      </c>
      <c r="L406" s="2">
        <v>12252.619999999995</v>
      </c>
      <c r="M406" s="143">
        <v>42278</v>
      </c>
      <c r="N406" s="143">
        <v>42643</v>
      </c>
      <c r="O406" s="210" t="s">
        <v>8157</v>
      </c>
      <c r="P406" t="s">
        <v>2930</v>
      </c>
      <c r="Q406" s="210" t="s">
        <v>7930</v>
      </c>
      <c r="R406" t="s">
        <v>2914</v>
      </c>
    </row>
    <row r="407" spans="2:18" s="31" customFormat="1" ht="25.5" x14ac:dyDescent="0.2">
      <c r="B407" t="s">
        <v>8272</v>
      </c>
      <c r="C407" s="208" t="s">
        <v>8273</v>
      </c>
      <c r="D407" s="212" t="s">
        <v>8274</v>
      </c>
      <c r="E407" s="209">
        <v>48926.05</v>
      </c>
      <c r="F407" s="2">
        <v>57083.72</v>
      </c>
      <c r="G407" s="2">
        <f t="shared" si="15"/>
        <v>-8157.6699999999983</v>
      </c>
      <c r="H407" s="211">
        <f t="shared" si="16"/>
        <v>-0.1429071195780513</v>
      </c>
      <c r="I407" s="213">
        <f t="shared" si="14"/>
        <v>7.6415752430003298E-4</v>
      </c>
      <c r="J407" s="2">
        <v>48926.05</v>
      </c>
      <c r="K407" s="2">
        <v>57083.72</v>
      </c>
      <c r="L407" s="2">
        <v>-8157.6699999999983</v>
      </c>
      <c r="M407" s="143">
        <v>42278</v>
      </c>
      <c r="N407" s="143">
        <v>42643</v>
      </c>
      <c r="O407" s="210" t="s">
        <v>8157</v>
      </c>
      <c r="P407" t="s">
        <v>2930</v>
      </c>
      <c r="Q407" s="210" t="s">
        <v>7930</v>
      </c>
      <c r="R407" t="s">
        <v>2914</v>
      </c>
    </row>
    <row r="408" spans="2:18" s="31" customFormat="1" ht="25.5" x14ac:dyDescent="0.2">
      <c r="B408" t="s">
        <v>8275</v>
      </c>
      <c r="C408" s="208" t="s">
        <v>8276</v>
      </c>
      <c r="D408" s="212" t="s">
        <v>8277</v>
      </c>
      <c r="E408" s="209">
        <v>26124.38</v>
      </c>
      <c r="F408" s="2">
        <v>32924.239999999998</v>
      </c>
      <c r="G408" s="2">
        <f t="shared" si="15"/>
        <v>-6799.8599999999969</v>
      </c>
      <c r="H408" s="211">
        <f t="shared" si="16"/>
        <v>-0.20653050761384309</v>
      </c>
      <c r="I408" s="213">
        <f t="shared" si="14"/>
        <v>4.0802683937643232E-4</v>
      </c>
      <c r="J408" s="2">
        <v>26124.38</v>
      </c>
      <c r="K408" s="2">
        <v>32924.239999999998</v>
      </c>
      <c r="L408" s="2">
        <v>-6799.8599999999969</v>
      </c>
      <c r="M408" s="143">
        <v>42278</v>
      </c>
      <c r="N408" s="143">
        <v>42643</v>
      </c>
      <c r="O408" s="210" t="s">
        <v>8278</v>
      </c>
      <c r="P408" t="s">
        <v>2990</v>
      </c>
      <c r="Q408" s="210" t="s">
        <v>7784</v>
      </c>
      <c r="R408" t="s">
        <v>2930</v>
      </c>
    </row>
    <row r="409" spans="2:18" s="31" customFormat="1" ht="25.5" x14ac:dyDescent="0.2">
      <c r="B409" t="s">
        <v>8279</v>
      </c>
      <c r="C409" s="208" t="s">
        <v>8280</v>
      </c>
      <c r="D409" s="212" t="s">
        <v>8281</v>
      </c>
      <c r="E409" s="209">
        <v>236138.31999999998</v>
      </c>
      <c r="F409" s="2">
        <v>349260.39</v>
      </c>
      <c r="G409" s="2">
        <f t="shared" si="15"/>
        <v>-113122.07</v>
      </c>
      <c r="H409" s="211">
        <f t="shared" si="16"/>
        <v>-0.32389035011957695</v>
      </c>
      <c r="I409" s="213">
        <f t="shared" si="14"/>
        <v>3.6881553692474449E-3</v>
      </c>
      <c r="J409" s="2">
        <v>236138.32</v>
      </c>
      <c r="K409" s="2">
        <v>349260.39</v>
      </c>
      <c r="L409" s="2">
        <v>-113122.07</v>
      </c>
      <c r="M409" s="143">
        <v>42278</v>
      </c>
      <c r="N409" s="143">
        <v>42643</v>
      </c>
      <c r="O409" s="210" t="s">
        <v>8282</v>
      </c>
      <c r="P409" t="s">
        <v>2930</v>
      </c>
      <c r="Q409" s="210" t="s">
        <v>7798</v>
      </c>
      <c r="R409" t="s">
        <v>2926</v>
      </c>
    </row>
    <row r="410" spans="2:18" s="31" customFormat="1" x14ac:dyDescent="0.2">
      <c r="B410" t="s">
        <v>8283</v>
      </c>
      <c r="C410" s="208" t="s">
        <v>8284</v>
      </c>
      <c r="D410" s="212" t="s">
        <v>8285</v>
      </c>
      <c r="E410" s="209">
        <v>17238.97</v>
      </c>
      <c r="F410" s="2">
        <v>17496.97</v>
      </c>
      <c r="G410" s="2">
        <f t="shared" si="15"/>
        <v>-258</v>
      </c>
      <c r="H410" s="211">
        <f t="shared" si="16"/>
        <v>-1.4745410205309832E-2</v>
      </c>
      <c r="I410" s="213">
        <f t="shared" si="14"/>
        <v>2.6924897139013958E-4</v>
      </c>
      <c r="J410" s="2">
        <v>17238.97</v>
      </c>
      <c r="K410" s="2">
        <v>17496.97</v>
      </c>
      <c r="L410" s="2">
        <v>-258</v>
      </c>
      <c r="M410" s="143">
        <v>42278</v>
      </c>
      <c r="N410" s="143">
        <v>42643</v>
      </c>
      <c r="O410" s="210" t="s">
        <v>7808</v>
      </c>
      <c r="P410" t="s">
        <v>2990</v>
      </c>
      <c r="Q410" s="210" t="s">
        <v>8286</v>
      </c>
      <c r="R410" t="s">
        <v>2915</v>
      </c>
    </row>
    <row r="411" spans="2:18" s="31" customFormat="1" ht="51" x14ac:dyDescent="0.2">
      <c r="B411" t="s">
        <v>8287</v>
      </c>
      <c r="C411" s="208" t="s">
        <v>8288</v>
      </c>
      <c r="D411" s="212" t="s">
        <v>8289</v>
      </c>
      <c r="E411" s="209">
        <v>6315.86</v>
      </c>
      <c r="F411" s="2">
        <v>22054.25</v>
      </c>
      <c r="G411" s="2">
        <f t="shared" si="15"/>
        <v>-15738.39</v>
      </c>
      <c r="H411" s="211">
        <f t="shared" si="16"/>
        <v>-0.71362163755285257</v>
      </c>
      <c r="I411" s="213">
        <f t="shared" si="14"/>
        <v>9.8645035547026695E-5</v>
      </c>
      <c r="J411" s="2">
        <v>6315.86</v>
      </c>
      <c r="K411" s="2">
        <v>22054.25</v>
      </c>
      <c r="L411" s="2">
        <v>-15738.39</v>
      </c>
      <c r="M411" s="143">
        <v>42278</v>
      </c>
      <c r="N411" s="143">
        <v>42643</v>
      </c>
      <c r="O411" s="210" t="s">
        <v>8290</v>
      </c>
      <c r="P411" t="s">
        <v>2916</v>
      </c>
      <c r="Q411" s="210" t="s">
        <v>5277</v>
      </c>
      <c r="R411" t="s">
        <v>2915</v>
      </c>
    </row>
    <row r="412" spans="2:18" s="31" customFormat="1" ht="25.5" x14ac:dyDescent="0.2">
      <c r="B412" t="s">
        <v>8291</v>
      </c>
      <c r="C412" s="208" t="s">
        <v>8292</v>
      </c>
      <c r="D412" s="212" t="s">
        <v>8293</v>
      </c>
      <c r="E412" s="209">
        <v>-1528.98</v>
      </c>
      <c r="F412" s="2">
        <v>906.46</v>
      </c>
      <c r="G412" s="2">
        <f t="shared" si="15"/>
        <v>-2435.44</v>
      </c>
      <c r="H412" s="211">
        <f t="shared" si="16"/>
        <v>-2.6867594819407365</v>
      </c>
      <c r="I412" s="213">
        <f t="shared" si="14"/>
        <v>-2.3880562021750467E-5</v>
      </c>
      <c r="J412" s="2">
        <v>-1528.98</v>
      </c>
      <c r="K412" s="2">
        <v>906.46</v>
      </c>
      <c r="L412" s="2">
        <v>-2435.44</v>
      </c>
      <c r="M412" s="143">
        <v>42278</v>
      </c>
      <c r="N412" s="143">
        <v>42643</v>
      </c>
      <c r="O412" s="210" t="s">
        <v>8066</v>
      </c>
      <c r="P412" t="s">
        <v>2931</v>
      </c>
      <c r="Q412" s="210" t="s">
        <v>8294</v>
      </c>
      <c r="R412" t="s">
        <v>2922</v>
      </c>
    </row>
    <row r="413" spans="2:18" s="31" customFormat="1" ht="25.5" x14ac:dyDescent="0.2">
      <c r="B413" t="s">
        <v>8295</v>
      </c>
      <c r="C413" s="208" t="s">
        <v>8296</v>
      </c>
      <c r="D413" s="212" t="s">
        <v>8297</v>
      </c>
      <c r="E413" s="209">
        <v>5488.75</v>
      </c>
      <c r="F413" s="2">
        <v>5329.41</v>
      </c>
      <c r="G413" s="2">
        <f t="shared" si="15"/>
        <v>159.34000000000015</v>
      </c>
      <c r="H413" s="211">
        <f t="shared" si="16"/>
        <v>2.9898243895665776E-2</v>
      </c>
      <c r="I413" s="213">
        <f t="shared" si="14"/>
        <v>8.5726716370968146E-5</v>
      </c>
      <c r="J413" s="2">
        <v>5488.75</v>
      </c>
      <c r="K413" s="2">
        <v>5329.41</v>
      </c>
      <c r="L413" s="2">
        <v>159.34000000000015</v>
      </c>
      <c r="M413" s="143">
        <v>42278</v>
      </c>
      <c r="N413" s="143">
        <v>42643</v>
      </c>
      <c r="O413" s="210" t="s">
        <v>8298</v>
      </c>
      <c r="P413" t="s">
        <v>2930</v>
      </c>
      <c r="Q413" s="210" t="s">
        <v>7773</v>
      </c>
      <c r="R413" t="s">
        <v>2915</v>
      </c>
    </row>
    <row r="414" spans="2:18" s="31" customFormat="1" ht="51" x14ac:dyDescent="0.2">
      <c r="B414" t="s">
        <v>8299</v>
      </c>
      <c r="C414" s="208" t="s">
        <v>8300</v>
      </c>
      <c r="D414" s="212" t="s">
        <v>8301</v>
      </c>
      <c r="E414" s="209">
        <v>277674.53999999998</v>
      </c>
      <c r="F414" s="2">
        <v>350925.02</v>
      </c>
      <c r="G414" s="2">
        <f t="shared" si="15"/>
        <v>-73250.48000000004</v>
      </c>
      <c r="H414" s="211">
        <f t="shared" si="16"/>
        <v>-0.20873541590166481</v>
      </c>
      <c r="I414" s="213">
        <f t="shared" si="14"/>
        <v>4.3368939255785102E-3</v>
      </c>
      <c r="J414" s="2">
        <v>277674.53999999998</v>
      </c>
      <c r="K414" s="2">
        <v>350925.02</v>
      </c>
      <c r="L414" s="2">
        <v>-73250.48000000004</v>
      </c>
      <c r="M414" s="143">
        <v>42278</v>
      </c>
      <c r="N414" s="143">
        <v>42643</v>
      </c>
      <c r="O414" s="210" t="s">
        <v>8302</v>
      </c>
      <c r="P414" t="s">
        <v>2930</v>
      </c>
      <c r="Q414" s="210" t="s">
        <v>8303</v>
      </c>
      <c r="R414" t="s">
        <v>2914</v>
      </c>
    </row>
    <row r="415" spans="2:18" s="31" customFormat="1" ht="25.5" x14ac:dyDescent="0.2">
      <c r="B415" t="s">
        <v>8304</v>
      </c>
      <c r="C415" s="208" t="s">
        <v>8305</v>
      </c>
      <c r="D415" s="212" t="s">
        <v>8306</v>
      </c>
      <c r="E415" s="209">
        <v>61296.67</v>
      </c>
      <c r="F415" s="2">
        <v>127766.01</v>
      </c>
      <c r="G415" s="2">
        <f t="shared" si="15"/>
        <v>-66469.34</v>
      </c>
      <c r="H415" s="211">
        <f t="shared" si="16"/>
        <v>-0.52024274687767114</v>
      </c>
      <c r="I415" s="213">
        <f t="shared" si="14"/>
        <v>9.5736957295829313E-4</v>
      </c>
      <c r="J415" s="2">
        <v>61296.67</v>
      </c>
      <c r="K415" s="2">
        <v>127766.01</v>
      </c>
      <c r="L415" s="2">
        <v>-66469.34</v>
      </c>
      <c r="M415" s="143">
        <v>42278</v>
      </c>
      <c r="N415" s="143">
        <v>42643</v>
      </c>
      <c r="O415" s="210" t="s">
        <v>8307</v>
      </c>
      <c r="P415" t="s">
        <v>2930</v>
      </c>
      <c r="Q415" s="210" t="s">
        <v>7767</v>
      </c>
      <c r="R415" t="s">
        <v>2914</v>
      </c>
    </row>
    <row r="416" spans="2:18" s="31" customFormat="1" x14ac:dyDescent="0.2">
      <c r="B416" t="s">
        <v>8308</v>
      </c>
      <c r="C416" s="208" t="s">
        <v>8309</v>
      </c>
      <c r="D416" s="212" t="s">
        <v>8310</v>
      </c>
      <c r="E416" s="209">
        <v>1100.43</v>
      </c>
      <c r="F416" s="2">
        <v>1485.7</v>
      </c>
      <c r="G416" s="2">
        <f t="shared" si="15"/>
        <v>-385.27</v>
      </c>
      <c r="H416" s="211">
        <f t="shared" si="16"/>
        <v>-0.25931883960422697</v>
      </c>
      <c r="I416" s="213">
        <f t="shared" si="14"/>
        <v>1.7187201183530762E-5</v>
      </c>
      <c r="J416" s="2">
        <v>1100.43</v>
      </c>
      <c r="K416" s="2">
        <v>1485.7</v>
      </c>
      <c r="L416" s="2">
        <v>-385.27</v>
      </c>
      <c r="M416" s="143">
        <v>42278</v>
      </c>
      <c r="N416" s="143">
        <v>42643</v>
      </c>
      <c r="O416" s="210" t="s">
        <v>7610</v>
      </c>
      <c r="P416" t="s">
        <v>2990</v>
      </c>
      <c r="Q416" s="210" t="s">
        <v>8311</v>
      </c>
      <c r="R416" t="s">
        <v>3056</v>
      </c>
    </row>
    <row r="417" spans="2:18" s="31" customFormat="1" ht="38.25" x14ac:dyDescent="0.2">
      <c r="B417" t="s">
        <v>8312</v>
      </c>
      <c r="C417" s="208" t="s">
        <v>8313</v>
      </c>
      <c r="D417" s="212" t="s">
        <v>8314</v>
      </c>
      <c r="E417" s="209">
        <v>566858.37</v>
      </c>
      <c r="F417" s="2">
        <v>855695.65</v>
      </c>
      <c r="G417" s="2">
        <f t="shared" si="15"/>
        <v>-288837.28000000003</v>
      </c>
      <c r="H417" s="211">
        <f t="shared" si="16"/>
        <v>-0.33754674340111468</v>
      </c>
      <c r="I417" s="213">
        <f t="shared" si="14"/>
        <v>8.8535471113640289E-3</v>
      </c>
      <c r="J417" s="2">
        <v>566858.37</v>
      </c>
      <c r="K417" s="2">
        <v>855695.65</v>
      </c>
      <c r="L417" s="2">
        <v>-288837.28000000003</v>
      </c>
      <c r="M417" s="143">
        <v>42278</v>
      </c>
      <c r="N417" s="143">
        <v>42643</v>
      </c>
      <c r="O417" s="210" t="s">
        <v>8315</v>
      </c>
      <c r="P417" t="s">
        <v>2930</v>
      </c>
      <c r="Q417" s="210" t="s">
        <v>7850</v>
      </c>
      <c r="R417" t="s">
        <v>2917</v>
      </c>
    </row>
    <row r="418" spans="2:18" s="31" customFormat="1" x14ac:dyDescent="0.2">
      <c r="B418" t="s">
        <v>8316</v>
      </c>
      <c r="C418" s="208" t="s">
        <v>8317</v>
      </c>
      <c r="D418" s="212" t="s">
        <v>8318</v>
      </c>
      <c r="E418" s="209">
        <v>633.88</v>
      </c>
      <c r="F418" s="2">
        <v>3240.24</v>
      </c>
      <c r="G418" s="2">
        <f t="shared" si="15"/>
        <v>-2606.3599999999997</v>
      </c>
      <c r="H418" s="211">
        <f t="shared" si="16"/>
        <v>-0.8043725156161271</v>
      </c>
      <c r="I418" s="213">
        <f t="shared" si="14"/>
        <v>9.9003326756054269E-6</v>
      </c>
      <c r="J418" s="2">
        <v>633.88</v>
      </c>
      <c r="K418" s="2">
        <v>3240.24</v>
      </c>
      <c r="L418" s="2">
        <v>-2606.3599999999997</v>
      </c>
      <c r="M418" s="143">
        <v>42278</v>
      </c>
      <c r="N418" s="143">
        <v>42643</v>
      </c>
      <c r="O418" s="210" t="s">
        <v>8319</v>
      </c>
      <c r="P418" t="s">
        <v>2930</v>
      </c>
      <c r="Q418" s="210" t="s">
        <v>5277</v>
      </c>
      <c r="R418" t="s">
        <v>2915</v>
      </c>
    </row>
    <row r="419" spans="2:18" s="31" customFormat="1" ht="25.5" x14ac:dyDescent="0.2">
      <c r="B419" t="s">
        <v>8320</v>
      </c>
      <c r="C419" s="208" t="s">
        <v>8321</v>
      </c>
      <c r="D419" s="212" t="s">
        <v>8322</v>
      </c>
      <c r="E419" s="209">
        <v>450284.26</v>
      </c>
      <c r="F419" s="2">
        <v>544616.95999999996</v>
      </c>
      <c r="G419" s="2">
        <f t="shared" si="15"/>
        <v>-94332.699999999953</v>
      </c>
      <c r="H419" s="211">
        <f t="shared" si="16"/>
        <v>-0.17320925885231331</v>
      </c>
      <c r="I419" s="213">
        <f t="shared" si="14"/>
        <v>7.0328200488875021E-3</v>
      </c>
      <c r="J419" s="2">
        <v>450284.26</v>
      </c>
      <c r="K419" s="2">
        <v>544616.95999999996</v>
      </c>
      <c r="L419" s="2">
        <v>-94332.699999999953</v>
      </c>
      <c r="M419" s="143">
        <v>42278</v>
      </c>
      <c r="N419" s="143">
        <v>42643</v>
      </c>
      <c r="O419" s="210" t="s">
        <v>8323</v>
      </c>
      <c r="P419" t="s">
        <v>2914</v>
      </c>
      <c r="Q419" s="210" t="s">
        <v>5277</v>
      </c>
      <c r="R419" t="s">
        <v>2915</v>
      </c>
    </row>
    <row r="420" spans="2:18" s="31" customFormat="1" ht="38.25" x14ac:dyDescent="0.2">
      <c r="B420" t="s">
        <v>8324</v>
      </c>
      <c r="C420" s="208" t="s">
        <v>8325</v>
      </c>
      <c r="D420" s="212" t="s">
        <v>8326</v>
      </c>
      <c r="E420" s="209">
        <v>51077.55</v>
      </c>
      <c r="F420" s="2">
        <v>43113.66</v>
      </c>
      <c r="G420" s="2">
        <f t="shared" si="15"/>
        <v>7963.8899999999994</v>
      </c>
      <c r="H420" s="211">
        <f t="shared" si="16"/>
        <v>0.18471848597405088</v>
      </c>
      <c r="I420" s="213">
        <f t="shared" si="14"/>
        <v>7.9776099144139264E-4</v>
      </c>
      <c r="J420" s="2">
        <v>51077.55</v>
      </c>
      <c r="K420" s="2">
        <v>43113.66</v>
      </c>
      <c r="L420" s="2">
        <v>7963.8899999999994</v>
      </c>
      <c r="M420" s="143">
        <v>42278</v>
      </c>
      <c r="N420" s="143">
        <v>42643</v>
      </c>
      <c r="O420" s="210" t="s">
        <v>8066</v>
      </c>
      <c r="P420" t="s">
        <v>2931</v>
      </c>
      <c r="Q420" s="210" t="s">
        <v>5277</v>
      </c>
      <c r="R420" t="s">
        <v>2915</v>
      </c>
    </row>
    <row r="421" spans="2:18" s="31" customFormat="1" ht="51" x14ac:dyDescent="0.2">
      <c r="B421" t="s">
        <v>8327</v>
      </c>
      <c r="C421" s="208" t="s">
        <v>8328</v>
      </c>
      <c r="D421" s="212" t="s">
        <v>8329</v>
      </c>
      <c r="E421" s="209">
        <v>2773.68</v>
      </c>
      <c r="F421" s="2">
        <v>3129.59</v>
      </c>
      <c r="G421" s="2">
        <f t="shared" si="15"/>
        <v>-355.91000000000031</v>
      </c>
      <c r="H421" s="211">
        <f t="shared" si="16"/>
        <v>-0.11372416195092658</v>
      </c>
      <c r="I421" s="213">
        <f t="shared" si="14"/>
        <v>4.3321061929187318E-5</v>
      </c>
      <c r="J421" s="2">
        <v>2773.68</v>
      </c>
      <c r="K421" s="2">
        <v>3129.59</v>
      </c>
      <c r="L421" s="2">
        <v>-355.91000000000031</v>
      </c>
      <c r="M421" s="143">
        <v>42278</v>
      </c>
      <c r="N421" s="143">
        <v>42643</v>
      </c>
      <c r="O421" s="210" t="s">
        <v>8302</v>
      </c>
      <c r="P421" t="s">
        <v>2930</v>
      </c>
      <c r="Q421" s="210" t="s">
        <v>7773</v>
      </c>
      <c r="R421" t="s">
        <v>2915</v>
      </c>
    </row>
    <row r="422" spans="2:18" s="31" customFormat="1" x14ac:dyDescent="0.2">
      <c r="B422" t="s">
        <v>8330</v>
      </c>
      <c r="C422" s="208" t="s">
        <v>8331</v>
      </c>
      <c r="D422" s="212" t="s">
        <v>8332</v>
      </c>
      <c r="E422" s="209">
        <v>13936.69</v>
      </c>
      <c r="F422" s="2">
        <v>23312.98</v>
      </c>
      <c r="G422" s="2">
        <f t="shared" si="15"/>
        <v>-9376.2899999999991</v>
      </c>
      <c r="H422" s="211">
        <f t="shared" si="16"/>
        <v>-0.40219182618438309</v>
      </c>
      <c r="I422" s="213">
        <f t="shared" si="14"/>
        <v>2.1767190540288917E-4</v>
      </c>
      <c r="J422" s="2">
        <v>13936.69</v>
      </c>
      <c r="K422" s="2">
        <v>23312.98</v>
      </c>
      <c r="L422" s="2">
        <v>-9376.2899999999991</v>
      </c>
      <c r="M422" s="143">
        <v>42278</v>
      </c>
      <c r="N422" s="143">
        <v>42643</v>
      </c>
      <c r="O422" s="210" t="s">
        <v>8278</v>
      </c>
      <c r="P422" t="s">
        <v>2990</v>
      </c>
      <c r="Q422" s="210" t="s">
        <v>7930</v>
      </c>
      <c r="R422" t="s">
        <v>2914</v>
      </c>
    </row>
    <row r="423" spans="2:18" s="31" customFormat="1" ht="25.5" x14ac:dyDescent="0.2">
      <c r="B423" t="s">
        <v>8333</v>
      </c>
      <c r="C423" s="208" t="s">
        <v>8334</v>
      </c>
      <c r="D423" s="212" t="s">
        <v>8335</v>
      </c>
      <c r="E423" s="209">
        <v>9228.98</v>
      </c>
      <c r="F423" s="2">
        <v>13345.29</v>
      </c>
      <c r="G423" s="2">
        <f t="shared" si="15"/>
        <v>-4116.3100000000013</v>
      </c>
      <c r="H423" s="211">
        <f t="shared" si="16"/>
        <v>-0.30844665046619452</v>
      </c>
      <c r="I423" s="213">
        <f t="shared" si="14"/>
        <v>1.4414395825157594E-4</v>
      </c>
      <c r="J423" s="2">
        <v>9228.98</v>
      </c>
      <c r="K423" s="2">
        <v>13345.29</v>
      </c>
      <c r="L423" s="2">
        <v>-4116.3100000000013</v>
      </c>
      <c r="M423" s="143">
        <v>42278</v>
      </c>
      <c r="N423" s="143">
        <v>42643</v>
      </c>
      <c r="O423" s="210" t="s">
        <v>7949</v>
      </c>
      <c r="P423" t="s">
        <v>2917</v>
      </c>
      <c r="Q423" s="210" t="s">
        <v>7773</v>
      </c>
      <c r="R423" t="s">
        <v>2915</v>
      </c>
    </row>
    <row r="424" spans="2:18" s="31" customFormat="1" x14ac:dyDescent="0.2">
      <c r="B424" t="s">
        <v>8336</v>
      </c>
      <c r="C424" s="208" t="s">
        <v>8337</v>
      </c>
      <c r="D424" s="212" t="s">
        <v>8338</v>
      </c>
      <c r="E424" s="209">
        <v>2214.6799999999998</v>
      </c>
      <c r="F424" s="2">
        <v>5203.47</v>
      </c>
      <c r="G424" s="2">
        <f t="shared" si="15"/>
        <v>-2988.7900000000004</v>
      </c>
      <c r="H424" s="211">
        <f t="shared" si="16"/>
        <v>-0.57438401681954543</v>
      </c>
      <c r="I424" s="213">
        <f t="shared" si="14"/>
        <v>3.459025173535973E-5</v>
      </c>
      <c r="J424" s="2">
        <v>2214.6799999999998</v>
      </c>
      <c r="K424" s="2">
        <v>5203.47</v>
      </c>
      <c r="L424" s="2">
        <v>-2988.7900000000004</v>
      </c>
      <c r="M424" s="143">
        <v>42278</v>
      </c>
      <c r="N424" s="143">
        <v>42643</v>
      </c>
      <c r="O424" s="210" t="s">
        <v>8339</v>
      </c>
      <c r="P424" t="s">
        <v>2930</v>
      </c>
      <c r="Q424" s="210" t="s">
        <v>7767</v>
      </c>
      <c r="R424" t="s">
        <v>2914</v>
      </c>
    </row>
    <row r="425" spans="2:18" s="31" customFormat="1" x14ac:dyDescent="0.2">
      <c r="B425" t="s">
        <v>8340</v>
      </c>
      <c r="C425" s="208" t="s">
        <v>8341</v>
      </c>
      <c r="D425" s="212" t="s">
        <v>8342</v>
      </c>
      <c r="E425" s="209">
        <v>2333.73</v>
      </c>
      <c r="F425" s="2">
        <v>3571.88</v>
      </c>
      <c r="G425" s="2">
        <f t="shared" si="15"/>
        <v>-1238.1500000000001</v>
      </c>
      <c r="H425" s="211">
        <f t="shared" si="16"/>
        <v>-0.34663818493342441</v>
      </c>
      <c r="I425" s="213">
        <f t="shared" si="14"/>
        <v>3.644964879005593E-5</v>
      </c>
      <c r="J425" s="2">
        <v>2333.73</v>
      </c>
      <c r="K425" s="2">
        <v>3571.88</v>
      </c>
      <c r="L425" s="2">
        <v>-1238.1500000000001</v>
      </c>
      <c r="M425" s="143">
        <v>42278</v>
      </c>
      <c r="N425" s="143">
        <v>42643</v>
      </c>
      <c r="O425" s="210" t="s">
        <v>8339</v>
      </c>
      <c r="P425" t="s">
        <v>2930</v>
      </c>
      <c r="Q425" s="210" t="s">
        <v>7767</v>
      </c>
      <c r="R425" t="s">
        <v>2914</v>
      </c>
    </row>
    <row r="426" spans="2:18" s="31" customFormat="1" x14ac:dyDescent="0.2">
      <c r="B426" t="s">
        <v>8343</v>
      </c>
      <c r="C426" s="208" t="s">
        <v>8344</v>
      </c>
      <c r="D426" s="212" t="s">
        <v>8345</v>
      </c>
      <c r="E426" s="209">
        <v>8041.29</v>
      </c>
      <c r="F426" s="2">
        <v>7799.37</v>
      </c>
      <c r="G426" s="2">
        <f t="shared" si="15"/>
        <v>241.92000000000007</v>
      </c>
      <c r="H426" s="211">
        <f t="shared" si="16"/>
        <v>3.1017889906492457E-2</v>
      </c>
      <c r="I426" s="213">
        <f t="shared" si="14"/>
        <v>1.2559387603492642E-4</v>
      </c>
      <c r="J426" s="2">
        <v>8041.29</v>
      </c>
      <c r="K426" s="2">
        <v>7799.37</v>
      </c>
      <c r="L426" s="2">
        <v>241.92000000000007</v>
      </c>
      <c r="M426" s="143">
        <v>42278</v>
      </c>
      <c r="N426" s="143">
        <v>42643</v>
      </c>
      <c r="O426" s="210" t="s">
        <v>8346</v>
      </c>
      <c r="P426" t="s">
        <v>2990</v>
      </c>
      <c r="Q426" s="210" t="s">
        <v>8347</v>
      </c>
      <c r="R426" t="s">
        <v>2931</v>
      </c>
    </row>
    <row r="427" spans="2:18" s="31" customFormat="1" x14ac:dyDescent="0.2">
      <c r="B427" t="s">
        <v>8348</v>
      </c>
      <c r="C427" s="208" t="s">
        <v>8349</v>
      </c>
      <c r="D427" s="212" t="s">
        <v>8350</v>
      </c>
      <c r="E427" s="209">
        <v>1081341.27</v>
      </c>
      <c r="F427" s="2">
        <v>1403219.52</v>
      </c>
      <c r="G427" s="2">
        <f t="shared" si="15"/>
        <v>-321878.25</v>
      </c>
      <c r="H427" s="211">
        <f t="shared" si="16"/>
        <v>-0.22938552764716386</v>
      </c>
      <c r="I427" s="213">
        <f t="shared" si="14"/>
        <v>1.6889061508269184E-2</v>
      </c>
      <c r="J427" s="2">
        <v>1081341.27</v>
      </c>
      <c r="K427" s="2">
        <v>1403219.52</v>
      </c>
      <c r="L427" s="2">
        <v>-321878.25</v>
      </c>
      <c r="M427" s="143">
        <v>42278</v>
      </c>
      <c r="N427" s="143">
        <v>42643</v>
      </c>
      <c r="O427" s="210" t="s">
        <v>8351</v>
      </c>
      <c r="P427" t="s">
        <v>2914</v>
      </c>
      <c r="Q427" s="210" t="s">
        <v>8352</v>
      </c>
      <c r="R427" t="s">
        <v>2990</v>
      </c>
    </row>
    <row r="428" spans="2:18" s="31" customFormat="1" x14ac:dyDescent="0.2">
      <c r="B428" t="s">
        <v>8353</v>
      </c>
      <c r="C428" s="208" t="s">
        <v>8354</v>
      </c>
      <c r="D428" s="212" t="s">
        <v>8355</v>
      </c>
      <c r="E428" s="209">
        <v>135798.75</v>
      </c>
      <c r="F428" s="2">
        <v>172548.08</v>
      </c>
      <c r="G428" s="2">
        <f t="shared" si="15"/>
        <v>-36749.329999999987</v>
      </c>
      <c r="H428" s="211">
        <f t="shared" si="16"/>
        <v>-0.21298023136507802</v>
      </c>
      <c r="I428" s="213">
        <f t="shared" si="14"/>
        <v>2.1209894647746773E-3</v>
      </c>
      <c r="J428" s="2">
        <v>135798.75</v>
      </c>
      <c r="K428" s="2">
        <v>172548.08</v>
      </c>
      <c r="L428" s="2">
        <v>-36749.329999999987</v>
      </c>
      <c r="M428" s="143">
        <v>42278</v>
      </c>
      <c r="N428" s="143">
        <v>42643</v>
      </c>
      <c r="O428" s="210" t="s">
        <v>8256</v>
      </c>
      <c r="P428" t="s">
        <v>2990</v>
      </c>
      <c r="Q428" s="210" t="s">
        <v>5277</v>
      </c>
      <c r="R428" t="s">
        <v>2915</v>
      </c>
    </row>
    <row r="429" spans="2:18" s="31" customFormat="1" x14ac:dyDescent="0.2">
      <c r="B429" t="s">
        <v>8356</v>
      </c>
      <c r="C429" s="208" t="s">
        <v>8357</v>
      </c>
      <c r="D429" s="212" t="s">
        <v>8358</v>
      </c>
      <c r="E429" s="209">
        <v>20921.89</v>
      </c>
      <c r="F429" s="2">
        <v>7342.6</v>
      </c>
      <c r="G429" s="2">
        <f t="shared" si="15"/>
        <v>13579.289999999999</v>
      </c>
      <c r="H429" s="211">
        <f t="shared" si="16"/>
        <v>1.8493844142401872</v>
      </c>
      <c r="I429" s="213">
        <f t="shared" si="14"/>
        <v>3.2677110999309396E-4</v>
      </c>
      <c r="J429" s="2">
        <v>20921.89</v>
      </c>
      <c r="K429" s="2">
        <v>7342.6</v>
      </c>
      <c r="L429" s="2">
        <v>13579.289999999999</v>
      </c>
      <c r="M429" s="143">
        <v>42278</v>
      </c>
      <c r="N429" s="143">
        <v>42643</v>
      </c>
      <c r="O429" s="210" t="s">
        <v>8359</v>
      </c>
      <c r="P429" t="s">
        <v>2930</v>
      </c>
      <c r="Q429" s="210" t="s">
        <v>8360</v>
      </c>
      <c r="R429" t="s">
        <v>3056</v>
      </c>
    </row>
    <row r="430" spans="2:18" s="31" customFormat="1" x14ac:dyDescent="0.2">
      <c r="B430" t="s">
        <v>8361</v>
      </c>
      <c r="C430" s="208" t="s">
        <v>8362</v>
      </c>
      <c r="D430" s="212" t="s">
        <v>8363</v>
      </c>
      <c r="E430" s="209">
        <v>1253.8</v>
      </c>
      <c r="F430" s="2">
        <v>2055.36</v>
      </c>
      <c r="G430" s="2">
        <f t="shared" si="15"/>
        <v>-801.56000000000017</v>
      </c>
      <c r="H430" s="211">
        <f t="shared" si="16"/>
        <v>-0.38998520940370551</v>
      </c>
      <c r="I430" s="213">
        <f t="shared" si="14"/>
        <v>1.9582629375708468E-5</v>
      </c>
      <c r="J430" s="2">
        <v>1253.8</v>
      </c>
      <c r="K430" s="2">
        <v>2055.36</v>
      </c>
      <c r="L430" s="2">
        <v>-801.56000000000017</v>
      </c>
      <c r="M430" s="143">
        <v>42278</v>
      </c>
      <c r="N430" s="143">
        <v>42643</v>
      </c>
      <c r="O430" s="210" t="s">
        <v>8066</v>
      </c>
      <c r="P430" t="s">
        <v>2931</v>
      </c>
      <c r="Q430" s="210" t="s">
        <v>7930</v>
      </c>
      <c r="R430" t="s">
        <v>2914</v>
      </c>
    </row>
    <row r="431" spans="2:18" s="31" customFormat="1" x14ac:dyDescent="0.2">
      <c r="B431" t="s">
        <v>8364</v>
      </c>
      <c r="C431" s="208" t="s">
        <v>8365</v>
      </c>
      <c r="D431" s="212" t="s">
        <v>8366</v>
      </c>
      <c r="E431" s="209">
        <v>9331.42</v>
      </c>
      <c r="F431" s="2">
        <v>1843.8</v>
      </c>
      <c r="G431" s="2">
        <f t="shared" si="15"/>
        <v>7487.62</v>
      </c>
      <c r="H431" s="211">
        <f t="shared" si="16"/>
        <v>4.0609719058466212</v>
      </c>
      <c r="I431" s="213">
        <f t="shared" si="14"/>
        <v>1.4574392998011924E-4</v>
      </c>
      <c r="J431" s="2">
        <v>9331.42</v>
      </c>
      <c r="K431" s="2">
        <v>1843.8</v>
      </c>
      <c r="L431" s="2">
        <v>7487.62</v>
      </c>
      <c r="M431" s="143">
        <v>42278</v>
      </c>
      <c r="N431" s="143">
        <v>42643</v>
      </c>
      <c r="O431" s="210" t="s">
        <v>8367</v>
      </c>
      <c r="P431" t="s">
        <v>2914</v>
      </c>
      <c r="Q431" s="210" t="s">
        <v>7773</v>
      </c>
      <c r="R431" t="s">
        <v>2915</v>
      </c>
    </row>
    <row r="432" spans="2:18" s="31" customFormat="1" ht="25.5" x14ac:dyDescent="0.2">
      <c r="B432" t="s">
        <v>8368</v>
      </c>
      <c r="C432" s="208" t="s">
        <v>8369</v>
      </c>
      <c r="D432" s="212" t="s">
        <v>8370</v>
      </c>
      <c r="E432" s="209">
        <v>296.29000000000002</v>
      </c>
      <c r="F432" s="2">
        <v>2175.5100000000002</v>
      </c>
      <c r="G432" s="2">
        <f t="shared" si="15"/>
        <v>-1879.2200000000003</v>
      </c>
      <c r="H432" s="211">
        <f t="shared" si="16"/>
        <v>-0.86380664763664616</v>
      </c>
      <c r="I432" s="213">
        <f t="shared" si="14"/>
        <v>4.6276417751863633E-6</v>
      </c>
      <c r="J432" s="2">
        <v>296.29000000000002</v>
      </c>
      <c r="K432" s="2">
        <v>2175.5100000000002</v>
      </c>
      <c r="L432" s="2">
        <v>-1879.2200000000003</v>
      </c>
      <c r="M432" s="143">
        <v>42278</v>
      </c>
      <c r="N432" s="143">
        <v>42643</v>
      </c>
      <c r="O432" s="210" t="s">
        <v>8371</v>
      </c>
      <c r="P432" t="s">
        <v>2931</v>
      </c>
      <c r="Q432" s="210" t="s">
        <v>7773</v>
      </c>
      <c r="R432" t="s">
        <v>2915</v>
      </c>
    </row>
    <row r="433" spans="2:18" s="31" customFormat="1" ht="25.5" x14ac:dyDescent="0.2">
      <c r="B433" t="s">
        <v>8372</v>
      </c>
      <c r="C433" s="208" t="s">
        <v>8373</v>
      </c>
      <c r="D433" s="212" t="s">
        <v>8374</v>
      </c>
      <c r="E433" s="209">
        <v>478760.37000000005</v>
      </c>
      <c r="F433" s="2">
        <v>1018431.8</v>
      </c>
      <c r="G433" s="2">
        <f t="shared" si="15"/>
        <v>-539671.43000000005</v>
      </c>
      <c r="H433" s="211">
        <f t="shared" si="16"/>
        <v>-0.52990433920072022</v>
      </c>
      <c r="I433" s="213">
        <f t="shared" si="14"/>
        <v>7.4775776722659556E-3</v>
      </c>
      <c r="J433" s="2">
        <v>478760.37</v>
      </c>
      <c r="K433" s="2">
        <v>1018431.8</v>
      </c>
      <c r="L433" s="2">
        <v>-539671.43000000005</v>
      </c>
      <c r="M433" s="143">
        <v>42278</v>
      </c>
      <c r="N433" s="143">
        <v>42643</v>
      </c>
      <c r="O433" s="210" t="s">
        <v>8375</v>
      </c>
      <c r="P433" t="s">
        <v>2931</v>
      </c>
      <c r="Q433" s="210" t="s">
        <v>7850</v>
      </c>
      <c r="R433" t="s">
        <v>2917</v>
      </c>
    </row>
    <row r="434" spans="2:18" s="31" customFormat="1" ht="38.25" x14ac:dyDescent="0.2">
      <c r="B434" t="s">
        <v>8376</v>
      </c>
      <c r="C434" s="208" t="s">
        <v>8377</v>
      </c>
      <c r="D434" s="212" t="s">
        <v>8378</v>
      </c>
      <c r="E434" s="209">
        <v>538553.68000000005</v>
      </c>
      <c r="F434" s="2">
        <v>556509.61</v>
      </c>
      <c r="G434" s="2">
        <f t="shared" si="15"/>
        <v>-17955.929999999935</v>
      </c>
      <c r="H434" s="211">
        <f t="shared" si="16"/>
        <v>-3.2265264925074581E-2</v>
      </c>
      <c r="I434" s="213">
        <f t="shared" si="14"/>
        <v>8.4114668323208644E-3</v>
      </c>
      <c r="J434" s="2">
        <v>538553.68000000005</v>
      </c>
      <c r="K434" s="2">
        <v>556509.61</v>
      </c>
      <c r="L434" s="2">
        <v>-17955.929999999935</v>
      </c>
      <c r="M434" s="143">
        <v>42278</v>
      </c>
      <c r="N434" s="143">
        <v>42643</v>
      </c>
      <c r="O434" s="210" t="s">
        <v>8367</v>
      </c>
      <c r="P434" t="s">
        <v>2914</v>
      </c>
      <c r="Q434" s="210" t="s">
        <v>5277</v>
      </c>
      <c r="R434" t="s">
        <v>2915</v>
      </c>
    </row>
    <row r="435" spans="2:18" s="31" customFormat="1" ht="25.5" x14ac:dyDescent="0.2">
      <c r="B435" t="s">
        <v>8379</v>
      </c>
      <c r="C435" s="208" t="s">
        <v>8380</v>
      </c>
      <c r="D435" s="212" t="s">
        <v>8381</v>
      </c>
      <c r="E435" s="209">
        <v>64728.86</v>
      </c>
      <c r="F435" s="2">
        <v>87501.74</v>
      </c>
      <c r="G435" s="2">
        <f t="shared" si="15"/>
        <v>-22772.880000000005</v>
      </c>
      <c r="H435" s="211">
        <f t="shared" si="16"/>
        <v>-0.26025631033165747</v>
      </c>
      <c r="I435" s="213">
        <f t="shared" si="14"/>
        <v>1.0109756542447926E-3</v>
      </c>
      <c r="J435" s="2">
        <v>64728.86</v>
      </c>
      <c r="K435" s="2">
        <v>87501.74</v>
      </c>
      <c r="L435" s="2">
        <v>-22772.880000000005</v>
      </c>
      <c r="M435" s="143">
        <v>42278</v>
      </c>
      <c r="N435" s="143">
        <v>42643</v>
      </c>
      <c r="O435" s="210" t="s">
        <v>8382</v>
      </c>
      <c r="P435" t="s">
        <v>2931</v>
      </c>
      <c r="Q435" s="210" t="s">
        <v>7773</v>
      </c>
      <c r="R435" t="s">
        <v>2915</v>
      </c>
    </row>
    <row r="436" spans="2:18" s="31" customFormat="1" ht="25.5" x14ac:dyDescent="0.2">
      <c r="B436" t="s">
        <v>8383</v>
      </c>
      <c r="C436" s="208" t="s">
        <v>8384</v>
      </c>
      <c r="D436" s="212" t="s">
        <v>8385</v>
      </c>
      <c r="E436" s="209">
        <v>4731.37</v>
      </c>
      <c r="F436" s="2">
        <v>15513.71</v>
      </c>
      <c r="G436" s="2">
        <f t="shared" si="15"/>
        <v>-10782.34</v>
      </c>
      <c r="H436" s="211">
        <f t="shared" si="16"/>
        <v>-0.69502008223693756</v>
      </c>
      <c r="I436" s="213">
        <f t="shared" si="14"/>
        <v>7.3897483768819411E-5</v>
      </c>
      <c r="J436" s="2">
        <v>4731.37</v>
      </c>
      <c r="K436" s="2">
        <v>15513.71</v>
      </c>
      <c r="L436" s="2">
        <v>-10782.34</v>
      </c>
      <c r="M436" s="143">
        <v>42278</v>
      </c>
      <c r="N436" s="143">
        <v>42643</v>
      </c>
      <c r="O436" s="210" t="s">
        <v>8386</v>
      </c>
      <c r="P436" t="s">
        <v>2931</v>
      </c>
      <c r="Q436" s="210" t="s">
        <v>7773</v>
      </c>
      <c r="R436" t="s">
        <v>2915</v>
      </c>
    </row>
    <row r="437" spans="2:18" s="31" customFormat="1" ht="25.5" x14ac:dyDescent="0.2">
      <c r="B437" t="s">
        <v>8387</v>
      </c>
      <c r="C437" s="208" t="s">
        <v>8388</v>
      </c>
      <c r="D437" s="212" t="s">
        <v>8389</v>
      </c>
      <c r="E437" s="209">
        <v>34465.83</v>
      </c>
      <c r="F437" s="2">
        <v>52921.74</v>
      </c>
      <c r="G437" s="2">
        <f t="shared" si="15"/>
        <v>-18455.909999999996</v>
      </c>
      <c r="H437" s="211">
        <f t="shared" si="16"/>
        <v>-0.34873966728985095</v>
      </c>
      <c r="I437" s="213">
        <f t="shared" si="14"/>
        <v>5.3830880125711777E-4</v>
      </c>
      <c r="J437" s="2">
        <v>34465.83</v>
      </c>
      <c r="K437" s="2">
        <v>52921.74</v>
      </c>
      <c r="L437" s="2">
        <v>-18455.909999999996</v>
      </c>
      <c r="M437" s="143">
        <v>42278</v>
      </c>
      <c r="N437" s="143">
        <v>42643</v>
      </c>
      <c r="O437" s="210" t="s">
        <v>8390</v>
      </c>
      <c r="P437" t="s">
        <v>2931</v>
      </c>
      <c r="Q437" s="210" t="s">
        <v>5277</v>
      </c>
      <c r="R437" t="s">
        <v>2915</v>
      </c>
    </row>
    <row r="438" spans="2:18" s="31" customFormat="1" x14ac:dyDescent="0.2">
      <c r="B438" t="s">
        <v>8391</v>
      </c>
      <c r="C438" s="208" t="s">
        <v>8392</v>
      </c>
      <c r="D438" s="212" t="s">
        <v>8393</v>
      </c>
      <c r="E438" s="209">
        <v>25094.960000000003</v>
      </c>
      <c r="F438" s="2">
        <v>38719.46</v>
      </c>
      <c r="G438" s="2">
        <f t="shared" si="15"/>
        <v>-13624.5</v>
      </c>
      <c r="H438" s="211">
        <f t="shared" si="16"/>
        <v>-0.35187732473541727</v>
      </c>
      <c r="I438" s="213">
        <f t="shared" si="14"/>
        <v>3.9194871660410671E-4</v>
      </c>
      <c r="J438" s="2">
        <v>25094.959999999999</v>
      </c>
      <c r="K438" s="2">
        <v>38719.46</v>
      </c>
      <c r="L438" s="2">
        <v>-13624.5</v>
      </c>
      <c r="M438" s="143">
        <v>42278</v>
      </c>
      <c r="N438" s="143">
        <v>42643</v>
      </c>
      <c r="O438" s="210" t="s">
        <v>8394</v>
      </c>
      <c r="P438" t="s">
        <v>3056</v>
      </c>
      <c r="Q438" s="210" t="s">
        <v>7843</v>
      </c>
      <c r="R438" t="s">
        <v>2921</v>
      </c>
    </row>
    <row r="439" spans="2:18" s="31" customFormat="1" x14ac:dyDescent="0.2">
      <c r="B439" t="s">
        <v>8395</v>
      </c>
      <c r="C439" s="208" t="s">
        <v>8396</v>
      </c>
      <c r="D439" s="212" t="s">
        <v>8397</v>
      </c>
      <c r="E439" s="209">
        <v>1955.87</v>
      </c>
      <c r="F439" s="2">
        <v>2029.89</v>
      </c>
      <c r="G439" s="2">
        <f t="shared" si="15"/>
        <v>-74.020000000000209</v>
      </c>
      <c r="H439" s="211">
        <f t="shared" si="16"/>
        <v>-3.6465030124785192E-2</v>
      </c>
      <c r="I439" s="213">
        <f t="shared" si="14"/>
        <v>3.0547995945977765E-5</v>
      </c>
      <c r="J439" s="2">
        <v>1955.87</v>
      </c>
      <c r="K439" s="2">
        <v>2029.89</v>
      </c>
      <c r="L439" s="2">
        <v>-74.020000000000209</v>
      </c>
      <c r="M439" s="143">
        <v>42278</v>
      </c>
      <c r="N439" s="143">
        <v>42643</v>
      </c>
      <c r="O439" s="210" t="s">
        <v>8182</v>
      </c>
      <c r="P439" t="s">
        <v>2990</v>
      </c>
      <c r="Q439" s="210" t="s">
        <v>5277</v>
      </c>
      <c r="R439" t="s">
        <v>2915</v>
      </c>
    </row>
    <row r="440" spans="2:18" s="31" customFormat="1" x14ac:dyDescent="0.2">
      <c r="B440" t="s">
        <v>8398</v>
      </c>
      <c r="C440" s="208" t="s">
        <v>8399</v>
      </c>
      <c r="D440" s="212" t="s">
        <v>8400</v>
      </c>
      <c r="E440" s="209">
        <v>570.53</v>
      </c>
      <c r="F440" s="2">
        <v>1693.67</v>
      </c>
      <c r="G440" s="2">
        <f t="shared" si="15"/>
        <v>-1123.1400000000001</v>
      </c>
      <c r="H440" s="211">
        <f t="shared" si="16"/>
        <v>-0.66313980881753831</v>
      </c>
      <c r="I440" s="213">
        <f t="shared" si="14"/>
        <v>8.9108929157145895E-6</v>
      </c>
      <c r="J440" s="2">
        <v>570.53</v>
      </c>
      <c r="K440" s="2">
        <v>1693.67</v>
      </c>
      <c r="L440" s="2">
        <v>-1123.1400000000001</v>
      </c>
      <c r="M440" s="143">
        <v>42278</v>
      </c>
      <c r="N440" s="143">
        <v>42643</v>
      </c>
      <c r="O440" s="210" t="s">
        <v>7971</v>
      </c>
      <c r="P440" t="s">
        <v>2930</v>
      </c>
      <c r="Q440" s="210" t="s">
        <v>7930</v>
      </c>
      <c r="R440" t="s">
        <v>2914</v>
      </c>
    </row>
    <row r="441" spans="2:18" s="31" customFormat="1" x14ac:dyDescent="0.2">
      <c r="B441" t="s">
        <v>8401</v>
      </c>
      <c r="C441" s="208" t="s">
        <v>8402</v>
      </c>
      <c r="D441" s="212" t="s">
        <v>8403</v>
      </c>
      <c r="E441" s="209">
        <v>1707.77</v>
      </c>
      <c r="F441" s="2">
        <v>1901.32</v>
      </c>
      <c r="G441" s="2">
        <f t="shared" si="15"/>
        <v>-193.54999999999995</v>
      </c>
      <c r="H441" s="211">
        <f t="shared" si="16"/>
        <v>-0.10179769844108302</v>
      </c>
      <c r="I441" s="213">
        <f t="shared" si="14"/>
        <v>2.6673015607715465E-5</v>
      </c>
      <c r="J441" s="2">
        <v>1707.77</v>
      </c>
      <c r="K441" s="2">
        <v>1901.32</v>
      </c>
      <c r="L441" s="2">
        <v>-193.54999999999995</v>
      </c>
      <c r="M441" s="143">
        <v>42278</v>
      </c>
      <c r="N441" s="143">
        <v>42643</v>
      </c>
      <c r="O441" s="210" t="s">
        <v>8390</v>
      </c>
      <c r="P441" t="s">
        <v>2931</v>
      </c>
      <c r="Q441" s="210" t="s">
        <v>5277</v>
      </c>
      <c r="R441" t="s">
        <v>2915</v>
      </c>
    </row>
    <row r="442" spans="2:18" s="31" customFormat="1" x14ac:dyDescent="0.2">
      <c r="B442" t="s">
        <v>8404</v>
      </c>
      <c r="C442" s="208" t="s">
        <v>8405</v>
      </c>
      <c r="D442" s="212" t="s">
        <v>8406</v>
      </c>
      <c r="E442" s="209">
        <v>2718.12</v>
      </c>
      <c r="F442" s="2">
        <v>3022.32</v>
      </c>
      <c r="G442" s="2">
        <f t="shared" si="15"/>
        <v>-304.20000000000027</v>
      </c>
      <c r="H442" s="211">
        <f t="shared" si="16"/>
        <v>-0.10065115540379585</v>
      </c>
      <c r="I442" s="213">
        <f t="shared" si="14"/>
        <v>4.2453291241586141E-5</v>
      </c>
      <c r="J442" s="2">
        <v>2718.12</v>
      </c>
      <c r="K442" s="2">
        <v>3022.32</v>
      </c>
      <c r="L442" s="2">
        <v>-304.20000000000027</v>
      </c>
      <c r="M442" s="143">
        <v>42278</v>
      </c>
      <c r="N442" s="143">
        <v>42643</v>
      </c>
      <c r="O442" s="210" t="s">
        <v>8390</v>
      </c>
      <c r="P442" t="s">
        <v>2931</v>
      </c>
      <c r="Q442" s="210" t="s">
        <v>5277</v>
      </c>
      <c r="R442" t="s">
        <v>2915</v>
      </c>
    </row>
    <row r="443" spans="2:18" s="31" customFormat="1" ht="25.5" x14ac:dyDescent="0.2">
      <c r="B443" t="s">
        <v>8407</v>
      </c>
      <c r="C443" s="208" t="s">
        <v>8408</v>
      </c>
      <c r="D443" s="212" t="s">
        <v>8409</v>
      </c>
      <c r="E443" s="209">
        <v>8962.5400000000009</v>
      </c>
      <c r="F443" s="2">
        <v>38184.81</v>
      </c>
      <c r="G443" s="2">
        <f t="shared" si="15"/>
        <v>-29222.269999999997</v>
      </c>
      <c r="H443" s="211">
        <f t="shared" si="16"/>
        <v>-0.76528520110483722</v>
      </c>
      <c r="I443" s="213">
        <f t="shared" si="14"/>
        <v>1.3998253236956627E-4</v>
      </c>
      <c r="J443" s="2">
        <v>8962.5400000000009</v>
      </c>
      <c r="K443" s="2">
        <v>38184.81</v>
      </c>
      <c r="L443" s="2">
        <v>-29222.269999999997</v>
      </c>
      <c r="M443" s="143">
        <v>42278</v>
      </c>
      <c r="N443" s="143">
        <v>42643</v>
      </c>
      <c r="O443" s="210" t="s">
        <v>8290</v>
      </c>
      <c r="P443" t="s">
        <v>2916</v>
      </c>
      <c r="Q443" s="210" t="s">
        <v>5277</v>
      </c>
      <c r="R443" t="s">
        <v>2915</v>
      </c>
    </row>
    <row r="444" spans="2:18" s="31" customFormat="1" ht="25.5" x14ac:dyDescent="0.2">
      <c r="B444" t="s">
        <v>8410</v>
      </c>
      <c r="C444" s="208" t="s">
        <v>8411</v>
      </c>
      <c r="D444" s="212" t="s">
        <v>8412</v>
      </c>
      <c r="E444" s="209">
        <v>50617.599999999999</v>
      </c>
      <c r="F444" s="2">
        <v>61515.26</v>
      </c>
      <c r="G444" s="2">
        <f t="shared" si="15"/>
        <v>-10897.660000000003</v>
      </c>
      <c r="H444" s="211">
        <f t="shared" si="16"/>
        <v>-0.17715376639877656</v>
      </c>
      <c r="I444" s="213">
        <f t="shared" si="14"/>
        <v>7.9057720584452143E-4</v>
      </c>
      <c r="J444" s="2">
        <v>50617.599999999999</v>
      </c>
      <c r="K444" s="2">
        <v>61515.26</v>
      </c>
      <c r="L444" s="2">
        <v>-10897.660000000003</v>
      </c>
      <c r="M444" s="143">
        <v>42278</v>
      </c>
      <c r="N444" s="143">
        <v>42643</v>
      </c>
      <c r="O444" s="210" t="s">
        <v>8394</v>
      </c>
      <c r="P444" t="s">
        <v>3056</v>
      </c>
      <c r="Q444" s="210" t="s">
        <v>8213</v>
      </c>
      <c r="R444" t="s">
        <v>2914</v>
      </c>
    </row>
    <row r="445" spans="2:18" s="31" customFormat="1" ht="25.5" x14ac:dyDescent="0.2">
      <c r="B445" t="s">
        <v>8413</v>
      </c>
      <c r="C445" s="208" t="s">
        <v>8414</v>
      </c>
      <c r="D445" s="212" t="s">
        <v>8415</v>
      </c>
      <c r="E445" s="209">
        <v>13128.49</v>
      </c>
      <c r="F445" s="2">
        <v>26294.3</v>
      </c>
      <c r="G445" s="2">
        <f t="shared" si="15"/>
        <v>-13165.81</v>
      </c>
      <c r="H445" s="211">
        <f t="shared" si="16"/>
        <v>-0.50070965950795421</v>
      </c>
      <c r="I445" s="213">
        <f t="shared" si="14"/>
        <v>2.0504893438562358E-4</v>
      </c>
      <c r="J445" s="2">
        <v>13128.49</v>
      </c>
      <c r="K445" s="2">
        <v>26294.3</v>
      </c>
      <c r="L445" s="2">
        <v>-13165.81</v>
      </c>
      <c r="M445" s="143">
        <v>42278</v>
      </c>
      <c r="N445" s="143">
        <v>42643</v>
      </c>
      <c r="O445" s="210" t="s">
        <v>8416</v>
      </c>
      <c r="P445" t="s">
        <v>2916</v>
      </c>
      <c r="Q445" s="210" t="s">
        <v>7850</v>
      </c>
      <c r="R445" t="s">
        <v>2917</v>
      </c>
    </row>
    <row r="446" spans="2:18" s="31" customFormat="1" x14ac:dyDescent="0.2">
      <c r="B446" t="s">
        <v>8417</v>
      </c>
      <c r="C446" s="208" t="s">
        <v>8418</v>
      </c>
      <c r="D446" s="212" t="s">
        <v>8419</v>
      </c>
      <c r="E446" s="209">
        <v>12737.28</v>
      </c>
      <c r="F446" s="2">
        <v>11404.8</v>
      </c>
      <c r="G446" s="2">
        <f t="shared" si="15"/>
        <v>1332.4800000000014</v>
      </c>
      <c r="H446" s="211">
        <f t="shared" si="16"/>
        <v>0.11683501683501696</v>
      </c>
      <c r="I446" s="213">
        <f t="shared" si="14"/>
        <v>1.9893877292600411E-4</v>
      </c>
      <c r="J446" s="2">
        <v>12737.28</v>
      </c>
      <c r="K446" s="2">
        <v>11404.8</v>
      </c>
      <c r="L446" s="2">
        <v>1332.4800000000014</v>
      </c>
      <c r="M446" s="143">
        <v>42278</v>
      </c>
      <c r="N446" s="143">
        <v>42643</v>
      </c>
      <c r="O446" s="210" t="s">
        <v>7990</v>
      </c>
      <c r="P446" t="s">
        <v>2931</v>
      </c>
      <c r="Q446" s="210" t="s">
        <v>5277</v>
      </c>
      <c r="R446" t="s">
        <v>2915</v>
      </c>
    </row>
    <row r="447" spans="2:18" s="31" customFormat="1" ht="25.5" x14ac:dyDescent="0.2">
      <c r="B447" t="s">
        <v>8420</v>
      </c>
      <c r="C447" s="208" t="s">
        <v>8421</v>
      </c>
      <c r="D447" s="212" t="s">
        <v>8422</v>
      </c>
      <c r="E447" s="209">
        <v>-1447.39</v>
      </c>
      <c r="F447" s="2">
        <v>12247.98</v>
      </c>
      <c r="G447" s="2">
        <f t="shared" si="15"/>
        <v>-13695.369999999999</v>
      </c>
      <c r="H447" s="211">
        <f t="shared" si="16"/>
        <v>-1.1181737723281717</v>
      </c>
      <c r="I447" s="213">
        <f t="shared" si="14"/>
        <v>-2.2606238580400926E-5</v>
      </c>
      <c r="J447" s="2">
        <v>-1447.39</v>
      </c>
      <c r="K447" s="2">
        <v>12247.98</v>
      </c>
      <c r="L447" s="2">
        <v>-13695.369999999999</v>
      </c>
      <c r="M447" s="143">
        <v>42278</v>
      </c>
      <c r="N447" s="143">
        <v>42643</v>
      </c>
      <c r="O447" s="210" t="s">
        <v>8394</v>
      </c>
      <c r="P447" t="s">
        <v>3056</v>
      </c>
      <c r="Q447" s="210" t="s">
        <v>7756</v>
      </c>
      <c r="R447" t="s">
        <v>2915</v>
      </c>
    </row>
    <row r="448" spans="2:18" s="31" customFormat="1" x14ac:dyDescent="0.2">
      <c r="B448" t="s">
        <v>8423</v>
      </c>
      <c r="C448" s="208" t="s">
        <v>8424</v>
      </c>
      <c r="D448" s="212" t="s">
        <v>8425</v>
      </c>
      <c r="E448" s="209">
        <v>10406.36</v>
      </c>
      <c r="F448" s="2">
        <v>4260.05</v>
      </c>
      <c r="G448" s="2">
        <f t="shared" si="15"/>
        <v>6146.31</v>
      </c>
      <c r="H448" s="211">
        <f t="shared" si="16"/>
        <v>1.4427788406239364</v>
      </c>
      <c r="I448" s="213">
        <f t="shared" si="14"/>
        <v>1.6253301246626063E-4</v>
      </c>
      <c r="J448" s="2">
        <v>10406.36</v>
      </c>
      <c r="K448" s="2">
        <v>4260.05</v>
      </c>
      <c r="L448" s="2">
        <v>6146.31</v>
      </c>
      <c r="M448" s="143">
        <v>42278</v>
      </c>
      <c r="N448" s="143">
        <v>42643</v>
      </c>
      <c r="O448" s="210" t="s">
        <v>8426</v>
      </c>
      <c r="P448" t="s">
        <v>2930</v>
      </c>
      <c r="Q448" s="210" t="s">
        <v>8427</v>
      </c>
      <c r="R448" t="s">
        <v>2926</v>
      </c>
    </row>
    <row r="449" spans="2:18" s="31" customFormat="1" x14ac:dyDescent="0.2">
      <c r="B449" t="s">
        <v>8428</v>
      </c>
      <c r="C449" s="208" t="s">
        <v>8429</v>
      </c>
      <c r="D449" s="212" t="s">
        <v>8430</v>
      </c>
      <c r="E449" s="209">
        <v>50264.09</v>
      </c>
      <c r="F449" s="2">
        <v>56807.17</v>
      </c>
      <c r="G449" s="2">
        <f t="shared" si="15"/>
        <v>-6543.0800000000017</v>
      </c>
      <c r="H449" s="211">
        <f t="shared" si="16"/>
        <v>-0.11518053090833431</v>
      </c>
      <c r="I449" s="213">
        <f t="shared" si="14"/>
        <v>7.8505586646774141E-4</v>
      </c>
      <c r="J449" s="2">
        <v>50264.09</v>
      </c>
      <c r="K449" s="2">
        <v>56807.17</v>
      </c>
      <c r="L449" s="2">
        <v>-6543.0800000000017</v>
      </c>
      <c r="M449" s="143">
        <v>42278</v>
      </c>
      <c r="N449" s="143">
        <v>42643</v>
      </c>
      <c r="O449" s="210" t="s">
        <v>7963</v>
      </c>
      <c r="P449" t="s">
        <v>2931</v>
      </c>
      <c r="Q449" s="210" t="s">
        <v>7774</v>
      </c>
      <c r="R449" t="s">
        <v>3056</v>
      </c>
    </row>
    <row r="450" spans="2:18" s="31" customFormat="1" ht="38.25" x14ac:dyDescent="0.2">
      <c r="B450" t="s">
        <v>8431</v>
      </c>
      <c r="C450" s="208" t="s">
        <v>8432</v>
      </c>
      <c r="D450" s="212" t="s">
        <v>8433</v>
      </c>
      <c r="E450" s="209">
        <v>71301.67</v>
      </c>
      <c r="F450" s="2">
        <v>65283.61</v>
      </c>
      <c r="G450" s="2">
        <f t="shared" si="15"/>
        <v>6018.0599999999977</v>
      </c>
      <c r="H450" s="211">
        <f t="shared" si="16"/>
        <v>9.2183321357382011E-2</v>
      </c>
      <c r="I450" s="213">
        <f t="shared" si="14"/>
        <v>1.1136338949426314E-3</v>
      </c>
      <c r="J450" s="2">
        <v>71301.67</v>
      </c>
      <c r="K450" s="2">
        <v>65283.61</v>
      </c>
      <c r="L450" s="2">
        <v>6018.0599999999977</v>
      </c>
      <c r="M450" s="143">
        <v>42278</v>
      </c>
      <c r="N450" s="143">
        <v>42643</v>
      </c>
      <c r="O450" s="210" t="s">
        <v>8290</v>
      </c>
      <c r="P450" t="s">
        <v>2916</v>
      </c>
      <c r="Q450" s="210" t="s">
        <v>5277</v>
      </c>
      <c r="R450" t="s">
        <v>2915</v>
      </c>
    </row>
    <row r="451" spans="2:18" s="31" customFormat="1" ht="25.5" x14ac:dyDescent="0.2">
      <c r="B451" t="s">
        <v>8434</v>
      </c>
      <c r="C451" s="208" t="s">
        <v>8435</v>
      </c>
      <c r="D451" s="212" t="s">
        <v>8436</v>
      </c>
      <c r="E451" s="209">
        <v>1841.96</v>
      </c>
      <c r="F451" s="2">
        <v>4210.82</v>
      </c>
      <c r="G451" s="2">
        <f t="shared" si="15"/>
        <v>-2368.8599999999997</v>
      </c>
      <c r="H451" s="211">
        <f t="shared" si="16"/>
        <v>-0.56256501109047641</v>
      </c>
      <c r="I451" s="213">
        <f t="shared" si="14"/>
        <v>2.8768878612920696E-5</v>
      </c>
      <c r="J451" s="2">
        <v>1841.96</v>
      </c>
      <c r="K451" s="2">
        <v>4210.82</v>
      </c>
      <c r="L451" s="2">
        <v>-2368.8599999999997</v>
      </c>
      <c r="M451" s="143">
        <v>42278</v>
      </c>
      <c r="N451" s="143">
        <v>42643</v>
      </c>
      <c r="O451" s="210" t="s">
        <v>8351</v>
      </c>
      <c r="P451" t="s">
        <v>2914</v>
      </c>
      <c r="Q451" s="210" t="s">
        <v>8437</v>
      </c>
      <c r="R451" t="s">
        <v>3056</v>
      </c>
    </row>
    <row r="452" spans="2:18" s="31" customFormat="1" x14ac:dyDescent="0.2">
      <c r="B452" t="s">
        <v>8438</v>
      </c>
      <c r="C452" s="208" t="s">
        <v>8439</v>
      </c>
      <c r="D452" s="212" t="s">
        <v>8440</v>
      </c>
      <c r="E452" s="209">
        <v>2029.85</v>
      </c>
      <c r="F452" s="2">
        <v>2268.62</v>
      </c>
      <c r="G452" s="2">
        <f t="shared" si="15"/>
        <v>-238.76999999999998</v>
      </c>
      <c r="H452" s="211">
        <f t="shared" si="16"/>
        <v>-0.10524900600364979</v>
      </c>
      <c r="I452" s="213">
        <f t="shared" si="14"/>
        <v>3.1703461667157307E-5</v>
      </c>
      <c r="J452" s="2">
        <v>2029.85</v>
      </c>
      <c r="K452" s="2">
        <v>2268.62</v>
      </c>
      <c r="L452" s="2">
        <v>-238.76999999999998</v>
      </c>
      <c r="M452" s="143">
        <v>42278</v>
      </c>
      <c r="N452" s="143">
        <v>42643</v>
      </c>
      <c r="O452" s="210" t="s">
        <v>8202</v>
      </c>
      <c r="P452" t="s">
        <v>2990</v>
      </c>
      <c r="Q452" s="210" t="s">
        <v>8093</v>
      </c>
      <c r="R452" t="s">
        <v>2990</v>
      </c>
    </row>
    <row r="453" spans="2:18" s="31" customFormat="1" x14ac:dyDescent="0.2">
      <c r="B453" t="s">
        <v>8441</v>
      </c>
      <c r="C453" s="208" t="s">
        <v>8442</v>
      </c>
      <c r="D453" s="212" t="s">
        <v>8443</v>
      </c>
      <c r="E453" s="209">
        <v>1630.36</v>
      </c>
      <c r="F453" s="2">
        <v>2326.11</v>
      </c>
      <c r="G453" s="2">
        <f t="shared" si="15"/>
        <v>-695.75000000000023</v>
      </c>
      <c r="H453" s="211">
        <f t="shared" si="16"/>
        <v>-0.29910451354407153</v>
      </c>
      <c r="I453" s="213">
        <f t="shared" si="14"/>
        <v>2.5463978010033544E-5</v>
      </c>
      <c r="J453" s="2">
        <v>1630.36</v>
      </c>
      <c r="K453" s="2">
        <v>2326.11</v>
      </c>
      <c r="L453" s="2">
        <v>-695.75000000000023</v>
      </c>
      <c r="M453" s="143">
        <v>42278</v>
      </c>
      <c r="N453" s="143">
        <v>42643</v>
      </c>
      <c r="O453" s="210" t="s">
        <v>7791</v>
      </c>
      <c r="P453" t="s">
        <v>2930</v>
      </c>
      <c r="Q453" s="210" t="s">
        <v>7930</v>
      </c>
      <c r="R453" t="s">
        <v>2914</v>
      </c>
    </row>
    <row r="454" spans="2:18" s="31" customFormat="1" x14ac:dyDescent="0.2">
      <c r="B454" t="s">
        <v>8444</v>
      </c>
      <c r="C454" s="208" t="s">
        <v>8445</v>
      </c>
      <c r="D454" s="212" t="s">
        <v>8446</v>
      </c>
      <c r="E454" s="209">
        <v>3787.67</v>
      </c>
      <c r="F454" s="2">
        <v>11858.18</v>
      </c>
      <c r="G454" s="2">
        <f t="shared" si="15"/>
        <v>-8070.51</v>
      </c>
      <c r="H454" s="211">
        <f t="shared" si="16"/>
        <v>-0.68058589092086641</v>
      </c>
      <c r="I454" s="213">
        <f t="shared" si="14"/>
        <v>5.9158189350366643E-5</v>
      </c>
      <c r="J454" s="2">
        <v>3787.67</v>
      </c>
      <c r="K454" s="2">
        <v>11858.18</v>
      </c>
      <c r="L454" s="2">
        <v>-8070.51</v>
      </c>
      <c r="M454" s="143">
        <v>42278</v>
      </c>
      <c r="N454" s="143">
        <v>42643</v>
      </c>
      <c r="O454" s="210" t="s">
        <v>8447</v>
      </c>
      <c r="P454" t="s">
        <v>2931</v>
      </c>
      <c r="Q454" s="210" t="s">
        <v>7767</v>
      </c>
      <c r="R454" t="s">
        <v>2914</v>
      </c>
    </row>
    <row r="455" spans="2:18" s="31" customFormat="1" ht="38.25" x14ac:dyDescent="0.2">
      <c r="B455" t="s">
        <v>8448</v>
      </c>
      <c r="C455" s="208" t="s">
        <v>8449</v>
      </c>
      <c r="D455" s="212" t="s">
        <v>8450</v>
      </c>
      <c r="E455" s="209">
        <v>7448.26</v>
      </c>
      <c r="F455" s="2">
        <v>6296.64</v>
      </c>
      <c r="G455" s="2">
        <f t="shared" si="15"/>
        <v>1151.6199999999999</v>
      </c>
      <c r="H455" s="211">
        <f t="shared" si="16"/>
        <v>0.18289436906032422</v>
      </c>
      <c r="I455" s="213">
        <f t="shared" si="14"/>
        <v>1.1633156410425455E-4</v>
      </c>
      <c r="J455" s="2">
        <v>7448.26</v>
      </c>
      <c r="K455" s="2">
        <v>6296.64</v>
      </c>
      <c r="L455" s="2">
        <v>1151.6199999999999</v>
      </c>
      <c r="M455" s="143">
        <v>42278</v>
      </c>
      <c r="N455" s="143">
        <v>42643</v>
      </c>
      <c r="O455" s="210" t="s">
        <v>8351</v>
      </c>
      <c r="P455" t="s">
        <v>2914</v>
      </c>
      <c r="Q455" s="210" t="s">
        <v>7773</v>
      </c>
      <c r="R455" t="s">
        <v>2915</v>
      </c>
    </row>
    <row r="456" spans="2:18" s="31" customFormat="1" ht="25.5" x14ac:dyDescent="0.2">
      <c r="B456" t="s">
        <v>8451</v>
      </c>
      <c r="C456" s="208" t="s">
        <v>8452</v>
      </c>
      <c r="D456" s="212" t="s">
        <v>8453</v>
      </c>
      <c r="E456" s="209">
        <v>95476.92</v>
      </c>
      <c r="F456" s="2">
        <v>110482.79</v>
      </c>
      <c r="G456" s="2">
        <f t="shared" si="15"/>
        <v>-15005.869999999995</v>
      </c>
      <c r="H456" s="211">
        <f t="shared" si="16"/>
        <v>-0.1358208821482513</v>
      </c>
      <c r="I456" s="213">
        <f t="shared" si="14"/>
        <v>1.4912180078913441E-3</v>
      </c>
      <c r="J456" s="2">
        <v>95476.92</v>
      </c>
      <c r="K456" s="2">
        <v>110482.79</v>
      </c>
      <c r="L456" s="2">
        <v>-15005.869999999995</v>
      </c>
      <c r="M456" s="143">
        <v>42278</v>
      </c>
      <c r="N456" s="143">
        <v>42643</v>
      </c>
      <c r="O456" s="210" t="s">
        <v>8454</v>
      </c>
      <c r="P456" t="s">
        <v>2914</v>
      </c>
      <c r="Q456" s="210" t="s">
        <v>8073</v>
      </c>
      <c r="R456" t="s">
        <v>2915</v>
      </c>
    </row>
    <row r="457" spans="2:18" s="31" customFormat="1" x14ac:dyDescent="0.2">
      <c r="B457" t="s">
        <v>8455</v>
      </c>
      <c r="C457" s="208" t="s">
        <v>8456</v>
      </c>
      <c r="D457" s="212" t="s">
        <v>8457</v>
      </c>
      <c r="E457" s="209">
        <v>29250.639999999999</v>
      </c>
      <c r="F457" s="2">
        <v>27308.26</v>
      </c>
      <c r="G457" s="2">
        <f t="shared" si="15"/>
        <v>1942.380000000001</v>
      </c>
      <c r="H457" s="211">
        <f t="shared" si="16"/>
        <v>7.1127929791206065E-2</v>
      </c>
      <c r="I457" s="213">
        <f t="shared" si="14"/>
        <v>4.5685471536311464E-4</v>
      </c>
      <c r="J457" s="2">
        <v>29250.639999999999</v>
      </c>
      <c r="K457" s="2">
        <v>27308.26</v>
      </c>
      <c r="L457" s="2">
        <v>1942.380000000001</v>
      </c>
      <c r="M457" s="143">
        <v>42278</v>
      </c>
      <c r="N457" s="143">
        <v>42643</v>
      </c>
      <c r="O457" s="210" t="s">
        <v>8458</v>
      </c>
      <c r="P457" t="s">
        <v>2931</v>
      </c>
      <c r="Q457" s="210" t="s">
        <v>8427</v>
      </c>
      <c r="R457" t="s">
        <v>2926</v>
      </c>
    </row>
    <row r="458" spans="2:18" s="31" customFormat="1" x14ac:dyDescent="0.2">
      <c r="B458" t="s">
        <v>8459</v>
      </c>
      <c r="C458" s="208" t="s">
        <v>8460</v>
      </c>
      <c r="D458" s="212" t="s">
        <v>8461</v>
      </c>
      <c r="E458" s="209">
        <v>113419.81</v>
      </c>
      <c r="F458" s="2">
        <v>106300.9</v>
      </c>
      <c r="G458" s="2">
        <f t="shared" si="15"/>
        <v>7118.9100000000035</v>
      </c>
      <c r="H458" s="211">
        <f t="shared" si="16"/>
        <v>6.6969423589075955E-2</v>
      </c>
      <c r="I458" s="213">
        <f t="shared" si="14"/>
        <v>1.7714612403040939E-3</v>
      </c>
      <c r="J458" s="2">
        <v>113419.81</v>
      </c>
      <c r="K458" s="2">
        <v>106300.9</v>
      </c>
      <c r="L458" s="2">
        <v>7118.9100000000035</v>
      </c>
      <c r="M458" s="143">
        <v>42278</v>
      </c>
      <c r="N458" s="143">
        <v>42643</v>
      </c>
      <c r="O458" s="210" t="s">
        <v>8458</v>
      </c>
      <c r="P458" t="s">
        <v>2931</v>
      </c>
      <c r="Q458" s="210" t="s">
        <v>8462</v>
      </c>
      <c r="R458" t="s">
        <v>2926</v>
      </c>
    </row>
    <row r="459" spans="2:18" s="13" customFormat="1" x14ac:dyDescent="0.2">
      <c r="B459" t="s">
        <v>8463</v>
      </c>
      <c r="C459" s="208" t="s">
        <v>8464</v>
      </c>
      <c r="D459" s="212" t="s">
        <v>8465</v>
      </c>
      <c r="E459" s="209">
        <v>2804.8100000000004</v>
      </c>
      <c r="F459" s="2">
        <v>3678.93</v>
      </c>
      <c r="G459" s="2">
        <f t="shared" si="15"/>
        <v>-874.11999999999989</v>
      </c>
      <c r="H459" s="211">
        <f t="shared" si="16"/>
        <v>-0.23760169397080128</v>
      </c>
      <c r="I459" s="213">
        <f t="shared" si="14"/>
        <v>4.380726965965933E-5</v>
      </c>
      <c r="J459" s="2">
        <v>2804.81</v>
      </c>
      <c r="K459" s="2">
        <v>3678.93</v>
      </c>
      <c r="L459" s="2">
        <v>-874.11999999999989</v>
      </c>
      <c r="M459" s="143">
        <v>42278</v>
      </c>
      <c r="N459" s="143">
        <v>42643</v>
      </c>
      <c r="O459" s="210" t="s">
        <v>8351</v>
      </c>
      <c r="P459" t="s">
        <v>2914</v>
      </c>
      <c r="Q459" s="210" t="s">
        <v>7773</v>
      </c>
      <c r="R459" t="s">
        <v>2915</v>
      </c>
    </row>
    <row r="460" spans="2:18" ht="25.5" x14ac:dyDescent="0.2">
      <c r="B460" t="s">
        <v>8466</v>
      </c>
      <c r="C460" s="208" t="s">
        <v>8467</v>
      </c>
      <c r="D460" s="212" t="s">
        <v>8468</v>
      </c>
      <c r="E460" s="209">
        <v>207563.32</v>
      </c>
      <c r="F460" s="2">
        <v>274740.34000000003</v>
      </c>
      <c r="G460" s="2">
        <f t="shared" si="15"/>
        <v>-67177.020000000019</v>
      </c>
      <c r="H460" s="211">
        <f t="shared" si="16"/>
        <v>-0.24451094440663504</v>
      </c>
      <c r="I460" s="213">
        <f t="shared" si="14"/>
        <v>3.2418532202516965E-3</v>
      </c>
      <c r="J460" s="2">
        <v>207563.32</v>
      </c>
      <c r="K460" s="2">
        <v>274740.34000000003</v>
      </c>
      <c r="L460" s="2">
        <v>-67177.020000000019</v>
      </c>
      <c r="M460" s="143">
        <v>42278</v>
      </c>
      <c r="N460" s="143">
        <v>42643</v>
      </c>
      <c r="O460" s="210" t="s">
        <v>8469</v>
      </c>
      <c r="P460" t="s">
        <v>3056</v>
      </c>
      <c r="Q460" s="210" t="s">
        <v>5277</v>
      </c>
      <c r="R460" t="s">
        <v>2915</v>
      </c>
    </row>
    <row r="461" spans="2:18" x14ac:dyDescent="0.2">
      <c r="B461" t="s">
        <v>8470</v>
      </c>
      <c r="C461" s="208" t="s">
        <v>8471</v>
      </c>
      <c r="D461" s="212" t="s">
        <v>8472</v>
      </c>
      <c r="E461" s="209">
        <v>410278.88</v>
      </c>
      <c r="F461" s="2">
        <v>539797.82999999996</v>
      </c>
      <c r="G461" s="2">
        <f t="shared" si="15"/>
        <v>-129518.94999999995</v>
      </c>
      <c r="H461" s="211">
        <f t="shared" si="16"/>
        <v>-0.2399397381793846</v>
      </c>
      <c r="I461" s="213">
        <f t="shared" si="14"/>
        <v>6.4079911052167563E-3</v>
      </c>
      <c r="J461" s="2">
        <v>410278.88</v>
      </c>
      <c r="K461" s="2">
        <v>539797.82999999996</v>
      </c>
      <c r="L461" s="2">
        <v>-129518.94999999995</v>
      </c>
      <c r="M461" s="143">
        <v>42278</v>
      </c>
      <c r="N461" s="143">
        <v>42643</v>
      </c>
      <c r="O461" s="210" t="s">
        <v>8367</v>
      </c>
      <c r="P461" t="s">
        <v>2914</v>
      </c>
      <c r="Q461" s="210" t="s">
        <v>8473</v>
      </c>
      <c r="R461" t="s">
        <v>2930</v>
      </c>
    </row>
    <row r="462" spans="2:18" ht="25.5" x14ac:dyDescent="0.2">
      <c r="B462" t="s">
        <v>8474</v>
      </c>
      <c r="C462" s="208" t="s">
        <v>8475</v>
      </c>
      <c r="D462" s="212" t="s">
        <v>8476</v>
      </c>
      <c r="E462" s="209">
        <v>4544.8100000000004</v>
      </c>
      <c r="F462" s="2">
        <v>4328.13</v>
      </c>
      <c r="G462" s="2">
        <f t="shared" si="15"/>
        <v>216.68000000000029</v>
      </c>
      <c r="H462" s="211">
        <f t="shared" si="16"/>
        <v>5.00631912627394E-2</v>
      </c>
      <c r="I462" s="213">
        <f t="shared" si="14"/>
        <v>7.0983673483022506E-5</v>
      </c>
      <c r="J462" s="2">
        <v>4544.8100000000004</v>
      </c>
      <c r="K462" s="2">
        <v>4328.13</v>
      </c>
      <c r="L462" s="2">
        <v>216.68000000000029</v>
      </c>
      <c r="M462" s="143">
        <v>42278</v>
      </c>
      <c r="N462" s="143">
        <v>42643</v>
      </c>
      <c r="O462" s="210" t="s">
        <v>8477</v>
      </c>
      <c r="P462" t="s">
        <v>2914</v>
      </c>
      <c r="Q462" s="210" t="s">
        <v>5277</v>
      </c>
      <c r="R462" t="s">
        <v>2915</v>
      </c>
    </row>
    <row r="463" spans="2:18" x14ac:dyDescent="0.2">
      <c r="B463" t="s">
        <v>8478</v>
      </c>
      <c r="C463" s="208" t="s">
        <v>8479</v>
      </c>
      <c r="D463" s="212" t="s">
        <v>8480</v>
      </c>
      <c r="E463" s="209">
        <v>124142.28</v>
      </c>
      <c r="F463" s="2">
        <v>256810.41</v>
      </c>
      <c r="G463" s="2">
        <f t="shared" si="15"/>
        <v>-132668.13</v>
      </c>
      <c r="H463" s="211">
        <f t="shared" si="16"/>
        <v>-0.51659950233325824</v>
      </c>
      <c r="I463" s="213">
        <f t="shared" ref="I463:I526" si="17">J463/64026131.32</f>
        <v>1.9389314556511612E-3</v>
      </c>
      <c r="J463" s="2">
        <v>124142.28</v>
      </c>
      <c r="K463" s="2">
        <v>256810.41</v>
      </c>
      <c r="L463" s="2">
        <v>-132668.13</v>
      </c>
      <c r="M463" s="143">
        <v>42278</v>
      </c>
      <c r="N463" s="143">
        <v>42643</v>
      </c>
      <c r="O463" s="210" t="s">
        <v>8481</v>
      </c>
      <c r="P463" t="s">
        <v>2915</v>
      </c>
      <c r="Q463" s="210" t="s">
        <v>8482</v>
      </c>
      <c r="R463" t="s">
        <v>2915</v>
      </c>
    </row>
    <row r="464" spans="2:18" ht="25.5" x14ac:dyDescent="0.2">
      <c r="B464" t="s">
        <v>8483</v>
      </c>
      <c r="C464" s="208" t="s">
        <v>8484</v>
      </c>
      <c r="D464" s="212" t="s">
        <v>8485</v>
      </c>
      <c r="E464" s="209">
        <v>115758.20000000001</v>
      </c>
      <c r="F464" s="2">
        <v>202250.84</v>
      </c>
      <c r="G464" s="2">
        <f t="shared" si="15"/>
        <v>-86492.64</v>
      </c>
      <c r="H464" s="211">
        <f t="shared" si="16"/>
        <v>-0.42765033757090948</v>
      </c>
      <c r="I464" s="213">
        <f t="shared" si="17"/>
        <v>1.8079836718768033E-3</v>
      </c>
      <c r="J464" s="2">
        <v>115758.2</v>
      </c>
      <c r="K464" s="2">
        <v>202250.84</v>
      </c>
      <c r="L464" s="2">
        <v>-86492.64</v>
      </c>
      <c r="M464" s="143">
        <v>42278</v>
      </c>
      <c r="N464" s="143">
        <v>42643</v>
      </c>
      <c r="O464" s="210" t="s">
        <v>8394</v>
      </c>
      <c r="P464" t="s">
        <v>3056</v>
      </c>
      <c r="Q464" s="210" t="s">
        <v>7776</v>
      </c>
      <c r="R464" t="s">
        <v>2916</v>
      </c>
    </row>
    <row r="465" spans="2:18" ht="25.5" x14ac:dyDescent="0.2">
      <c r="B465" t="s">
        <v>8486</v>
      </c>
      <c r="C465" s="208" t="s">
        <v>8487</v>
      </c>
      <c r="D465" s="212" t="s">
        <v>8488</v>
      </c>
      <c r="E465" s="209">
        <v>83840.52</v>
      </c>
      <c r="F465" s="2">
        <v>101867.52</v>
      </c>
      <c r="G465" s="2">
        <f t="shared" si="15"/>
        <v>-18027</v>
      </c>
      <c r="H465" s="211">
        <f t="shared" si="16"/>
        <v>-0.17696514060615198</v>
      </c>
      <c r="I465" s="213">
        <f t="shared" si="17"/>
        <v>1.3094734645291701E-3</v>
      </c>
      <c r="J465" s="2">
        <v>83840.52</v>
      </c>
      <c r="K465" s="2">
        <v>101867.52</v>
      </c>
      <c r="L465" s="2">
        <v>-18027</v>
      </c>
      <c r="M465" s="143">
        <v>42278</v>
      </c>
      <c r="N465" s="143">
        <v>42643</v>
      </c>
      <c r="O465" s="210" t="s">
        <v>8489</v>
      </c>
      <c r="P465" t="s">
        <v>2930</v>
      </c>
      <c r="Q465" s="210" t="s">
        <v>8174</v>
      </c>
      <c r="R465" t="s">
        <v>2915</v>
      </c>
    </row>
    <row r="466" spans="2:18" x14ac:dyDescent="0.2">
      <c r="B466" t="s">
        <v>8490</v>
      </c>
      <c r="C466" s="208" t="s">
        <v>8491</v>
      </c>
      <c r="D466" s="212" t="s">
        <v>8492</v>
      </c>
      <c r="E466" s="209">
        <v>1465.29</v>
      </c>
      <c r="F466" s="2">
        <v>841.5</v>
      </c>
      <c r="G466" s="2">
        <f t="shared" si="15"/>
        <v>623.79</v>
      </c>
      <c r="H466" s="211">
        <f t="shared" si="16"/>
        <v>0.74128342245989298</v>
      </c>
      <c r="I466" s="213">
        <f t="shared" si="17"/>
        <v>2.288581193007805E-5</v>
      </c>
      <c r="J466" s="2">
        <v>1465.29</v>
      </c>
      <c r="K466" s="2">
        <v>841.5</v>
      </c>
      <c r="L466" s="2">
        <v>623.79</v>
      </c>
      <c r="M466" s="143">
        <v>42278</v>
      </c>
      <c r="N466" s="143">
        <v>42643</v>
      </c>
      <c r="O466" s="210" t="s">
        <v>8493</v>
      </c>
      <c r="P466" t="s">
        <v>2914</v>
      </c>
      <c r="Q466" s="210" t="s">
        <v>5277</v>
      </c>
      <c r="R466" t="s">
        <v>2915</v>
      </c>
    </row>
    <row r="467" spans="2:18" ht="51" x14ac:dyDescent="0.2">
      <c r="B467" t="s">
        <v>8494</v>
      </c>
      <c r="C467" s="208" t="s">
        <v>8495</v>
      </c>
      <c r="D467" s="212" t="s">
        <v>8496</v>
      </c>
      <c r="E467" s="209">
        <v>19482.39</v>
      </c>
      <c r="F467" s="2">
        <v>18826.740000000002</v>
      </c>
      <c r="G467" s="2">
        <f t="shared" si="15"/>
        <v>655.64999999999782</v>
      </c>
      <c r="H467" s="211">
        <f t="shared" si="16"/>
        <v>3.4825466331398734E-2</v>
      </c>
      <c r="I467" s="213">
        <f t="shared" si="17"/>
        <v>3.0428810234727139E-4</v>
      </c>
      <c r="J467" s="2">
        <v>19482.39</v>
      </c>
      <c r="K467" s="2">
        <v>18826.740000000002</v>
      </c>
      <c r="L467" s="2">
        <v>655.64999999999782</v>
      </c>
      <c r="M467" s="143">
        <v>42278</v>
      </c>
      <c r="N467" s="143">
        <v>42643</v>
      </c>
      <c r="O467" s="210" t="s">
        <v>8454</v>
      </c>
      <c r="P467" t="s">
        <v>2914</v>
      </c>
      <c r="Q467" s="210" t="s">
        <v>7776</v>
      </c>
      <c r="R467" t="s">
        <v>2916</v>
      </c>
    </row>
    <row r="468" spans="2:18" x14ac:dyDescent="0.2">
      <c r="B468" t="s">
        <v>8497</v>
      </c>
      <c r="C468" s="208" t="s">
        <v>8498</v>
      </c>
      <c r="D468" s="212" t="s">
        <v>8499</v>
      </c>
      <c r="E468" s="209">
        <v>1968.86</v>
      </c>
      <c r="F468" s="2">
        <v>1109.49</v>
      </c>
      <c r="G468" s="2">
        <f t="shared" si="15"/>
        <v>859.36999999999989</v>
      </c>
      <c r="H468" s="211">
        <f t="shared" si="16"/>
        <v>0.77456308754472769</v>
      </c>
      <c r="I468" s="213">
        <f t="shared" si="17"/>
        <v>3.0750881857279768E-5</v>
      </c>
      <c r="J468" s="2">
        <v>1968.86</v>
      </c>
      <c r="K468" s="2">
        <v>1109.49</v>
      </c>
      <c r="L468" s="2">
        <v>859.36999999999989</v>
      </c>
      <c r="M468" s="143">
        <v>42278</v>
      </c>
      <c r="N468" s="143">
        <v>42643</v>
      </c>
      <c r="O468" s="210" t="s">
        <v>8500</v>
      </c>
      <c r="P468" t="s">
        <v>3056</v>
      </c>
      <c r="Q468" s="210" t="s">
        <v>8437</v>
      </c>
      <c r="R468" t="s">
        <v>3056</v>
      </c>
    </row>
    <row r="469" spans="2:18" x14ac:dyDescent="0.2">
      <c r="B469" t="s">
        <v>8501</v>
      </c>
      <c r="C469" s="208" t="s">
        <v>8502</v>
      </c>
      <c r="D469" s="212" t="s">
        <v>8503</v>
      </c>
      <c r="E469" s="209">
        <v>7755.17</v>
      </c>
      <c r="F469" s="2">
        <v>8059.39</v>
      </c>
      <c r="G469" s="2">
        <f t="shared" si="15"/>
        <v>-304.22000000000025</v>
      </c>
      <c r="H469" s="211">
        <f t="shared" si="16"/>
        <v>-3.7747273677040102E-2</v>
      </c>
      <c r="I469" s="213">
        <f t="shared" si="17"/>
        <v>1.2112507565450075E-4</v>
      </c>
      <c r="J469" s="2">
        <v>7755.17</v>
      </c>
      <c r="K469" s="2">
        <v>8059.39</v>
      </c>
      <c r="L469" s="2">
        <v>-304.22000000000025</v>
      </c>
      <c r="M469" s="143">
        <v>42278</v>
      </c>
      <c r="N469" s="143">
        <v>42643</v>
      </c>
      <c r="O469" s="210" t="s">
        <v>8394</v>
      </c>
      <c r="P469" t="s">
        <v>3056</v>
      </c>
      <c r="Q469" s="210" t="s">
        <v>7773</v>
      </c>
      <c r="R469" t="s">
        <v>2915</v>
      </c>
    </row>
    <row r="470" spans="2:18" x14ac:dyDescent="0.2">
      <c r="B470" t="s">
        <v>8504</v>
      </c>
      <c r="C470" s="208" t="s">
        <v>8505</v>
      </c>
      <c r="D470" s="212" t="s">
        <v>8506</v>
      </c>
      <c r="E470" s="209">
        <v>78.48</v>
      </c>
      <c r="F470" s="2">
        <v>121827.11</v>
      </c>
      <c r="G470" s="2">
        <f t="shared" ref="G470:G533" si="18">+J470-F470</f>
        <v>-121748.63</v>
      </c>
      <c r="H470" s="211">
        <f t="shared" ref="H470:H533" si="19">G470/F470</f>
        <v>-0.99935580840750471</v>
      </c>
      <c r="I470" s="213">
        <f t="shared" si="17"/>
        <v>1.2257495241710008E-6</v>
      </c>
      <c r="J470" s="2">
        <v>78.48</v>
      </c>
      <c r="K470" s="2">
        <v>121827.11</v>
      </c>
      <c r="L470" s="2">
        <v>-121748.63</v>
      </c>
      <c r="M470" s="143">
        <v>42278</v>
      </c>
      <c r="N470" s="143">
        <v>42643</v>
      </c>
      <c r="O470" s="210" t="s">
        <v>8507</v>
      </c>
      <c r="P470" t="s">
        <v>2926</v>
      </c>
      <c r="Q470" s="210" t="s">
        <v>8073</v>
      </c>
      <c r="R470" t="s">
        <v>2915</v>
      </c>
    </row>
    <row r="471" spans="2:18" x14ac:dyDescent="0.2">
      <c r="B471" t="s">
        <v>8508</v>
      </c>
      <c r="C471" s="208" t="s">
        <v>8509</v>
      </c>
      <c r="D471" s="212" t="s">
        <v>8510</v>
      </c>
      <c r="E471" s="209">
        <v>1128.82</v>
      </c>
      <c r="F471" s="2">
        <v>4861.8900000000003</v>
      </c>
      <c r="G471" s="2">
        <f t="shared" si="18"/>
        <v>-3733.0700000000006</v>
      </c>
      <c r="H471" s="211">
        <f t="shared" si="19"/>
        <v>-0.76782280142084669</v>
      </c>
      <c r="I471" s="213">
        <f t="shared" si="17"/>
        <v>1.7630613887292416E-5</v>
      </c>
      <c r="J471" s="2">
        <v>1128.82</v>
      </c>
      <c r="K471" s="2">
        <v>4861.8900000000003</v>
      </c>
      <c r="L471" s="2">
        <v>-3733.0700000000006</v>
      </c>
      <c r="M471" s="143">
        <v>42278</v>
      </c>
      <c r="N471" s="143">
        <v>42643</v>
      </c>
      <c r="O471" s="210" t="s">
        <v>8394</v>
      </c>
      <c r="P471" t="s">
        <v>3056</v>
      </c>
      <c r="Q471" s="210" t="s">
        <v>8511</v>
      </c>
      <c r="R471" t="s">
        <v>2965</v>
      </c>
    </row>
    <row r="472" spans="2:18" ht="25.5" x14ac:dyDescent="0.2">
      <c r="B472" t="s">
        <v>8512</v>
      </c>
      <c r="C472" s="208" t="s">
        <v>8513</v>
      </c>
      <c r="D472" s="212" t="s">
        <v>8514</v>
      </c>
      <c r="E472" s="209">
        <v>1040741.02</v>
      </c>
      <c r="F472" s="2">
        <v>850000</v>
      </c>
      <c r="G472" s="2">
        <f t="shared" si="18"/>
        <v>190741.02000000002</v>
      </c>
      <c r="H472" s="211">
        <f t="shared" si="19"/>
        <v>0.22440120000000002</v>
      </c>
      <c r="I472" s="213">
        <f t="shared" si="17"/>
        <v>1.6254941514401655E-2</v>
      </c>
      <c r="J472" s="2">
        <v>1040741.02</v>
      </c>
      <c r="K472" s="2">
        <v>850000</v>
      </c>
      <c r="L472" s="2">
        <v>190741.02000000002</v>
      </c>
      <c r="M472" s="143">
        <v>42278</v>
      </c>
      <c r="N472" s="143">
        <v>42643</v>
      </c>
      <c r="O472" s="210" t="s">
        <v>8481</v>
      </c>
      <c r="P472" t="s">
        <v>2915</v>
      </c>
      <c r="Q472" s="210" t="s">
        <v>7843</v>
      </c>
      <c r="R472" t="s">
        <v>2921</v>
      </c>
    </row>
    <row r="473" spans="2:18" ht="25.5" x14ac:dyDescent="0.2">
      <c r="B473" t="s">
        <v>8515</v>
      </c>
      <c r="C473" s="208" t="s">
        <v>8516</v>
      </c>
      <c r="D473" s="212" t="s">
        <v>8517</v>
      </c>
      <c r="E473" s="209">
        <v>464168.92000000004</v>
      </c>
      <c r="F473" s="2">
        <v>599662.96</v>
      </c>
      <c r="G473" s="2">
        <f t="shared" si="18"/>
        <v>-135494.03999999998</v>
      </c>
      <c r="H473" s="211">
        <f t="shared" si="19"/>
        <v>-0.22595032382857194</v>
      </c>
      <c r="I473" s="213">
        <f t="shared" si="17"/>
        <v>7.2496793173415803E-3</v>
      </c>
      <c r="J473" s="2">
        <v>464168.92</v>
      </c>
      <c r="K473" s="2">
        <v>599662.96</v>
      </c>
      <c r="L473" s="2">
        <v>-135494.03999999998</v>
      </c>
      <c r="M473" s="143">
        <v>42278</v>
      </c>
      <c r="N473" s="143">
        <v>42643</v>
      </c>
      <c r="O473" s="210" t="s">
        <v>8518</v>
      </c>
      <c r="P473" t="s">
        <v>2916</v>
      </c>
      <c r="Q473" s="210" t="s">
        <v>5277</v>
      </c>
      <c r="R473" t="s">
        <v>2915</v>
      </c>
    </row>
    <row r="474" spans="2:18" x14ac:dyDescent="0.2">
      <c r="B474" t="s">
        <v>8519</v>
      </c>
      <c r="C474" s="208" t="s">
        <v>8520</v>
      </c>
      <c r="D474" s="212" t="s">
        <v>8521</v>
      </c>
      <c r="E474" s="209">
        <v>8524.27</v>
      </c>
      <c r="F474" s="2">
        <v>8236.7999999999993</v>
      </c>
      <c r="G474" s="2">
        <f t="shared" si="18"/>
        <v>287.47000000000116</v>
      </c>
      <c r="H474" s="211">
        <f t="shared" si="19"/>
        <v>3.4900689588189732E-2</v>
      </c>
      <c r="I474" s="213">
        <f t="shared" si="17"/>
        <v>1.3313735851688501E-4</v>
      </c>
      <c r="J474" s="2">
        <v>8524.27</v>
      </c>
      <c r="K474" s="2">
        <v>8236.7999999999993</v>
      </c>
      <c r="L474" s="2">
        <v>287.47000000000116</v>
      </c>
      <c r="M474" s="143">
        <v>42278</v>
      </c>
      <c r="N474" s="143">
        <v>42643</v>
      </c>
      <c r="O474" s="210" t="s">
        <v>8522</v>
      </c>
      <c r="P474" t="s">
        <v>3056</v>
      </c>
      <c r="Q474" s="210" t="s">
        <v>7773</v>
      </c>
      <c r="R474" t="s">
        <v>2915</v>
      </c>
    </row>
    <row r="475" spans="2:18" x14ac:dyDescent="0.2">
      <c r="B475" t="s">
        <v>8523</v>
      </c>
      <c r="C475" s="208" t="s">
        <v>8524</v>
      </c>
      <c r="D475" s="212" t="s">
        <v>8525</v>
      </c>
      <c r="E475" s="209">
        <v>762.09</v>
      </c>
      <c r="F475" s="2">
        <v>5285.79</v>
      </c>
      <c r="G475" s="2">
        <f t="shared" si="18"/>
        <v>-4523.7</v>
      </c>
      <c r="H475" s="211">
        <f t="shared" si="19"/>
        <v>-0.8558228760506944</v>
      </c>
      <c r="I475" s="213">
        <f t="shared" si="17"/>
        <v>1.1902796315946457E-5</v>
      </c>
      <c r="J475" s="2">
        <v>762.09</v>
      </c>
      <c r="K475" s="2">
        <v>5285.79</v>
      </c>
      <c r="L475" s="2">
        <v>-4523.7</v>
      </c>
      <c r="M475" s="143">
        <v>42278</v>
      </c>
      <c r="N475" s="143">
        <v>42643</v>
      </c>
      <c r="O475" s="210" t="s">
        <v>8493</v>
      </c>
      <c r="P475" t="s">
        <v>2914</v>
      </c>
      <c r="Q475" s="210" t="s">
        <v>8526</v>
      </c>
      <c r="R475" t="s">
        <v>2916</v>
      </c>
    </row>
    <row r="476" spans="2:18" x14ac:dyDescent="0.2">
      <c r="B476" t="s">
        <v>8527</v>
      </c>
      <c r="C476" s="208" t="s">
        <v>8528</v>
      </c>
      <c r="D476" s="212" t="s">
        <v>8529</v>
      </c>
      <c r="E476" s="209">
        <v>1424.96</v>
      </c>
      <c r="F476" s="2">
        <v>1509.79</v>
      </c>
      <c r="G476" s="2">
        <f t="shared" si="18"/>
        <v>-84.829999999999927</v>
      </c>
      <c r="H476" s="211">
        <f t="shared" si="19"/>
        <v>-5.6186621980540294E-2</v>
      </c>
      <c r="I476" s="213">
        <f t="shared" si="17"/>
        <v>2.2255912869045732E-5</v>
      </c>
      <c r="J476" s="2">
        <v>1424.96</v>
      </c>
      <c r="K476" s="2">
        <v>1509.79</v>
      </c>
      <c r="L476" s="2">
        <v>-84.829999999999927</v>
      </c>
      <c r="M476" s="143">
        <v>42278</v>
      </c>
      <c r="N476" s="143">
        <v>42643</v>
      </c>
      <c r="O476" s="210" t="s">
        <v>8360</v>
      </c>
      <c r="P476" t="s">
        <v>3056</v>
      </c>
      <c r="Q476" s="210" t="s">
        <v>5277</v>
      </c>
      <c r="R476" t="s">
        <v>2915</v>
      </c>
    </row>
    <row r="477" spans="2:18" x14ac:dyDescent="0.2">
      <c r="B477" t="s">
        <v>8530</v>
      </c>
      <c r="C477" s="208" t="s">
        <v>8531</v>
      </c>
      <c r="D477" s="212" t="s">
        <v>8532</v>
      </c>
      <c r="E477" s="209">
        <v>2029.77</v>
      </c>
      <c r="F477" s="2">
        <v>3182.97</v>
      </c>
      <c r="G477" s="2">
        <f t="shared" si="18"/>
        <v>-1153.1999999999998</v>
      </c>
      <c r="H477" s="211">
        <f t="shared" si="19"/>
        <v>-0.36230313198050873</v>
      </c>
      <c r="I477" s="213">
        <f t="shared" si="17"/>
        <v>3.170221217732635E-5</v>
      </c>
      <c r="J477" s="2">
        <v>2029.77</v>
      </c>
      <c r="K477" s="2">
        <v>3182.97</v>
      </c>
      <c r="L477" s="2">
        <v>-1153.1999999999998</v>
      </c>
      <c r="M477" s="143">
        <v>42278</v>
      </c>
      <c r="N477" s="143">
        <v>42643</v>
      </c>
      <c r="O477" s="210" t="s">
        <v>8360</v>
      </c>
      <c r="P477" t="s">
        <v>3056</v>
      </c>
      <c r="Q477" s="210" t="s">
        <v>5277</v>
      </c>
      <c r="R477" t="s">
        <v>2915</v>
      </c>
    </row>
    <row r="478" spans="2:18" x14ac:dyDescent="0.2">
      <c r="B478" t="s">
        <v>8533</v>
      </c>
      <c r="C478" s="208" t="s">
        <v>8534</v>
      </c>
      <c r="D478" s="212" t="s">
        <v>8535</v>
      </c>
      <c r="E478" s="209">
        <v>6482.36</v>
      </c>
      <c r="F478" s="2">
        <v>12818.92</v>
      </c>
      <c r="G478" s="2">
        <f t="shared" si="18"/>
        <v>-6336.56</v>
      </c>
      <c r="H478" s="211">
        <f t="shared" si="19"/>
        <v>-0.49431309345873137</v>
      </c>
      <c r="I478" s="213">
        <f t="shared" si="17"/>
        <v>1.0124553625771058E-4</v>
      </c>
      <c r="J478" s="2">
        <v>6482.36</v>
      </c>
      <c r="K478" s="2">
        <v>12818.92</v>
      </c>
      <c r="L478" s="2">
        <v>-6336.56</v>
      </c>
      <c r="M478" s="143">
        <v>42278</v>
      </c>
      <c r="N478" s="143">
        <v>42643</v>
      </c>
      <c r="O478" s="210" t="s">
        <v>8522</v>
      </c>
      <c r="P478" t="s">
        <v>3056</v>
      </c>
      <c r="Q478" s="210" t="s">
        <v>8536</v>
      </c>
      <c r="R478" t="s">
        <v>2915</v>
      </c>
    </row>
    <row r="479" spans="2:18" x14ac:dyDescent="0.2">
      <c r="B479" t="s">
        <v>8537</v>
      </c>
      <c r="C479" s="208" t="s">
        <v>8538</v>
      </c>
      <c r="D479" s="212" t="s">
        <v>8539</v>
      </c>
      <c r="E479" s="209">
        <v>965.7</v>
      </c>
      <c r="F479" s="2">
        <v>2176.4699999999998</v>
      </c>
      <c r="G479" s="2">
        <f t="shared" si="18"/>
        <v>-1210.7699999999998</v>
      </c>
      <c r="H479" s="211">
        <f t="shared" si="19"/>
        <v>-0.55629988008104858</v>
      </c>
      <c r="I479" s="213">
        <f t="shared" si="17"/>
        <v>1.5082904121966556E-5</v>
      </c>
      <c r="J479" s="2">
        <v>965.7</v>
      </c>
      <c r="K479" s="2">
        <v>2176.4699999999998</v>
      </c>
      <c r="L479" s="2">
        <v>-1210.7699999999998</v>
      </c>
      <c r="M479" s="143">
        <v>42278</v>
      </c>
      <c r="N479" s="143">
        <v>42643</v>
      </c>
      <c r="O479" s="210" t="s">
        <v>8346</v>
      </c>
      <c r="P479" t="s">
        <v>2990</v>
      </c>
      <c r="Q479" s="210" t="s">
        <v>8536</v>
      </c>
      <c r="R479" t="s">
        <v>2915</v>
      </c>
    </row>
    <row r="480" spans="2:18" x14ac:dyDescent="0.2">
      <c r="B480" t="s">
        <v>8540</v>
      </c>
      <c r="C480" s="208" t="s">
        <v>8541</v>
      </c>
      <c r="D480" s="212" t="s">
        <v>8542</v>
      </c>
      <c r="E480" s="209">
        <v>15959.02</v>
      </c>
      <c r="F480" s="2">
        <v>29547.68</v>
      </c>
      <c r="G480" s="2">
        <f t="shared" si="18"/>
        <v>-13588.66</v>
      </c>
      <c r="H480" s="211">
        <f t="shared" si="19"/>
        <v>-0.45988923665072856</v>
      </c>
      <c r="I480" s="213">
        <f t="shared" si="17"/>
        <v>2.4925791502593633E-4</v>
      </c>
      <c r="J480" s="2">
        <v>15959.02</v>
      </c>
      <c r="K480" s="2">
        <v>29547.68</v>
      </c>
      <c r="L480" s="2">
        <v>-13588.66</v>
      </c>
      <c r="M480" s="143">
        <v>42278</v>
      </c>
      <c r="N480" s="143">
        <v>42643</v>
      </c>
      <c r="O480" s="210" t="s">
        <v>8290</v>
      </c>
      <c r="P480" t="s">
        <v>2916</v>
      </c>
      <c r="Q480" s="210" t="s">
        <v>8073</v>
      </c>
      <c r="R480" t="s">
        <v>2915</v>
      </c>
    </row>
    <row r="481" spans="2:18" ht="25.5" x14ac:dyDescent="0.2">
      <c r="B481" t="s">
        <v>8543</v>
      </c>
      <c r="C481" s="208" t="s">
        <v>8544</v>
      </c>
      <c r="D481" s="212" t="s">
        <v>8545</v>
      </c>
      <c r="E481" s="209">
        <v>23174.27</v>
      </c>
      <c r="F481" s="2">
        <v>10683.88</v>
      </c>
      <c r="G481" s="2">
        <f t="shared" si="18"/>
        <v>12490.390000000001</v>
      </c>
      <c r="H481" s="211">
        <f t="shared" si="19"/>
        <v>1.1690874476313851</v>
      </c>
      <c r="I481" s="213">
        <f t="shared" si="17"/>
        <v>3.6195018381129327E-4</v>
      </c>
      <c r="J481" s="2">
        <v>23174.27</v>
      </c>
      <c r="K481" s="2">
        <v>10683.88</v>
      </c>
      <c r="L481" s="2">
        <v>12490.390000000001</v>
      </c>
      <c r="M481" s="143">
        <v>42278</v>
      </c>
      <c r="N481" s="143">
        <v>42643</v>
      </c>
      <c r="O481" s="210" t="s">
        <v>8290</v>
      </c>
      <c r="P481" t="s">
        <v>2916</v>
      </c>
      <c r="Q481" s="210" t="s">
        <v>7756</v>
      </c>
      <c r="R481" t="s">
        <v>2915</v>
      </c>
    </row>
    <row r="482" spans="2:18" ht="25.5" x14ac:dyDescent="0.2">
      <c r="B482" t="s">
        <v>8546</v>
      </c>
      <c r="C482" s="208" t="s">
        <v>8547</v>
      </c>
      <c r="D482" s="212" t="s">
        <v>8548</v>
      </c>
      <c r="E482" s="209">
        <v>596.09</v>
      </c>
      <c r="F482" s="2">
        <v>1077.32</v>
      </c>
      <c r="G482" s="2">
        <f t="shared" si="18"/>
        <v>-481.2299999999999</v>
      </c>
      <c r="H482" s="211">
        <f t="shared" si="19"/>
        <v>-0.44669179073998433</v>
      </c>
      <c r="I482" s="213">
        <f t="shared" si="17"/>
        <v>9.3101049167060626E-6</v>
      </c>
      <c r="J482" s="2">
        <v>596.09</v>
      </c>
      <c r="K482" s="2">
        <v>1077.32</v>
      </c>
      <c r="L482" s="2">
        <v>-481.2299999999999</v>
      </c>
      <c r="M482" s="143">
        <v>42278</v>
      </c>
      <c r="N482" s="143">
        <v>42643</v>
      </c>
      <c r="O482" s="210" t="s">
        <v>8500</v>
      </c>
      <c r="P482" t="s">
        <v>3056</v>
      </c>
      <c r="Q482" s="210" t="s">
        <v>8511</v>
      </c>
      <c r="R482" t="s">
        <v>2965</v>
      </c>
    </row>
    <row r="483" spans="2:18" ht="25.5" x14ac:dyDescent="0.2">
      <c r="B483" t="s">
        <v>8549</v>
      </c>
      <c r="C483" s="208" t="s">
        <v>8550</v>
      </c>
      <c r="D483" s="212" t="s">
        <v>8551</v>
      </c>
      <c r="E483" s="209">
        <v>108772.9</v>
      </c>
      <c r="F483" s="2">
        <v>123820.47</v>
      </c>
      <c r="G483" s="2">
        <f t="shared" si="18"/>
        <v>-15047.570000000007</v>
      </c>
      <c r="H483" s="211">
        <f t="shared" si="19"/>
        <v>-0.12152732096720362</v>
      </c>
      <c r="I483" s="213">
        <f t="shared" si="17"/>
        <v>1.6988829054243096E-3</v>
      </c>
      <c r="J483" s="2">
        <v>108772.9</v>
      </c>
      <c r="K483" s="2">
        <v>123820.47</v>
      </c>
      <c r="L483" s="2">
        <v>-15047.570000000007</v>
      </c>
      <c r="M483" s="143">
        <v>42278</v>
      </c>
      <c r="N483" s="143">
        <v>42643</v>
      </c>
      <c r="O483" s="210" t="s">
        <v>8552</v>
      </c>
      <c r="P483" t="s">
        <v>3056</v>
      </c>
      <c r="Q483" s="210" t="s">
        <v>5277</v>
      </c>
      <c r="R483" t="s">
        <v>2915</v>
      </c>
    </row>
    <row r="484" spans="2:18" ht="51" x14ac:dyDescent="0.2">
      <c r="B484" t="s">
        <v>8553</v>
      </c>
      <c r="C484" s="208" t="s">
        <v>8554</v>
      </c>
      <c r="D484" s="212" t="s">
        <v>8555</v>
      </c>
      <c r="E484" s="209">
        <v>693630.85</v>
      </c>
      <c r="F484" s="2">
        <v>776019.44</v>
      </c>
      <c r="G484" s="2">
        <f t="shared" si="18"/>
        <v>-82388.589999999967</v>
      </c>
      <c r="H484" s="211">
        <f t="shared" si="19"/>
        <v>-0.10616820372438089</v>
      </c>
      <c r="I484" s="213">
        <f t="shared" si="17"/>
        <v>1.0833558668932552E-2</v>
      </c>
      <c r="J484" s="2">
        <v>693630.85</v>
      </c>
      <c r="K484" s="2">
        <v>776019.44</v>
      </c>
      <c r="L484" s="2">
        <v>-82388.589999999967</v>
      </c>
      <c r="M484" s="143">
        <v>42278</v>
      </c>
      <c r="N484" s="143">
        <v>42643</v>
      </c>
      <c r="O484" s="210" t="s">
        <v>8394</v>
      </c>
      <c r="P484" t="s">
        <v>3056</v>
      </c>
      <c r="Q484" s="210" t="s">
        <v>8556</v>
      </c>
      <c r="R484" t="s">
        <v>2931</v>
      </c>
    </row>
    <row r="485" spans="2:18" ht="25.5" x14ac:dyDescent="0.2">
      <c r="B485" t="s">
        <v>8557</v>
      </c>
      <c r="C485" s="208" t="s">
        <v>8558</v>
      </c>
      <c r="D485" s="212" t="s">
        <v>8559</v>
      </c>
      <c r="E485" s="209">
        <v>649.13</v>
      </c>
      <c r="F485" s="2">
        <v>4528.0600000000004</v>
      </c>
      <c r="G485" s="2">
        <f t="shared" si="18"/>
        <v>-3878.9300000000003</v>
      </c>
      <c r="H485" s="211">
        <f t="shared" si="19"/>
        <v>-0.85664280066960241</v>
      </c>
      <c r="I485" s="213">
        <f t="shared" si="17"/>
        <v>1.0138516674632029E-5</v>
      </c>
      <c r="J485" s="2">
        <v>649.13</v>
      </c>
      <c r="K485" s="2">
        <v>4528.0600000000004</v>
      </c>
      <c r="L485" s="2">
        <v>-3878.9300000000003</v>
      </c>
      <c r="M485" s="143">
        <v>42278</v>
      </c>
      <c r="N485" s="143">
        <v>42643</v>
      </c>
      <c r="O485" s="210" t="s">
        <v>8481</v>
      </c>
      <c r="P485" t="s">
        <v>2915</v>
      </c>
      <c r="Q485" s="210" t="s">
        <v>8073</v>
      </c>
      <c r="R485" t="s">
        <v>2915</v>
      </c>
    </row>
    <row r="486" spans="2:18" x14ac:dyDescent="0.2">
      <c r="B486" t="s">
        <v>8560</v>
      </c>
      <c r="C486" s="208" t="s">
        <v>8561</v>
      </c>
      <c r="D486" s="212" t="s">
        <v>8562</v>
      </c>
      <c r="E486" s="209">
        <v>15879.17</v>
      </c>
      <c r="F486" s="2">
        <v>44525.57</v>
      </c>
      <c r="G486" s="2">
        <f t="shared" si="18"/>
        <v>-28646.400000000001</v>
      </c>
      <c r="H486" s="211">
        <f t="shared" si="19"/>
        <v>-0.64336964130947683</v>
      </c>
      <c r="I486" s="213">
        <f t="shared" si="17"/>
        <v>2.4801076798841012E-4</v>
      </c>
      <c r="J486" s="2">
        <v>15879.17</v>
      </c>
      <c r="K486" s="2">
        <v>44525.57</v>
      </c>
      <c r="L486" s="2">
        <v>-28646.400000000001</v>
      </c>
      <c r="M486" s="143">
        <v>42278</v>
      </c>
      <c r="N486" s="143">
        <v>42643</v>
      </c>
      <c r="O486" s="210" t="s">
        <v>8563</v>
      </c>
      <c r="P486" t="s">
        <v>3056</v>
      </c>
      <c r="Q486" s="210" t="s">
        <v>7843</v>
      </c>
      <c r="R486" t="s">
        <v>2921</v>
      </c>
    </row>
    <row r="487" spans="2:18" x14ac:dyDescent="0.2">
      <c r="B487" t="s">
        <v>8564</v>
      </c>
      <c r="C487" s="208" t="s">
        <v>8565</v>
      </c>
      <c r="D487" s="212" t="s">
        <v>8566</v>
      </c>
      <c r="E487" s="209">
        <v>2597.92</v>
      </c>
      <c r="F487" s="2">
        <v>6425.45</v>
      </c>
      <c r="G487" s="2">
        <f t="shared" si="18"/>
        <v>-3827.5299999999997</v>
      </c>
      <c r="H487" s="211">
        <f t="shared" si="19"/>
        <v>-0.59568279264487312</v>
      </c>
      <c r="I487" s="213">
        <f t="shared" si="17"/>
        <v>4.0575932770569901E-5</v>
      </c>
      <c r="J487" s="2">
        <v>2597.92</v>
      </c>
      <c r="K487" s="2">
        <v>6425.45</v>
      </c>
      <c r="L487" s="2">
        <v>-3827.5299999999997</v>
      </c>
      <c r="M487" s="143">
        <v>42278</v>
      </c>
      <c r="N487" s="143">
        <v>42643</v>
      </c>
      <c r="O487" s="210" t="s">
        <v>8489</v>
      </c>
      <c r="P487" t="s">
        <v>2930</v>
      </c>
      <c r="Q487" s="210" t="s">
        <v>7798</v>
      </c>
      <c r="R487" t="s">
        <v>2926</v>
      </c>
    </row>
    <row r="488" spans="2:18" x14ac:dyDescent="0.2">
      <c r="B488" t="s">
        <v>8567</v>
      </c>
      <c r="C488" s="208" t="s">
        <v>8568</v>
      </c>
      <c r="D488" s="212" t="s">
        <v>8569</v>
      </c>
      <c r="E488" s="209">
        <v>194515.75999999998</v>
      </c>
      <c r="F488" s="2">
        <v>619888.66</v>
      </c>
      <c r="G488" s="2">
        <f t="shared" si="18"/>
        <v>-425372.9</v>
      </c>
      <c r="H488" s="211">
        <f t="shared" si="19"/>
        <v>-0.68620855235519229</v>
      </c>
      <c r="I488" s="213">
        <f t="shared" si="17"/>
        <v>3.038068301016317E-3</v>
      </c>
      <c r="J488" s="2">
        <v>194515.76</v>
      </c>
      <c r="K488" s="2">
        <v>619888.66</v>
      </c>
      <c r="L488" s="2">
        <v>-425372.9</v>
      </c>
      <c r="M488" s="143">
        <v>42278</v>
      </c>
      <c r="N488" s="143">
        <v>42643</v>
      </c>
      <c r="O488" s="210" t="s">
        <v>8394</v>
      </c>
      <c r="P488" t="s">
        <v>3056</v>
      </c>
      <c r="Q488" s="210" t="s">
        <v>7843</v>
      </c>
      <c r="R488" t="s">
        <v>2921</v>
      </c>
    </row>
    <row r="489" spans="2:18" ht="38.25" x14ac:dyDescent="0.2">
      <c r="B489" t="s">
        <v>8570</v>
      </c>
      <c r="C489" s="208" t="s">
        <v>8571</v>
      </c>
      <c r="D489" s="212" t="s">
        <v>8572</v>
      </c>
      <c r="E489" s="209">
        <v>87816.14</v>
      </c>
      <c r="F489" s="2">
        <v>94335.83</v>
      </c>
      <c r="G489" s="2">
        <f t="shared" si="18"/>
        <v>-6519.6900000000023</v>
      </c>
      <c r="H489" s="211">
        <f t="shared" si="19"/>
        <v>-6.9111492420218301E-2</v>
      </c>
      <c r="I489" s="213">
        <f t="shared" si="17"/>
        <v>1.3715671740511465E-3</v>
      </c>
      <c r="J489" s="2">
        <v>87816.14</v>
      </c>
      <c r="K489" s="2">
        <v>94335.83</v>
      </c>
      <c r="L489" s="2">
        <v>-6519.6900000000023</v>
      </c>
      <c r="M489" s="143">
        <v>42278</v>
      </c>
      <c r="N489" s="143">
        <v>42643</v>
      </c>
      <c r="O489" s="210" t="s">
        <v>8552</v>
      </c>
      <c r="P489" t="s">
        <v>3056</v>
      </c>
      <c r="Q489" s="210" t="s">
        <v>7776</v>
      </c>
      <c r="R489" t="s">
        <v>2916</v>
      </c>
    </row>
    <row r="490" spans="2:18" x14ac:dyDescent="0.2">
      <c r="B490" t="s">
        <v>8573</v>
      </c>
      <c r="C490" s="208" t="s">
        <v>8574</v>
      </c>
      <c r="D490" s="212" t="s">
        <v>8575</v>
      </c>
      <c r="E490" s="209">
        <v>10812.69</v>
      </c>
      <c r="F490" s="2">
        <v>8976.4599999999991</v>
      </c>
      <c r="G490" s="2">
        <f t="shared" si="18"/>
        <v>1836.2300000000014</v>
      </c>
      <c r="H490" s="211">
        <f t="shared" si="19"/>
        <v>0.2045605951566655</v>
      </c>
      <c r="I490" s="213">
        <f t="shared" si="17"/>
        <v>1.6887932750393143E-4</v>
      </c>
      <c r="J490" s="2">
        <v>10812.69</v>
      </c>
      <c r="K490" s="2">
        <v>8976.4599999999991</v>
      </c>
      <c r="L490" s="2">
        <v>1836.2300000000014</v>
      </c>
      <c r="M490" s="143">
        <v>42278</v>
      </c>
      <c r="N490" s="143">
        <v>42643</v>
      </c>
      <c r="O490" s="210" t="s">
        <v>8576</v>
      </c>
      <c r="P490" t="s">
        <v>3056</v>
      </c>
      <c r="Q490" s="210" t="s">
        <v>8099</v>
      </c>
      <c r="R490" t="s">
        <v>2926</v>
      </c>
    </row>
    <row r="491" spans="2:18" x14ac:dyDescent="0.2">
      <c r="B491" t="s">
        <v>8577</v>
      </c>
      <c r="C491" s="208" t="s">
        <v>8578</v>
      </c>
      <c r="D491" s="212" t="s">
        <v>8579</v>
      </c>
      <c r="E491" s="209">
        <v>68933.469999999987</v>
      </c>
      <c r="F491" s="2">
        <v>127511.13</v>
      </c>
      <c r="G491" s="2">
        <f t="shared" si="18"/>
        <v>-58577.66</v>
      </c>
      <c r="H491" s="211">
        <f t="shared" si="19"/>
        <v>-0.45939252518584067</v>
      </c>
      <c r="I491" s="213">
        <f t="shared" si="17"/>
        <v>1.076645872221661E-3</v>
      </c>
      <c r="J491" s="2">
        <v>68933.47</v>
      </c>
      <c r="K491" s="2">
        <v>127511.13</v>
      </c>
      <c r="L491" s="2">
        <v>-58577.66</v>
      </c>
      <c r="M491" s="143">
        <v>42278</v>
      </c>
      <c r="N491" s="143">
        <v>42643</v>
      </c>
      <c r="O491" s="210" t="s">
        <v>8580</v>
      </c>
      <c r="P491" t="s">
        <v>2916</v>
      </c>
      <c r="Q491" s="210" t="s">
        <v>5277</v>
      </c>
      <c r="R491" t="s">
        <v>2915</v>
      </c>
    </row>
    <row r="492" spans="2:18" ht="25.5" x14ac:dyDescent="0.2">
      <c r="B492" t="s">
        <v>8581</v>
      </c>
      <c r="C492" s="208" t="s">
        <v>8582</v>
      </c>
      <c r="D492" s="212" t="s">
        <v>8583</v>
      </c>
      <c r="E492" s="209">
        <v>993.24</v>
      </c>
      <c r="F492" s="2">
        <v>4689.96</v>
      </c>
      <c r="G492" s="2">
        <f t="shared" si="18"/>
        <v>-3696.7200000000003</v>
      </c>
      <c r="H492" s="211">
        <f t="shared" si="19"/>
        <v>-0.78821994217434699</v>
      </c>
      <c r="I492" s="213">
        <f t="shared" si="17"/>
        <v>1.5513040996274269E-5</v>
      </c>
      <c r="J492" s="2">
        <v>993.24</v>
      </c>
      <c r="K492" s="2">
        <v>4689.96</v>
      </c>
      <c r="L492" s="2">
        <v>-3696.7200000000003</v>
      </c>
      <c r="M492" s="143">
        <v>42278</v>
      </c>
      <c r="N492" s="143">
        <v>42643</v>
      </c>
      <c r="O492" s="210" t="s">
        <v>8360</v>
      </c>
      <c r="P492" t="s">
        <v>3056</v>
      </c>
      <c r="Q492" s="210" t="s">
        <v>8584</v>
      </c>
      <c r="R492" t="s">
        <v>2926</v>
      </c>
    </row>
    <row r="493" spans="2:18" ht="25.5" x14ac:dyDescent="0.2">
      <c r="B493" t="s">
        <v>8585</v>
      </c>
      <c r="C493" s="208" t="s">
        <v>8586</v>
      </c>
      <c r="D493" s="212" t="s">
        <v>8587</v>
      </c>
      <c r="E493" s="209">
        <v>1491.31</v>
      </c>
      <c r="F493" s="2">
        <v>4371.55</v>
      </c>
      <c r="G493" s="2">
        <f t="shared" si="18"/>
        <v>-2880.2400000000002</v>
      </c>
      <c r="H493" s="211">
        <f t="shared" si="19"/>
        <v>-0.65886012970227958</v>
      </c>
      <c r="I493" s="213">
        <f t="shared" si="17"/>
        <v>2.329220849759754E-5</v>
      </c>
      <c r="J493" s="2">
        <v>1491.31</v>
      </c>
      <c r="K493" s="2">
        <v>4371.55</v>
      </c>
      <c r="L493" s="2">
        <v>-2880.2400000000002</v>
      </c>
      <c r="M493" s="143">
        <v>42278</v>
      </c>
      <c r="N493" s="143">
        <v>42643</v>
      </c>
      <c r="O493" s="210" t="s">
        <v>8588</v>
      </c>
      <c r="P493" t="s">
        <v>2916</v>
      </c>
      <c r="Q493" s="210" t="s">
        <v>7782</v>
      </c>
      <c r="R493" t="s">
        <v>2926</v>
      </c>
    </row>
    <row r="494" spans="2:18" ht="25.5" x14ac:dyDescent="0.2">
      <c r="B494" t="s">
        <v>8589</v>
      </c>
      <c r="C494" s="208" t="s">
        <v>8590</v>
      </c>
      <c r="D494" s="212" t="s">
        <v>8591</v>
      </c>
      <c r="E494" s="209">
        <v>6721.11</v>
      </c>
      <c r="F494" s="2">
        <v>11447.78</v>
      </c>
      <c r="G494" s="2">
        <f t="shared" si="18"/>
        <v>-4726.670000000001</v>
      </c>
      <c r="H494" s="211">
        <f t="shared" si="19"/>
        <v>-0.41288966070277389</v>
      </c>
      <c r="I494" s="213">
        <f t="shared" si="17"/>
        <v>1.0497448247197952E-4</v>
      </c>
      <c r="J494" s="2">
        <v>6721.11</v>
      </c>
      <c r="K494" s="2">
        <v>11447.78</v>
      </c>
      <c r="L494" s="2">
        <v>-4726.670000000001</v>
      </c>
      <c r="M494" s="143">
        <v>42278</v>
      </c>
      <c r="N494" s="143">
        <v>42643</v>
      </c>
      <c r="O494" s="210" t="s">
        <v>8588</v>
      </c>
      <c r="P494" t="s">
        <v>2916</v>
      </c>
      <c r="Q494" s="210" t="s">
        <v>8213</v>
      </c>
      <c r="R494" t="s">
        <v>2914</v>
      </c>
    </row>
    <row r="495" spans="2:18" ht="38.25" x14ac:dyDescent="0.2">
      <c r="B495" t="s">
        <v>8592</v>
      </c>
      <c r="C495" s="208" t="s">
        <v>8593</v>
      </c>
      <c r="D495" s="212" t="s">
        <v>8594</v>
      </c>
      <c r="E495" s="209">
        <v>13666.09</v>
      </c>
      <c r="F495" s="2">
        <v>18733.54</v>
      </c>
      <c r="G495" s="2">
        <f t="shared" si="18"/>
        <v>-5067.4500000000007</v>
      </c>
      <c r="H495" s="211">
        <f t="shared" si="19"/>
        <v>-0.27050146421872218</v>
      </c>
      <c r="I495" s="213">
        <f t="shared" si="17"/>
        <v>2.134455060496696E-4</v>
      </c>
      <c r="J495" s="2">
        <v>13666.09</v>
      </c>
      <c r="K495" s="2">
        <v>18733.54</v>
      </c>
      <c r="L495" s="2">
        <v>-5067.4500000000007</v>
      </c>
      <c r="M495" s="143">
        <v>42278</v>
      </c>
      <c r="N495" s="143">
        <v>42643</v>
      </c>
      <c r="O495" s="210" t="s">
        <v>8588</v>
      </c>
      <c r="P495" t="s">
        <v>2916</v>
      </c>
      <c r="Q495" s="210" t="s">
        <v>7850</v>
      </c>
      <c r="R495" t="s">
        <v>2917</v>
      </c>
    </row>
    <row r="496" spans="2:18" x14ac:dyDescent="0.2">
      <c r="B496" t="s">
        <v>8595</v>
      </c>
      <c r="C496" s="208" t="s">
        <v>8596</v>
      </c>
      <c r="D496" s="212" t="s">
        <v>8597</v>
      </c>
      <c r="E496" s="209">
        <v>1619.52</v>
      </c>
      <c r="F496" s="2">
        <v>1584.01</v>
      </c>
      <c r="G496" s="2">
        <f t="shared" si="18"/>
        <v>35.509999999999991</v>
      </c>
      <c r="H496" s="211">
        <f t="shared" si="19"/>
        <v>2.2417787766491368E-2</v>
      </c>
      <c r="I496" s="213">
        <f t="shared" si="17"/>
        <v>2.529467213793857E-5</v>
      </c>
      <c r="J496" s="2">
        <v>1619.52</v>
      </c>
      <c r="K496" s="2">
        <v>1584.01</v>
      </c>
      <c r="L496" s="2">
        <v>35.509999999999991</v>
      </c>
      <c r="M496" s="143">
        <v>42278</v>
      </c>
      <c r="N496" s="143">
        <v>42643</v>
      </c>
      <c r="O496" s="210" t="s">
        <v>8598</v>
      </c>
      <c r="P496" t="s">
        <v>2916</v>
      </c>
      <c r="Q496" s="210" t="s">
        <v>7782</v>
      </c>
      <c r="R496" t="s">
        <v>2926</v>
      </c>
    </row>
    <row r="497" spans="2:18" ht="25.5" x14ac:dyDescent="0.2">
      <c r="B497" t="s">
        <v>8599</v>
      </c>
      <c r="C497" s="208" t="s">
        <v>8600</v>
      </c>
      <c r="D497" s="212" t="s">
        <v>8601</v>
      </c>
      <c r="E497" s="209">
        <v>528.04999999999995</v>
      </c>
      <c r="F497" s="2">
        <v>1449.79</v>
      </c>
      <c r="G497" s="2">
        <f t="shared" si="18"/>
        <v>-921.74</v>
      </c>
      <c r="H497" s="211">
        <f t="shared" si="19"/>
        <v>-0.63577483635561016</v>
      </c>
      <c r="I497" s="213">
        <f t="shared" si="17"/>
        <v>8.2474138154752395E-6</v>
      </c>
      <c r="J497" s="2">
        <v>528.04999999999995</v>
      </c>
      <c r="K497" s="2">
        <v>1449.79</v>
      </c>
      <c r="L497" s="2">
        <v>-921.74</v>
      </c>
      <c r="M497" s="143">
        <v>42278</v>
      </c>
      <c r="N497" s="143">
        <v>42643</v>
      </c>
      <c r="O497" s="210" t="s">
        <v>8602</v>
      </c>
      <c r="P497" t="s">
        <v>2916</v>
      </c>
      <c r="Q497" s="210" t="s">
        <v>7756</v>
      </c>
      <c r="R497" t="s">
        <v>2915</v>
      </c>
    </row>
    <row r="498" spans="2:18" x14ac:dyDescent="0.2">
      <c r="B498" t="s">
        <v>8603</v>
      </c>
      <c r="C498" s="208" t="s">
        <v>8604</v>
      </c>
      <c r="D498" s="212" t="s">
        <v>8605</v>
      </c>
      <c r="E498" s="209">
        <v>3544.09</v>
      </c>
      <c r="F498" s="2">
        <v>6724.2</v>
      </c>
      <c r="G498" s="2">
        <f t="shared" si="18"/>
        <v>-3180.1099999999997</v>
      </c>
      <c r="H498" s="211">
        <f t="shared" si="19"/>
        <v>-0.47293507034294041</v>
      </c>
      <c r="I498" s="213">
        <f t="shared" si="17"/>
        <v>5.5353805187553537E-5</v>
      </c>
      <c r="J498" s="2">
        <v>3544.09</v>
      </c>
      <c r="K498" s="2">
        <v>6724.2</v>
      </c>
      <c r="L498" s="2">
        <v>-3180.1099999999997</v>
      </c>
      <c r="M498" s="143">
        <v>42278</v>
      </c>
      <c r="N498" s="143">
        <v>42643</v>
      </c>
      <c r="O498" s="210" t="s">
        <v>8386</v>
      </c>
      <c r="P498" t="s">
        <v>2931</v>
      </c>
      <c r="Q498" s="210" t="s">
        <v>5277</v>
      </c>
      <c r="R498" t="s">
        <v>2915</v>
      </c>
    </row>
    <row r="499" spans="2:18" x14ac:dyDescent="0.2">
      <c r="B499" t="s">
        <v>8606</v>
      </c>
      <c r="C499" s="208" t="s">
        <v>8607</v>
      </c>
      <c r="D499" s="212" t="s">
        <v>8608</v>
      </c>
      <c r="E499" s="209">
        <v>32107.37</v>
      </c>
      <c r="F499" s="2">
        <v>43318.51</v>
      </c>
      <c r="G499" s="2">
        <f t="shared" si="18"/>
        <v>-11211.140000000003</v>
      </c>
      <c r="H499" s="211">
        <f t="shared" si="19"/>
        <v>-0.25880714733724686</v>
      </c>
      <c r="I499" s="213">
        <f t="shared" si="17"/>
        <v>5.0147290392306648E-4</v>
      </c>
      <c r="J499" s="2">
        <v>32107.37</v>
      </c>
      <c r="K499" s="2">
        <v>43318.51</v>
      </c>
      <c r="L499" s="2">
        <v>-11211.140000000003</v>
      </c>
      <c r="M499" s="143">
        <v>42278</v>
      </c>
      <c r="N499" s="143">
        <v>42643</v>
      </c>
      <c r="O499" s="210" t="s">
        <v>8290</v>
      </c>
      <c r="P499" t="s">
        <v>2916</v>
      </c>
      <c r="Q499" s="210" t="s">
        <v>7843</v>
      </c>
      <c r="R499" t="s">
        <v>2921</v>
      </c>
    </row>
    <row r="500" spans="2:18" x14ac:dyDescent="0.2">
      <c r="B500" t="s">
        <v>8609</v>
      </c>
      <c r="C500" s="208" t="s">
        <v>8610</v>
      </c>
      <c r="D500" s="212" t="s">
        <v>8611</v>
      </c>
      <c r="E500" s="209">
        <v>4698.43</v>
      </c>
      <c r="F500" s="2">
        <v>17972.87</v>
      </c>
      <c r="G500" s="2">
        <f t="shared" si="18"/>
        <v>-13274.439999999999</v>
      </c>
      <c r="H500" s="211">
        <f t="shared" si="19"/>
        <v>-0.73858209623727311</v>
      </c>
      <c r="I500" s="213">
        <f t="shared" si="17"/>
        <v>7.3383006330921951E-5</v>
      </c>
      <c r="J500" s="2">
        <v>4698.43</v>
      </c>
      <c r="K500" s="2">
        <v>17972.87</v>
      </c>
      <c r="L500" s="2">
        <v>-13274.439999999999</v>
      </c>
      <c r="M500" s="143">
        <v>42278</v>
      </c>
      <c r="N500" s="143">
        <v>42643</v>
      </c>
      <c r="O500" s="210" t="s">
        <v>8290</v>
      </c>
      <c r="P500" t="s">
        <v>2916</v>
      </c>
      <c r="Q500" s="210" t="s">
        <v>7773</v>
      </c>
      <c r="R500" t="s">
        <v>2915</v>
      </c>
    </row>
    <row r="501" spans="2:18" x14ac:dyDescent="0.2">
      <c r="B501" t="s">
        <v>8612</v>
      </c>
      <c r="C501" s="208" t="s">
        <v>8613</v>
      </c>
      <c r="D501" s="212" t="s">
        <v>8614</v>
      </c>
      <c r="E501" s="209">
        <v>5845.68</v>
      </c>
      <c r="F501" s="2">
        <v>25208.91</v>
      </c>
      <c r="G501" s="2">
        <f t="shared" si="18"/>
        <v>-19363.23</v>
      </c>
      <c r="H501" s="211">
        <f t="shared" si="19"/>
        <v>-0.76811056090882146</v>
      </c>
      <c r="I501" s="213">
        <f t="shared" si="17"/>
        <v>9.1301471438021595E-5</v>
      </c>
      <c r="J501" s="2">
        <v>5845.68</v>
      </c>
      <c r="K501" s="2">
        <v>25208.91</v>
      </c>
      <c r="L501" s="2">
        <v>-19363.23</v>
      </c>
      <c r="M501" s="143">
        <v>42278</v>
      </c>
      <c r="N501" s="143">
        <v>42643</v>
      </c>
      <c r="O501" s="210" t="s">
        <v>8290</v>
      </c>
      <c r="P501" t="s">
        <v>2916</v>
      </c>
      <c r="Q501" s="210" t="s">
        <v>7773</v>
      </c>
      <c r="R501" t="s">
        <v>2915</v>
      </c>
    </row>
    <row r="502" spans="2:18" ht="25.5" x14ac:dyDescent="0.2">
      <c r="B502" t="s">
        <v>8615</v>
      </c>
      <c r="C502" s="208" t="s">
        <v>8616</v>
      </c>
      <c r="D502" s="212" t="s">
        <v>8617</v>
      </c>
      <c r="E502" s="209">
        <v>4954.28</v>
      </c>
      <c r="F502" s="2">
        <v>6336</v>
      </c>
      <c r="G502" s="2">
        <f t="shared" si="18"/>
        <v>-1381.7200000000003</v>
      </c>
      <c r="H502" s="211">
        <f t="shared" si="19"/>
        <v>-0.21807449494949499</v>
      </c>
      <c r="I502" s="213">
        <f t="shared" si="17"/>
        <v>7.7379030996558421E-5</v>
      </c>
      <c r="J502" s="2">
        <v>4954.28</v>
      </c>
      <c r="K502" s="2">
        <v>6336</v>
      </c>
      <c r="L502" s="2">
        <v>-1381.7200000000003</v>
      </c>
      <c r="M502" s="143">
        <v>42278</v>
      </c>
      <c r="N502" s="143">
        <v>42643</v>
      </c>
      <c r="O502" s="210" t="s">
        <v>8618</v>
      </c>
      <c r="P502" t="s">
        <v>2916</v>
      </c>
      <c r="Q502" s="210" t="s">
        <v>7782</v>
      </c>
      <c r="R502" t="s">
        <v>2926</v>
      </c>
    </row>
    <row r="503" spans="2:18" ht="25.5" x14ac:dyDescent="0.2">
      <c r="B503" t="s">
        <v>8619</v>
      </c>
      <c r="C503" s="208" t="s">
        <v>8620</v>
      </c>
      <c r="D503" s="212" t="s">
        <v>8621</v>
      </c>
      <c r="E503" s="209">
        <v>2467.5500000000002</v>
      </c>
      <c r="F503" s="2">
        <v>1681.31</v>
      </c>
      <c r="G503" s="2">
        <f t="shared" si="18"/>
        <v>786.24000000000024</v>
      </c>
      <c r="H503" s="211">
        <f t="shared" si="19"/>
        <v>0.46763535576425541</v>
      </c>
      <c r="I503" s="213">
        <f t="shared" si="17"/>
        <v>3.8539732904792978E-5</v>
      </c>
      <c r="J503" s="2">
        <v>2467.5500000000002</v>
      </c>
      <c r="K503" s="2">
        <v>1681.31</v>
      </c>
      <c r="L503" s="2">
        <v>786.24000000000024</v>
      </c>
      <c r="M503" s="143">
        <v>42278</v>
      </c>
      <c r="N503" s="143">
        <v>42643</v>
      </c>
      <c r="O503" s="210" t="s">
        <v>8618</v>
      </c>
      <c r="P503" t="s">
        <v>2916</v>
      </c>
      <c r="Q503" s="210" t="s">
        <v>5277</v>
      </c>
      <c r="R503" t="s">
        <v>2915</v>
      </c>
    </row>
    <row r="504" spans="2:18" ht="25.5" x14ac:dyDescent="0.2">
      <c r="B504" t="s">
        <v>8622</v>
      </c>
      <c r="C504" s="208" t="s">
        <v>8623</v>
      </c>
      <c r="D504" s="212" t="s">
        <v>8624</v>
      </c>
      <c r="E504" s="209">
        <v>1446.45</v>
      </c>
      <c r="F504" s="2">
        <v>2263.31</v>
      </c>
      <c r="G504" s="2">
        <f t="shared" si="18"/>
        <v>-816.8599999999999</v>
      </c>
      <c r="H504" s="211">
        <f t="shared" si="19"/>
        <v>-0.36091388276462344</v>
      </c>
      <c r="I504" s="213">
        <f t="shared" si="17"/>
        <v>2.2591557074887153E-5</v>
      </c>
      <c r="J504" s="2">
        <v>1446.45</v>
      </c>
      <c r="K504" s="2">
        <v>2263.31</v>
      </c>
      <c r="L504" s="2">
        <v>-816.8599999999999</v>
      </c>
      <c r="M504" s="143">
        <v>42278</v>
      </c>
      <c r="N504" s="143">
        <v>42643</v>
      </c>
      <c r="O504" s="210" t="s">
        <v>8625</v>
      </c>
      <c r="P504" t="s">
        <v>2916</v>
      </c>
      <c r="Q504" s="210" t="s">
        <v>5277</v>
      </c>
      <c r="R504" t="s">
        <v>2915</v>
      </c>
    </row>
    <row r="505" spans="2:18" x14ac:dyDescent="0.2">
      <c r="B505" t="s">
        <v>8626</v>
      </c>
      <c r="C505" s="208" t="s">
        <v>8627</v>
      </c>
      <c r="D505" s="212" t="s">
        <v>8628</v>
      </c>
      <c r="E505" s="209">
        <v>7477.24</v>
      </c>
      <c r="F505" s="2">
        <v>4437.55</v>
      </c>
      <c r="G505" s="2">
        <f t="shared" si="18"/>
        <v>3039.6899999999996</v>
      </c>
      <c r="H505" s="211">
        <f t="shared" si="19"/>
        <v>0.68499284515104042</v>
      </c>
      <c r="I505" s="213">
        <f t="shared" si="17"/>
        <v>1.1678419179551953E-4</v>
      </c>
      <c r="J505" s="2">
        <v>7477.24</v>
      </c>
      <c r="K505" s="2">
        <v>4437.55</v>
      </c>
      <c r="L505" s="2">
        <v>3039.6899999999996</v>
      </c>
      <c r="M505" s="143">
        <v>42278</v>
      </c>
      <c r="N505" s="143">
        <v>42643</v>
      </c>
      <c r="O505" s="210" t="s">
        <v>8625</v>
      </c>
      <c r="P505" t="s">
        <v>2916</v>
      </c>
      <c r="Q505" s="210" t="s">
        <v>5277</v>
      </c>
      <c r="R505" t="s">
        <v>2915</v>
      </c>
    </row>
    <row r="506" spans="2:18" ht="38.25" x14ac:dyDescent="0.2">
      <c r="B506" t="s">
        <v>8629</v>
      </c>
      <c r="C506" s="208" t="s">
        <v>8630</v>
      </c>
      <c r="D506" s="212" t="s">
        <v>8631</v>
      </c>
      <c r="E506" s="209">
        <v>439125.87</v>
      </c>
      <c r="F506" s="2">
        <v>525868.81000000006</v>
      </c>
      <c r="G506" s="2">
        <f t="shared" si="18"/>
        <v>-86742.940000000061</v>
      </c>
      <c r="H506" s="211">
        <f t="shared" si="19"/>
        <v>-0.1649516730227831</v>
      </c>
      <c r="I506" s="213">
        <f t="shared" si="17"/>
        <v>6.8585413634515372E-3</v>
      </c>
      <c r="J506" s="2">
        <v>439125.87</v>
      </c>
      <c r="K506" s="2">
        <v>525868.81000000006</v>
      </c>
      <c r="L506" s="2">
        <v>-86742.940000000061</v>
      </c>
      <c r="M506" s="143">
        <v>42278</v>
      </c>
      <c r="N506" s="143">
        <v>42643</v>
      </c>
      <c r="O506" s="210" t="s">
        <v>8625</v>
      </c>
      <c r="P506" t="s">
        <v>2916</v>
      </c>
      <c r="Q506" s="210" t="s">
        <v>8632</v>
      </c>
      <c r="R506" t="s">
        <v>2914</v>
      </c>
    </row>
    <row r="507" spans="2:18" x14ac:dyDescent="0.2">
      <c r="B507" t="s">
        <v>8633</v>
      </c>
      <c r="C507" s="208" t="s">
        <v>8634</v>
      </c>
      <c r="D507" s="212" t="s">
        <v>8635</v>
      </c>
      <c r="E507" s="209">
        <v>35648.370000000003</v>
      </c>
      <c r="F507" s="2">
        <v>39361.760000000002</v>
      </c>
      <c r="G507" s="2">
        <f t="shared" si="18"/>
        <v>-3713.3899999999994</v>
      </c>
      <c r="H507" s="211">
        <f t="shared" si="19"/>
        <v>-9.4340039673022735E-2</v>
      </c>
      <c r="I507" s="213">
        <f t="shared" si="17"/>
        <v>5.5677844756589934E-4</v>
      </c>
      <c r="J507" s="2">
        <v>35648.370000000003</v>
      </c>
      <c r="K507" s="2">
        <v>39361.760000000002</v>
      </c>
      <c r="L507" s="2">
        <v>-3713.3899999999994</v>
      </c>
      <c r="M507" s="143">
        <v>42278</v>
      </c>
      <c r="N507" s="143">
        <v>42643</v>
      </c>
      <c r="O507" s="210" t="s">
        <v>8636</v>
      </c>
      <c r="P507" t="s">
        <v>2916</v>
      </c>
      <c r="Q507" s="210" t="s">
        <v>7782</v>
      </c>
      <c r="R507" t="s">
        <v>2926</v>
      </c>
    </row>
    <row r="508" spans="2:18" ht="25.5" x14ac:dyDescent="0.2">
      <c r="B508" t="s">
        <v>8637</v>
      </c>
      <c r="C508" s="208" t="s">
        <v>8638</v>
      </c>
      <c r="D508" s="212" t="s">
        <v>8639</v>
      </c>
      <c r="E508" s="209">
        <v>31503.77</v>
      </c>
      <c r="F508" s="2">
        <v>48207.47</v>
      </c>
      <c r="G508" s="2">
        <f t="shared" si="18"/>
        <v>-16703.7</v>
      </c>
      <c r="H508" s="211">
        <f t="shared" si="19"/>
        <v>-0.34649609282544802</v>
      </c>
      <c r="I508" s="213">
        <f t="shared" si="17"/>
        <v>4.9204550314847913E-4</v>
      </c>
      <c r="J508" s="2">
        <v>31503.77</v>
      </c>
      <c r="K508" s="2">
        <v>48207.47</v>
      </c>
      <c r="L508" s="2">
        <v>-16703.7</v>
      </c>
      <c r="M508" s="143">
        <v>42278</v>
      </c>
      <c r="N508" s="143">
        <v>42643</v>
      </c>
      <c r="O508" s="210" t="s">
        <v>8640</v>
      </c>
      <c r="P508" t="s">
        <v>2916</v>
      </c>
      <c r="Q508" s="210" t="s">
        <v>8641</v>
      </c>
      <c r="R508" t="s">
        <v>2915</v>
      </c>
    </row>
    <row r="509" spans="2:18" x14ac:dyDescent="0.2">
      <c r="B509" t="s">
        <v>8642</v>
      </c>
      <c r="C509" s="208" t="s">
        <v>8643</v>
      </c>
      <c r="D509" s="212" t="s">
        <v>8644</v>
      </c>
      <c r="E509" s="209">
        <v>242.87</v>
      </c>
      <c r="F509" s="2">
        <v>2256.6999999999998</v>
      </c>
      <c r="G509" s="2">
        <f t="shared" si="18"/>
        <v>-2013.83</v>
      </c>
      <c r="H509" s="211">
        <f t="shared" si="19"/>
        <v>-0.8923782514290779</v>
      </c>
      <c r="I509" s="213">
        <f t="shared" si="17"/>
        <v>3.79329494056334E-6</v>
      </c>
      <c r="J509" s="2">
        <v>242.87</v>
      </c>
      <c r="K509" s="2">
        <v>2256.6999999999998</v>
      </c>
      <c r="L509" s="2">
        <v>-2013.83</v>
      </c>
      <c r="M509" s="143">
        <v>42278</v>
      </c>
      <c r="N509" s="143">
        <v>42643</v>
      </c>
      <c r="O509" s="210" t="s">
        <v>8645</v>
      </c>
      <c r="P509" t="s">
        <v>2916</v>
      </c>
      <c r="Q509" s="210" t="s">
        <v>7934</v>
      </c>
      <c r="R509" t="s">
        <v>2921</v>
      </c>
    </row>
    <row r="510" spans="2:18" x14ac:dyDescent="0.2">
      <c r="B510" t="s">
        <v>8646</v>
      </c>
      <c r="C510" s="208" t="s">
        <v>8647</v>
      </c>
      <c r="D510" s="212" t="s">
        <v>8648</v>
      </c>
      <c r="E510" s="209">
        <v>26556.9</v>
      </c>
      <c r="F510" s="2">
        <v>76032</v>
      </c>
      <c r="G510" s="2">
        <f t="shared" si="18"/>
        <v>-49475.1</v>
      </c>
      <c r="H510" s="211">
        <f t="shared" si="19"/>
        <v>-0.65071417297979794</v>
      </c>
      <c r="I510" s="213">
        <f t="shared" si="17"/>
        <v>4.1478220614751338E-4</v>
      </c>
      <c r="J510" s="2">
        <v>26556.9</v>
      </c>
      <c r="K510" s="2">
        <v>76032</v>
      </c>
      <c r="L510" s="2">
        <v>-49475.1</v>
      </c>
      <c r="M510" s="143">
        <v>42278</v>
      </c>
      <c r="N510" s="143">
        <v>42643</v>
      </c>
      <c r="O510" s="210" t="s">
        <v>8507</v>
      </c>
      <c r="P510" t="s">
        <v>2926</v>
      </c>
      <c r="Q510" s="210" t="s">
        <v>8511</v>
      </c>
      <c r="R510" t="s">
        <v>2965</v>
      </c>
    </row>
    <row r="511" spans="2:18" x14ac:dyDescent="0.2">
      <c r="B511" t="s">
        <v>8649</v>
      </c>
      <c r="C511" s="208" t="s">
        <v>8650</v>
      </c>
      <c r="D511" s="212" t="s">
        <v>8651</v>
      </c>
      <c r="E511" s="209">
        <v>-1559.19</v>
      </c>
      <c r="F511" s="2">
        <v>7315.27</v>
      </c>
      <c r="G511" s="2">
        <f t="shared" si="18"/>
        <v>-8874.4600000000009</v>
      </c>
      <c r="H511" s="211">
        <f t="shared" si="19"/>
        <v>-1.2131418252504693</v>
      </c>
      <c r="I511" s="213">
        <f t="shared" si="17"/>
        <v>-2.4352400619166445E-5</v>
      </c>
      <c r="J511" s="2">
        <v>-1559.19</v>
      </c>
      <c r="K511" s="2">
        <v>7315.27</v>
      </c>
      <c r="L511" s="2">
        <v>-8874.4600000000009</v>
      </c>
      <c r="M511" s="143">
        <v>42278</v>
      </c>
      <c r="N511" s="143">
        <v>42643</v>
      </c>
      <c r="O511" s="210" t="s">
        <v>8652</v>
      </c>
      <c r="P511" t="s">
        <v>2916</v>
      </c>
      <c r="Q511" s="210" t="s">
        <v>8536</v>
      </c>
      <c r="R511" t="s">
        <v>2915</v>
      </c>
    </row>
    <row r="512" spans="2:18" x14ac:dyDescent="0.2">
      <c r="B512" t="s">
        <v>8653</v>
      </c>
      <c r="C512" s="208" t="s">
        <v>8654</v>
      </c>
      <c r="D512" s="212" t="s">
        <v>8655</v>
      </c>
      <c r="E512" s="209">
        <v>4949.05</v>
      </c>
      <c r="F512" s="2">
        <v>6412.9</v>
      </c>
      <c r="G512" s="2">
        <f t="shared" si="18"/>
        <v>-1463.8499999999995</v>
      </c>
      <c r="H512" s="211">
        <f t="shared" si="19"/>
        <v>-0.22826646291069555</v>
      </c>
      <c r="I512" s="213">
        <f t="shared" si="17"/>
        <v>7.7297345598859469E-5</v>
      </c>
      <c r="J512" s="2">
        <v>4949.05</v>
      </c>
      <c r="K512" s="2">
        <v>6412.9</v>
      </c>
      <c r="L512" s="2">
        <v>-1463.8499999999995</v>
      </c>
      <c r="M512" s="143">
        <v>42278</v>
      </c>
      <c r="N512" s="143">
        <v>42643</v>
      </c>
      <c r="O512" s="210" t="s">
        <v>8636</v>
      </c>
      <c r="P512" t="s">
        <v>2916</v>
      </c>
      <c r="Q512" s="210" t="s">
        <v>8536</v>
      </c>
      <c r="R512" t="s">
        <v>2915</v>
      </c>
    </row>
    <row r="513" spans="2:18" ht="25.5" x14ac:dyDescent="0.2">
      <c r="B513" t="s">
        <v>8656</v>
      </c>
      <c r="C513" s="208" t="s">
        <v>8657</v>
      </c>
      <c r="D513" s="212" t="s">
        <v>8658</v>
      </c>
      <c r="E513" s="209">
        <v>6909.06</v>
      </c>
      <c r="F513" s="2">
        <v>6891.05</v>
      </c>
      <c r="G513" s="2">
        <f t="shared" si="18"/>
        <v>18.010000000000218</v>
      </c>
      <c r="H513" s="211">
        <f t="shared" si="19"/>
        <v>2.6135349475044033E-3</v>
      </c>
      <c r="I513" s="213">
        <f t="shared" si="17"/>
        <v>1.0791000264358937E-4</v>
      </c>
      <c r="J513" s="2">
        <v>6909.06</v>
      </c>
      <c r="K513" s="2">
        <v>6891.05</v>
      </c>
      <c r="L513" s="2">
        <v>18.010000000000218</v>
      </c>
      <c r="M513" s="143">
        <v>42278</v>
      </c>
      <c r="N513" s="143">
        <v>42643</v>
      </c>
      <c r="O513" s="210" t="s">
        <v>8507</v>
      </c>
      <c r="P513" t="s">
        <v>2926</v>
      </c>
      <c r="Q513" s="210" t="s">
        <v>7773</v>
      </c>
      <c r="R513" t="s">
        <v>2915</v>
      </c>
    </row>
    <row r="514" spans="2:18" x14ac:dyDescent="0.2">
      <c r="B514" t="s">
        <v>8659</v>
      </c>
      <c r="C514" s="208" t="s">
        <v>8660</v>
      </c>
      <c r="D514" s="212" t="s">
        <v>8661</v>
      </c>
      <c r="E514" s="209">
        <v>64906.51</v>
      </c>
      <c r="F514" s="2">
        <v>50810.27</v>
      </c>
      <c r="G514" s="2">
        <f t="shared" si="18"/>
        <v>14096.240000000005</v>
      </c>
      <c r="H514" s="211">
        <f t="shared" si="19"/>
        <v>0.27742895284752483</v>
      </c>
      <c r="I514" s="213">
        <f t="shared" si="17"/>
        <v>1.0137503026006664E-3</v>
      </c>
      <c r="J514" s="2">
        <v>64906.51</v>
      </c>
      <c r="K514" s="2">
        <v>50810.27</v>
      </c>
      <c r="L514" s="2">
        <v>14096.240000000005</v>
      </c>
      <c r="M514" s="143">
        <v>42278</v>
      </c>
      <c r="N514" s="143">
        <v>42643</v>
      </c>
      <c r="O514" s="210" t="s">
        <v>8662</v>
      </c>
      <c r="P514" t="s">
        <v>2926</v>
      </c>
      <c r="Q514" s="210" t="s">
        <v>8663</v>
      </c>
      <c r="R514" t="s">
        <v>2915</v>
      </c>
    </row>
    <row r="515" spans="2:18" ht="25.5" x14ac:dyDescent="0.2">
      <c r="B515" t="s">
        <v>8664</v>
      </c>
      <c r="C515" s="208" t="s">
        <v>8665</v>
      </c>
      <c r="D515" s="212" t="s">
        <v>8666</v>
      </c>
      <c r="E515" s="209">
        <v>-712.17</v>
      </c>
      <c r="F515" s="2">
        <v>238.27</v>
      </c>
      <c r="G515" s="2">
        <f t="shared" si="18"/>
        <v>-950.43999999999994</v>
      </c>
      <c r="H515" s="211">
        <f t="shared" si="19"/>
        <v>-3.9889201326226544</v>
      </c>
      <c r="I515" s="213">
        <f t="shared" si="17"/>
        <v>-1.1123114661427898E-5</v>
      </c>
      <c r="J515" s="2">
        <v>-712.17</v>
      </c>
      <c r="K515" s="2">
        <v>238.27</v>
      </c>
      <c r="L515" s="2">
        <v>-950.43999999999994</v>
      </c>
      <c r="M515" s="143">
        <v>42278</v>
      </c>
      <c r="N515" s="143">
        <v>42643</v>
      </c>
      <c r="O515" s="210" t="s">
        <v>8507</v>
      </c>
      <c r="P515" t="s">
        <v>2926</v>
      </c>
      <c r="Q515" s="210" t="s">
        <v>7773</v>
      </c>
      <c r="R515" t="s">
        <v>2915</v>
      </c>
    </row>
    <row r="516" spans="2:18" x14ac:dyDescent="0.2">
      <c r="B516" t="s">
        <v>8667</v>
      </c>
      <c r="C516" s="208" t="s">
        <v>8668</v>
      </c>
      <c r="D516" s="212" t="s">
        <v>8669</v>
      </c>
      <c r="E516" s="209">
        <v>9105.17</v>
      </c>
      <c r="F516" s="2">
        <v>8920.67</v>
      </c>
      <c r="G516" s="2">
        <f t="shared" si="18"/>
        <v>184.5</v>
      </c>
      <c r="H516" s="211">
        <f t="shared" si="19"/>
        <v>2.06823030108725E-2</v>
      </c>
      <c r="I516" s="213">
        <f t="shared" si="17"/>
        <v>1.4221021655193769E-4</v>
      </c>
      <c r="J516" s="2">
        <v>9105.17</v>
      </c>
      <c r="K516" s="2">
        <v>8920.67</v>
      </c>
      <c r="L516" s="2">
        <v>184.5</v>
      </c>
      <c r="M516" s="143">
        <v>42278</v>
      </c>
      <c r="N516" s="143">
        <v>42643</v>
      </c>
      <c r="O516" s="210" t="s">
        <v>8670</v>
      </c>
      <c r="P516" t="s">
        <v>2926</v>
      </c>
      <c r="Q516" s="210" t="s">
        <v>5277</v>
      </c>
      <c r="R516" t="s">
        <v>2915</v>
      </c>
    </row>
    <row r="517" spans="2:18" x14ac:dyDescent="0.2">
      <c r="B517" t="s">
        <v>8671</v>
      </c>
      <c r="C517" s="208" t="s">
        <v>8672</v>
      </c>
      <c r="D517" s="212" t="s">
        <v>8673</v>
      </c>
      <c r="E517" s="209">
        <v>136547.04</v>
      </c>
      <c r="F517" s="2">
        <v>139392</v>
      </c>
      <c r="G517" s="2">
        <f t="shared" si="18"/>
        <v>-2844.9599999999919</v>
      </c>
      <c r="H517" s="211">
        <f t="shared" si="19"/>
        <v>-2.040977961432501E-2</v>
      </c>
      <c r="I517" s="213">
        <f t="shared" si="17"/>
        <v>2.1326767240947833E-3</v>
      </c>
      <c r="J517" s="2">
        <v>136547.04</v>
      </c>
      <c r="K517" s="2">
        <v>139392</v>
      </c>
      <c r="L517" s="2">
        <v>-2844.9599999999919</v>
      </c>
      <c r="M517" s="143">
        <v>42278</v>
      </c>
      <c r="N517" s="143">
        <v>42643</v>
      </c>
      <c r="O517" s="210" t="s">
        <v>8584</v>
      </c>
      <c r="P517" t="s">
        <v>2926</v>
      </c>
      <c r="Q517" s="210" t="s">
        <v>5277</v>
      </c>
      <c r="R517" t="s">
        <v>2915</v>
      </c>
    </row>
    <row r="518" spans="2:18" ht="25.5" x14ac:dyDescent="0.2">
      <c r="B518" t="s">
        <v>8674</v>
      </c>
      <c r="C518" s="208" t="s">
        <v>8675</v>
      </c>
      <c r="D518" s="212" t="s">
        <v>8676</v>
      </c>
      <c r="E518" s="209">
        <v>-2643.53</v>
      </c>
      <c r="F518" s="2">
        <v>3112.16</v>
      </c>
      <c r="G518" s="2">
        <f t="shared" si="18"/>
        <v>-5755.6900000000005</v>
      </c>
      <c r="H518" s="211">
        <f t="shared" si="19"/>
        <v>-1.8494196956454683</v>
      </c>
      <c r="I518" s="213">
        <f t="shared" si="17"/>
        <v>-4.1288298160445533E-5</v>
      </c>
      <c r="J518" s="2">
        <v>-2643.53</v>
      </c>
      <c r="K518" s="2">
        <v>3112.16</v>
      </c>
      <c r="L518" s="2">
        <v>-5755.6900000000005</v>
      </c>
      <c r="M518" s="143">
        <v>42278</v>
      </c>
      <c r="N518" s="143">
        <v>42643</v>
      </c>
      <c r="O518" s="210" t="s">
        <v>8677</v>
      </c>
      <c r="P518" t="s">
        <v>2926</v>
      </c>
      <c r="Q518" s="210" t="s">
        <v>8511</v>
      </c>
      <c r="R518" t="s">
        <v>2965</v>
      </c>
    </row>
    <row r="519" spans="2:18" ht="25.5" x14ac:dyDescent="0.2">
      <c r="B519" t="s">
        <v>8678</v>
      </c>
      <c r="C519" s="208" t="s">
        <v>8679</v>
      </c>
      <c r="D519" s="212" t="s">
        <v>8680</v>
      </c>
      <c r="E519" s="209">
        <v>5493.25</v>
      </c>
      <c r="F519" s="2">
        <v>5448.96</v>
      </c>
      <c r="G519" s="2">
        <f t="shared" si="18"/>
        <v>44.289999999999964</v>
      </c>
      <c r="H519" s="211">
        <f t="shared" si="19"/>
        <v>8.128156565656559E-3</v>
      </c>
      <c r="I519" s="213">
        <f t="shared" si="17"/>
        <v>8.5797000173959593E-5</v>
      </c>
      <c r="J519" s="2">
        <v>5493.25</v>
      </c>
      <c r="K519" s="2">
        <v>5448.96</v>
      </c>
      <c r="L519" s="2">
        <v>44.289999999999964</v>
      </c>
      <c r="M519" s="143">
        <v>42278</v>
      </c>
      <c r="N519" s="143">
        <v>42643</v>
      </c>
      <c r="O519" s="210" t="s">
        <v>8681</v>
      </c>
      <c r="P519" t="s">
        <v>2926</v>
      </c>
      <c r="Q519" s="210" t="s">
        <v>5277</v>
      </c>
      <c r="R519" t="s">
        <v>2915</v>
      </c>
    </row>
    <row r="520" spans="2:18" ht="25.5" x14ac:dyDescent="0.2">
      <c r="B520" t="s">
        <v>8682</v>
      </c>
      <c r="C520" s="208" t="s">
        <v>8683</v>
      </c>
      <c r="D520" s="212" t="s">
        <v>8684</v>
      </c>
      <c r="E520" s="209">
        <v>1856.24</v>
      </c>
      <c r="F520" s="2">
        <v>11547.35</v>
      </c>
      <c r="G520" s="2">
        <f t="shared" si="18"/>
        <v>-9691.11</v>
      </c>
      <c r="H520" s="211">
        <f t="shared" si="19"/>
        <v>-0.83924969798265403</v>
      </c>
      <c r="I520" s="213">
        <f t="shared" si="17"/>
        <v>2.8991912547746919E-5</v>
      </c>
      <c r="J520" s="2">
        <v>1856.24</v>
      </c>
      <c r="K520" s="2">
        <v>11547.35</v>
      </c>
      <c r="L520" s="2">
        <v>-9691.11</v>
      </c>
      <c r="M520" s="143">
        <v>42278</v>
      </c>
      <c r="N520" s="143">
        <v>42643</v>
      </c>
      <c r="O520" s="210" t="s">
        <v>8685</v>
      </c>
      <c r="P520" t="s">
        <v>3056</v>
      </c>
      <c r="Q520" s="210" t="s">
        <v>8536</v>
      </c>
      <c r="R520" t="s">
        <v>2915</v>
      </c>
    </row>
    <row r="521" spans="2:18" x14ac:dyDescent="0.2">
      <c r="B521" t="s">
        <v>8686</v>
      </c>
      <c r="C521" s="208" t="s">
        <v>8687</v>
      </c>
      <c r="D521" s="212" t="s">
        <v>8688</v>
      </c>
      <c r="E521" s="209">
        <v>-1053.22</v>
      </c>
      <c r="F521" s="2">
        <v>2007.42</v>
      </c>
      <c r="G521" s="2">
        <f t="shared" si="18"/>
        <v>-3060.6400000000003</v>
      </c>
      <c r="H521" s="211">
        <f t="shared" si="19"/>
        <v>-1.5246634984208587</v>
      </c>
      <c r="I521" s="213">
        <f t="shared" si="17"/>
        <v>-1.6449845997035949E-5</v>
      </c>
      <c r="J521" s="2">
        <v>-1053.22</v>
      </c>
      <c r="K521" s="2">
        <v>2007.42</v>
      </c>
      <c r="L521" s="2">
        <v>-3060.6400000000003</v>
      </c>
      <c r="M521" s="143">
        <v>42278</v>
      </c>
      <c r="N521" s="143">
        <v>42643</v>
      </c>
      <c r="O521" s="210" t="s">
        <v>8489</v>
      </c>
      <c r="P521" t="s">
        <v>2930</v>
      </c>
      <c r="Q521" s="210" t="s">
        <v>7798</v>
      </c>
      <c r="R521" t="s">
        <v>2926</v>
      </c>
    </row>
    <row r="522" spans="2:18" ht="25.5" x14ac:dyDescent="0.2">
      <c r="B522" t="s">
        <v>8689</v>
      </c>
      <c r="C522" s="208" t="s">
        <v>8690</v>
      </c>
      <c r="D522" s="212" t="s">
        <v>8691</v>
      </c>
      <c r="E522" s="209">
        <v>8693.5499999999993</v>
      </c>
      <c r="F522" s="2">
        <v>8396.57</v>
      </c>
      <c r="G522" s="2">
        <f t="shared" si="18"/>
        <v>296.97999999999956</v>
      </c>
      <c r="H522" s="211">
        <f t="shared" si="19"/>
        <v>3.5369204329863214E-2</v>
      </c>
      <c r="I522" s="213">
        <f t="shared" si="17"/>
        <v>1.3578127899919473E-4</v>
      </c>
      <c r="J522" s="2">
        <v>8693.5499999999993</v>
      </c>
      <c r="K522" s="2">
        <v>8396.57</v>
      </c>
      <c r="L522" s="2">
        <v>296.97999999999956</v>
      </c>
      <c r="M522" s="143">
        <v>42278</v>
      </c>
      <c r="N522" s="143">
        <v>42643</v>
      </c>
      <c r="O522" s="210" t="s">
        <v>8692</v>
      </c>
      <c r="P522" t="s">
        <v>2926</v>
      </c>
      <c r="Q522" s="210" t="s">
        <v>8693</v>
      </c>
      <c r="R522" t="s">
        <v>2915</v>
      </c>
    </row>
    <row r="523" spans="2:18" x14ac:dyDescent="0.2">
      <c r="B523" t="s">
        <v>8694</v>
      </c>
      <c r="C523" s="208" t="s">
        <v>8695</v>
      </c>
      <c r="D523" s="212" t="s">
        <v>8696</v>
      </c>
      <c r="E523" s="209">
        <v>2740.12</v>
      </c>
      <c r="F523" s="2">
        <v>12837.79</v>
      </c>
      <c r="G523" s="2">
        <f t="shared" si="18"/>
        <v>-10097.670000000002</v>
      </c>
      <c r="H523" s="211">
        <f t="shared" si="19"/>
        <v>-0.786558278332953</v>
      </c>
      <c r="I523" s="213">
        <f t="shared" si="17"/>
        <v>4.2796900945099925E-5</v>
      </c>
      <c r="J523" s="2">
        <v>2740.12</v>
      </c>
      <c r="K523" s="2">
        <v>12837.79</v>
      </c>
      <c r="L523" s="2">
        <v>-10097.670000000002</v>
      </c>
      <c r="M523" s="143">
        <v>42278</v>
      </c>
      <c r="N523" s="143">
        <v>42643</v>
      </c>
      <c r="O523" s="210" t="s">
        <v>8697</v>
      </c>
      <c r="P523" t="s">
        <v>2916</v>
      </c>
      <c r="Q523" s="210" t="s">
        <v>8294</v>
      </c>
      <c r="R523" t="s">
        <v>2922</v>
      </c>
    </row>
    <row r="524" spans="2:18" ht="25.5" x14ac:dyDescent="0.2">
      <c r="B524" t="s">
        <v>8698</v>
      </c>
      <c r="C524" s="208" t="s">
        <v>8699</v>
      </c>
      <c r="D524" s="212" t="s">
        <v>8700</v>
      </c>
      <c r="E524" s="209">
        <v>154877.61000000002</v>
      </c>
      <c r="F524" s="2">
        <v>169983.56</v>
      </c>
      <c r="G524" s="2">
        <f t="shared" si="18"/>
        <v>-15105.950000000012</v>
      </c>
      <c r="H524" s="211">
        <f t="shared" si="19"/>
        <v>-8.886712338534393E-2</v>
      </c>
      <c r="I524" s="213">
        <f t="shared" si="17"/>
        <v>2.4189749842283611E-3</v>
      </c>
      <c r="J524" s="2">
        <v>154877.60999999999</v>
      </c>
      <c r="K524" s="2">
        <v>169983.56</v>
      </c>
      <c r="L524" s="2">
        <v>-15105.950000000012</v>
      </c>
      <c r="M524" s="143">
        <v>42278</v>
      </c>
      <c r="N524" s="143">
        <v>42643</v>
      </c>
      <c r="O524" s="210" t="s">
        <v>8701</v>
      </c>
      <c r="P524" t="s">
        <v>2926</v>
      </c>
      <c r="Q524" s="210" t="s">
        <v>8294</v>
      </c>
      <c r="R524" t="s">
        <v>2922</v>
      </c>
    </row>
    <row r="525" spans="2:18" x14ac:dyDescent="0.2">
      <c r="B525" t="s">
        <v>8702</v>
      </c>
      <c r="C525" s="208" t="s">
        <v>8703</v>
      </c>
      <c r="D525" s="212" t="s">
        <v>8704</v>
      </c>
      <c r="E525" s="209">
        <v>24892.720000000001</v>
      </c>
      <c r="F525" s="2">
        <v>24852.54</v>
      </c>
      <c r="G525" s="2">
        <f t="shared" si="18"/>
        <v>40.180000000000291</v>
      </c>
      <c r="H525" s="211">
        <f t="shared" si="19"/>
        <v>1.6167361565457812E-3</v>
      </c>
      <c r="I525" s="213">
        <f t="shared" si="17"/>
        <v>3.8879000631144179E-4</v>
      </c>
      <c r="J525" s="2">
        <v>24892.720000000001</v>
      </c>
      <c r="K525" s="2">
        <v>24852.54</v>
      </c>
      <c r="L525" s="2">
        <v>40.180000000000291</v>
      </c>
      <c r="M525" s="143">
        <v>42278</v>
      </c>
      <c r="N525" s="143">
        <v>42643</v>
      </c>
      <c r="O525" s="210" t="s">
        <v>7752</v>
      </c>
      <c r="P525" t="s">
        <v>2917</v>
      </c>
      <c r="Q525" s="210" t="s">
        <v>7782</v>
      </c>
      <c r="R525" t="s">
        <v>2926</v>
      </c>
    </row>
    <row r="526" spans="2:18" ht="38.25" x14ac:dyDescent="0.2">
      <c r="B526" t="s">
        <v>8705</v>
      </c>
      <c r="C526" s="208" t="s">
        <v>8706</v>
      </c>
      <c r="D526" s="212" t="s">
        <v>8707</v>
      </c>
      <c r="E526" s="209">
        <v>2536.38</v>
      </c>
      <c r="F526" s="2">
        <v>47629.18</v>
      </c>
      <c r="G526" s="2">
        <f t="shared" si="18"/>
        <v>-45092.800000000003</v>
      </c>
      <c r="H526" s="211">
        <f t="shared" si="19"/>
        <v>-0.94674735109863328</v>
      </c>
      <c r="I526" s="213">
        <f t="shared" si="17"/>
        <v>3.9614762718104519E-5</v>
      </c>
      <c r="J526" s="2">
        <v>2536.38</v>
      </c>
      <c r="K526" s="2">
        <v>47629.18</v>
      </c>
      <c r="L526" s="2">
        <v>-45092.800000000003</v>
      </c>
      <c r="M526" s="143">
        <v>42278</v>
      </c>
      <c r="N526" s="143">
        <v>42643</v>
      </c>
      <c r="O526" s="210" t="s">
        <v>8708</v>
      </c>
      <c r="P526" t="s">
        <v>2926</v>
      </c>
      <c r="Q526" s="210" t="s">
        <v>8294</v>
      </c>
      <c r="R526" t="s">
        <v>2922</v>
      </c>
    </row>
    <row r="527" spans="2:18" ht="25.5" x14ac:dyDescent="0.2">
      <c r="B527" t="s">
        <v>8709</v>
      </c>
      <c r="C527" s="208" t="s">
        <v>8710</v>
      </c>
      <c r="D527" s="212" t="s">
        <v>8711</v>
      </c>
      <c r="E527" s="209">
        <v>2972.69</v>
      </c>
      <c r="F527" s="2">
        <v>3219.71</v>
      </c>
      <c r="G527" s="2">
        <f t="shared" si="18"/>
        <v>-247.01999999999998</v>
      </c>
      <c r="H527" s="211">
        <f t="shared" si="19"/>
        <v>-7.6721195387162197E-2</v>
      </c>
      <c r="I527" s="213">
        <f t="shared" ref="I527:I537" si="20">J527/64026131.32</f>
        <v>4.6429324069927264E-5</v>
      </c>
      <c r="J527" s="2">
        <v>2972.69</v>
      </c>
      <c r="K527" s="2">
        <v>3219.71</v>
      </c>
      <c r="L527" s="2">
        <v>-247.01999999999998</v>
      </c>
      <c r="M527" s="143">
        <v>42278</v>
      </c>
      <c r="N527" s="143">
        <v>42643</v>
      </c>
      <c r="O527" s="210" t="s">
        <v>8481</v>
      </c>
      <c r="P527" t="s">
        <v>2915</v>
      </c>
      <c r="Q527" s="210" t="s">
        <v>5277</v>
      </c>
      <c r="R527" t="s">
        <v>2915</v>
      </c>
    </row>
    <row r="528" spans="2:18" ht="25.5" x14ac:dyDescent="0.2">
      <c r="B528" t="s">
        <v>8712</v>
      </c>
      <c r="C528" s="208" t="s">
        <v>8713</v>
      </c>
      <c r="D528" s="212" t="s">
        <v>8714</v>
      </c>
      <c r="E528" s="209">
        <v>1417.9</v>
      </c>
      <c r="F528" s="2">
        <v>2055.13</v>
      </c>
      <c r="G528" s="2">
        <f t="shared" si="18"/>
        <v>-637.23</v>
      </c>
      <c r="H528" s="211">
        <f t="shared" si="19"/>
        <v>-0.31006797623508003</v>
      </c>
      <c r="I528" s="213">
        <f t="shared" si="20"/>
        <v>2.2145645391463581E-5</v>
      </c>
      <c r="J528" s="2">
        <v>1417.9</v>
      </c>
      <c r="K528" s="2">
        <v>2055.13</v>
      </c>
      <c r="L528" s="2">
        <v>-637.23</v>
      </c>
      <c r="M528" s="143">
        <v>42278</v>
      </c>
      <c r="N528" s="143">
        <v>42643</v>
      </c>
      <c r="O528" s="210" t="s">
        <v>8481</v>
      </c>
      <c r="P528" t="s">
        <v>2915</v>
      </c>
      <c r="Q528" s="210" t="s">
        <v>5277</v>
      </c>
      <c r="R528" t="s">
        <v>2915</v>
      </c>
    </row>
    <row r="529" spans="2:18" x14ac:dyDescent="0.2">
      <c r="B529" t="s">
        <v>8715</v>
      </c>
      <c r="C529" s="208" t="s">
        <v>8716</v>
      </c>
      <c r="D529" s="212" t="s">
        <v>8717</v>
      </c>
      <c r="E529" s="209">
        <v>627.15</v>
      </c>
      <c r="F529" s="2">
        <v>2206.67</v>
      </c>
      <c r="G529" s="2">
        <f t="shared" si="18"/>
        <v>-1579.52</v>
      </c>
      <c r="H529" s="211">
        <f t="shared" si="19"/>
        <v>-0.71579348067450044</v>
      </c>
      <c r="I529" s="213">
        <f t="shared" si="20"/>
        <v>9.7952193435759818E-6</v>
      </c>
      <c r="J529" s="2">
        <v>627.15</v>
      </c>
      <c r="K529" s="2">
        <v>2206.67</v>
      </c>
      <c r="L529" s="2">
        <v>-1579.52</v>
      </c>
      <c r="M529" s="143">
        <v>42278</v>
      </c>
      <c r="N529" s="143">
        <v>42643</v>
      </c>
      <c r="O529" s="210" t="s">
        <v>8481</v>
      </c>
      <c r="P529" t="s">
        <v>2915</v>
      </c>
      <c r="Q529" s="210" t="s">
        <v>5277</v>
      </c>
      <c r="R529" t="s">
        <v>2915</v>
      </c>
    </row>
    <row r="530" spans="2:18" x14ac:dyDescent="0.2">
      <c r="B530" t="s">
        <v>8718</v>
      </c>
      <c r="C530" s="208" t="s">
        <v>8719</v>
      </c>
      <c r="D530" s="212" t="s">
        <v>8720</v>
      </c>
      <c r="E530" s="209">
        <v>33904.800000000003</v>
      </c>
      <c r="F530" s="2">
        <v>63462.7</v>
      </c>
      <c r="G530" s="2">
        <f t="shared" si="18"/>
        <v>-29557.899999999994</v>
      </c>
      <c r="H530" s="211">
        <f t="shared" si="19"/>
        <v>-0.46575232380595211</v>
      </c>
      <c r="I530" s="213">
        <f t="shared" si="20"/>
        <v>5.2954628525882957E-4</v>
      </c>
      <c r="J530" s="2">
        <v>33904.800000000003</v>
      </c>
      <c r="K530" s="2">
        <v>63462.7</v>
      </c>
      <c r="L530" s="2">
        <v>-29557.899999999994</v>
      </c>
      <c r="M530" s="143">
        <v>42278</v>
      </c>
      <c r="N530" s="143">
        <v>42643</v>
      </c>
      <c r="O530" s="210" t="s">
        <v>8721</v>
      </c>
      <c r="P530" t="s">
        <v>2915</v>
      </c>
      <c r="Q530" s="210" t="s">
        <v>8722</v>
      </c>
      <c r="R530" t="s">
        <v>2917</v>
      </c>
    </row>
    <row r="531" spans="2:18" ht="25.5" x14ac:dyDescent="0.2">
      <c r="B531" t="s">
        <v>8723</v>
      </c>
      <c r="C531" s="208" t="s">
        <v>8724</v>
      </c>
      <c r="D531" s="212" t="s">
        <v>8725</v>
      </c>
      <c r="E531" s="209">
        <v>30236.5</v>
      </c>
      <c r="F531" s="2">
        <v>103253.48</v>
      </c>
      <c r="G531" s="2">
        <f t="shared" si="18"/>
        <v>-73016.98</v>
      </c>
      <c r="H531" s="211">
        <f t="shared" si="19"/>
        <v>-0.70716241234678001</v>
      </c>
      <c r="I531" s="213">
        <f t="shared" si="20"/>
        <v>4.7225249092248294E-4</v>
      </c>
      <c r="J531" s="2">
        <v>30236.5</v>
      </c>
      <c r="K531" s="2">
        <v>103253.48</v>
      </c>
      <c r="L531" s="2">
        <v>-73016.98</v>
      </c>
      <c r="M531" s="143">
        <v>42278</v>
      </c>
      <c r="N531" s="143">
        <v>42643</v>
      </c>
      <c r="O531" s="210" t="s">
        <v>8726</v>
      </c>
      <c r="P531" t="s">
        <v>2915</v>
      </c>
      <c r="Q531" s="210" t="s">
        <v>8178</v>
      </c>
      <c r="R531" t="s">
        <v>2917</v>
      </c>
    </row>
    <row r="532" spans="2:18" x14ac:dyDescent="0.2">
      <c r="B532" t="s">
        <v>8727</v>
      </c>
      <c r="C532" s="208" t="s">
        <v>8728</v>
      </c>
      <c r="D532" s="212" t="s">
        <v>8729</v>
      </c>
      <c r="E532" s="209">
        <v>6441.12</v>
      </c>
      <c r="F532" s="2">
        <v>19644.8</v>
      </c>
      <c r="G532" s="2">
        <f t="shared" si="18"/>
        <v>-13203.68</v>
      </c>
      <c r="H532" s="211">
        <f t="shared" si="19"/>
        <v>-0.67212086659064996</v>
      </c>
      <c r="I532" s="213">
        <f t="shared" si="20"/>
        <v>1.0060142424985112E-4</v>
      </c>
      <c r="J532" s="2">
        <v>6441.12</v>
      </c>
      <c r="K532" s="2">
        <v>19644.8</v>
      </c>
      <c r="L532" s="2">
        <v>-13203.68</v>
      </c>
      <c r="M532" s="143">
        <v>42278</v>
      </c>
      <c r="N532" s="143">
        <v>42643</v>
      </c>
      <c r="O532" s="210" t="s">
        <v>8730</v>
      </c>
      <c r="P532" t="s">
        <v>2915</v>
      </c>
      <c r="Q532" s="210" t="s">
        <v>8178</v>
      </c>
      <c r="R532" t="s">
        <v>2917</v>
      </c>
    </row>
    <row r="533" spans="2:18" ht="25.5" x14ac:dyDescent="0.2">
      <c r="B533" t="s">
        <v>8731</v>
      </c>
      <c r="C533" s="208" t="s">
        <v>8732</v>
      </c>
      <c r="D533" s="212" t="s">
        <v>8733</v>
      </c>
      <c r="E533" s="209">
        <v>44721.64</v>
      </c>
      <c r="F533" s="2">
        <v>5695253.0099999998</v>
      </c>
      <c r="G533" s="2">
        <f t="shared" si="18"/>
        <v>-5650531.3700000001</v>
      </c>
      <c r="H533" s="211">
        <f t="shared" si="19"/>
        <v>-0.99214755869116344</v>
      </c>
      <c r="I533" s="213">
        <f t="shared" si="20"/>
        <v>6.9849043004774195E-4</v>
      </c>
      <c r="J533" s="2">
        <v>44721.64</v>
      </c>
      <c r="K533" s="2">
        <v>5695253.0099999998</v>
      </c>
      <c r="L533" s="2">
        <v>-5650531.3700000001</v>
      </c>
      <c r="M533" s="143">
        <v>42278</v>
      </c>
      <c r="N533" s="143">
        <v>42643</v>
      </c>
      <c r="O533" s="210" t="s">
        <v>8734</v>
      </c>
      <c r="P533" t="s">
        <v>2917</v>
      </c>
      <c r="Q533" s="210" t="s">
        <v>7756</v>
      </c>
      <c r="R533" t="s">
        <v>2915</v>
      </c>
    </row>
    <row r="534" spans="2:18" ht="25.5" x14ac:dyDescent="0.2">
      <c r="B534" t="s">
        <v>8735</v>
      </c>
      <c r="C534" s="208" t="s">
        <v>8736</v>
      </c>
      <c r="D534" s="212" t="s">
        <v>8737</v>
      </c>
      <c r="E534" s="209">
        <v>25476.61</v>
      </c>
      <c r="F534" s="2">
        <v>236082.38</v>
      </c>
      <c r="G534" s="2">
        <f t="shared" ref="G534:G538" si="21">+J534-F534</f>
        <v>-210605.77000000002</v>
      </c>
      <c r="H534" s="211">
        <f t="shared" ref="H534:H537" si="22">G534/F534</f>
        <v>-0.8920859320377913</v>
      </c>
      <c r="I534" s="213">
        <f t="shared" si="20"/>
        <v>3.9790956402892654E-4</v>
      </c>
      <c r="J534" s="2">
        <v>25476.61</v>
      </c>
      <c r="K534" s="2">
        <v>236082.38</v>
      </c>
      <c r="L534" s="2">
        <v>-210605.77000000002</v>
      </c>
      <c r="M534" s="143">
        <v>42278</v>
      </c>
      <c r="N534" s="143">
        <v>42643</v>
      </c>
      <c r="O534" s="210" t="s">
        <v>8663</v>
      </c>
      <c r="P534" t="s">
        <v>2915</v>
      </c>
      <c r="Q534" s="210" t="s">
        <v>8738</v>
      </c>
      <c r="R534" t="s">
        <v>2922</v>
      </c>
    </row>
    <row r="535" spans="2:18" ht="25.5" x14ac:dyDescent="0.2">
      <c r="B535" t="s">
        <v>8739</v>
      </c>
      <c r="C535" s="208" t="s">
        <v>8740</v>
      </c>
      <c r="D535" s="212" t="s">
        <v>8741</v>
      </c>
      <c r="E535" s="209">
        <v>4299.45</v>
      </c>
      <c r="F535" s="2">
        <v>20486.72</v>
      </c>
      <c r="G535" s="2">
        <f t="shared" si="21"/>
        <v>-16187.27</v>
      </c>
      <c r="H535" s="211">
        <f t="shared" si="22"/>
        <v>-0.79013477999406445</v>
      </c>
      <c r="I535" s="213">
        <f t="shared" si="20"/>
        <v>6.7151488171470541E-5</v>
      </c>
      <c r="J535" s="2">
        <v>4299.45</v>
      </c>
      <c r="K535" s="2">
        <v>20486.72</v>
      </c>
      <c r="L535" s="2">
        <v>-16187.27</v>
      </c>
      <c r="M535" s="143">
        <v>42278</v>
      </c>
      <c r="N535" s="143">
        <v>42643</v>
      </c>
      <c r="O535" s="210" t="s">
        <v>8742</v>
      </c>
      <c r="P535" t="s">
        <v>2915</v>
      </c>
      <c r="Q535" s="210" t="s">
        <v>8073</v>
      </c>
      <c r="R535" t="s">
        <v>2915</v>
      </c>
    </row>
    <row r="536" spans="2:18" ht="25.5" x14ac:dyDescent="0.2">
      <c r="B536" t="s">
        <v>8743</v>
      </c>
      <c r="C536" s="208" t="s">
        <v>8744</v>
      </c>
      <c r="D536" s="212" t="s">
        <v>8745</v>
      </c>
      <c r="E536" s="209">
        <v>61155.25</v>
      </c>
      <c r="F536" s="2">
        <v>7454960.1699999999</v>
      </c>
      <c r="G536" s="2">
        <f t="shared" si="21"/>
        <v>-7393804.9199999999</v>
      </c>
      <c r="H536" s="211">
        <f t="shared" si="22"/>
        <v>-0.99179670332162218</v>
      </c>
      <c r="I536" s="213">
        <f t="shared" si="20"/>
        <v>9.55160787309615E-4</v>
      </c>
      <c r="J536" s="2">
        <v>61155.25</v>
      </c>
      <c r="K536" s="2">
        <v>7454960.1699999999</v>
      </c>
      <c r="L536" s="2">
        <v>-7393804.9199999999</v>
      </c>
      <c r="M536" s="143">
        <v>42278</v>
      </c>
      <c r="N536" s="143">
        <v>42643</v>
      </c>
      <c r="O536" s="210" t="s">
        <v>8746</v>
      </c>
      <c r="P536" t="s">
        <v>2917</v>
      </c>
      <c r="Q536" s="210" t="s">
        <v>8747</v>
      </c>
      <c r="R536" t="s">
        <v>2915</v>
      </c>
    </row>
    <row r="537" spans="2:18" ht="38.25" x14ac:dyDescent="0.2">
      <c r="B537" t="s">
        <v>8748</v>
      </c>
      <c r="C537" s="208" t="s">
        <v>8749</v>
      </c>
      <c r="D537" s="212" t="s">
        <v>8750</v>
      </c>
      <c r="E537" s="209">
        <v>36651.49</v>
      </c>
      <c r="F537" s="2">
        <v>5127834.75</v>
      </c>
      <c r="G537" s="2">
        <f t="shared" si="21"/>
        <v>-5091183.26</v>
      </c>
      <c r="H537" s="211">
        <f t="shared" si="22"/>
        <v>-0.99285244322664645</v>
      </c>
      <c r="I537" s="213">
        <f t="shared" si="20"/>
        <v>5.7244580055629691E-4</v>
      </c>
      <c r="J537" s="2">
        <v>36651.49</v>
      </c>
      <c r="K537" s="2">
        <v>5127834.75</v>
      </c>
      <c r="L537" s="2">
        <v>-5091183.26</v>
      </c>
      <c r="M537" s="143">
        <v>42278</v>
      </c>
      <c r="N537" s="143">
        <v>42643</v>
      </c>
      <c r="O537" s="210" t="s">
        <v>8734</v>
      </c>
      <c r="P537" t="s">
        <v>2917</v>
      </c>
      <c r="Q537" s="210" t="s">
        <v>8751</v>
      </c>
      <c r="R537" t="s">
        <v>2915</v>
      </c>
    </row>
    <row r="538" spans="2:18" x14ac:dyDescent="0.2">
      <c r="B538" t="s">
        <v>8752</v>
      </c>
      <c r="C538" s="208" t="s">
        <v>8753</v>
      </c>
      <c r="D538" s="212" t="s">
        <v>8754</v>
      </c>
      <c r="E538" s="209">
        <v>6166.19</v>
      </c>
      <c r="F538" s="2">
        <v>6346.54</v>
      </c>
      <c r="G538" s="2">
        <f t="shared" si="21"/>
        <v>-180.35000000000036</v>
      </c>
      <c r="H538" s="211">
        <f>G538/F538</f>
        <v>-2.8417058743819525E-2</v>
      </c>
      <c r="I538" s="213">
        <f>J538/64026131.32</f>
        <v>9.6307396259530856E-5</v>
      </c>
      <c r="J538" s="2">
        <v>6166.19</v>
      </c>
      <c r="K538" s="2">
        <v>6346.54</v>
      </c>
      <c r="L538" s="2">
        <v>-180.35000000000036</v>
      </c>
      <c r="M538" s="143">
        <v>42278</v>
      </c>
      <c r="N538" s="143">
        <v>42643</v>
      </c>
      <c r="O538" s="210" t="s">
        <v>8536</v>
      </c>
      <c r="P538" t="s">
        <v>2915</v>
      </c>
      <c r="Q538" s="210" t="s">
        <v>8178</v>
      </c>
      <c r="R538" t="s">
        <v>2917</v>
      </c>
    </row>
    <row r="539" spans="2:18" x14ac:dyDescent="0.2">
      <c r="B539" s="139"/>
      <c r="C539" s="139"/>
      <c r="D539" s="183"/>
      <c r="E539" s="142"/>
      <c r="F539" s="142"/>
      <c r="G539" s="138"/>
      <c r="H539" s="136"/>
      <c r="I539" s="136"/>
      <c r="J539" s="138"/>
      <c r="K539" s="138"/>
      <c r="L539" s="137"/>
      <c r="M539" s="143"/>
      <c r="N539" s="143"/>
      <c r="O539" s="140"/>
      <c r="P539" s="141"/>
      <c r="Q539" s="140"/>
      <c r="R539" s="203"/>
    </row>
    <row r="540" spans="2:18" x14ac:dyDescent="0.2">
      <c r="B540" s="139"/>
      <c r="C540" s="139"/>
      <c r="D540" s="183"/>
      <c r="E540" s="142"/>
      <c r="F540" s="142"/>
      <c r="G540" s="144"/>
      <c r="H540" s="136"/>
      <c r="I540" s="136"/>
      <c r="J540" s="138"/>
      <c r="K540" s="138"/>
      <c r="L540" s="137"/>
      <c r="M540" s="143"/>
      <c r="N540" s="143"/>
      <c r="O540" s="140"/>
      <c r="P540" s="141"/>
      <c r="Q540" s="140"/>
      <c r="R540" s="203"/>
    </row>
    <row r="541" spans="2:18" x14ac:dyDescent="0.2">
      <c r="B541" s="139"/>
      <c r="C541" s="139"/>
      <c r="D541" s="183"/>
      <c r="E541" s="142"/>
      <c r="F541" s="142"/>
      <c r="G541" s="138"/>
      <c r="H541" s="136"/>
      <c r="I541" s="136"/>
      <c r="J541" s="138"/>
      <c r="K541" s="138"/>
      <c r="L541" s="137"/>
      <c r="M541" s="143"/>
      <c r="N541" s="143"/>
      <c r="O541" s="140"/>
      <c r="P541" s="141"/>
      <c r="Q541" s="140"/>
      <c r="R541" s="203"/>
    </row>
    <row r="542" spans="2:18" x14ac:dyDescent="0.2">
      <c r="B542" s="139"/>
      <c r="C542" s="139"/>
      <c r="D542" s="183"/>
      <c r="E542" s="142"/>
      <c r="F542" s="142"/>
      <c r="G542" s="138"/>
      <c r="H542" s="136"/>
      <c r="I542" s="136"/>
      <c r="J542" s="138"/>
      <c r="K542" s="138"/>
      <c r="L542" s="137"/>
      <c r="M542" s="143"/>
      <c r="N542" s="143"/>
      <c r="O542" s="140"/>
      <c r="P542" s="141"/>
      <c r="Q542" s="140"/>
      <c r="R542" s="203"/>
    </row>
    <row r="543" spans="2:18" x14ac:dyDescent="0.2">
      <c r="B543" s="139"/>
      <c r="C543" s="139"/>
      <c r="D543" s="183"/>
      <c r="E543" s="142"/>
      <c r="F543" s="142"/>
      <c r="G543" s="138"/>
      <c r="H543" s="136"/>
      <c r="I543" s="136"/>
      <c r="J543" s="138"/>
      <c r="K543" s="138"/>
      <c r="L543" s="137"/>
      <c r="M543" s="143"/>
      <c r="N543" s="143"/>
      <c r="O543" s="140"/>
      <c r="P543" s="141"/>
      <c r="Q543" s="140"/>
      <c r="R543" s="203"/>
    </row>
    <row r="544" spans="2:18" x14ac:dyDescent="0.2">
      <c r="B544" s="139"/>
      <c r="C544" s="139"/>
      <c r="D544" s="183"/>
      <c r="E544" s="142"/>
      <c r="F544" s="142"/>
      <c r="G544" s="138"/>
      <c r="H544" s="136"/>
      <c r="I544" s="136"/>
      <c r="J544" s="138"/>
      <c r="K544" s="138"/>
      <c r="L544" s="137"/>
      <c r="M544" s="143"/>
      <c r="N544" s="143"/>
      <c r="O544" s="140"/>
      <c r="P544" s="141"/>
      <c r="Q544" s="140"/>
      <c r="R544" s="203"/>
    </row>
    <row r="545" spans="2:18" x14ac:dyDescent="0.2">
      <c r="B545" s="139"/>
      <c r="C545" s="139"/>
      <c r="D545" s="183"/>
      <c r="E545" s="142"/>
      <c r="F545" s="142"/>
      <c r="G545" s="138"/>
      <c r="H545" s="136"/>
      <c r="I545" s="136"/>
      <c r="J545" s="138"/>
      <c r="K545" s="138"/>
      <c r="L545" s="137"/>
      <c r="M545" s="143"/>
      <c r="N545" s="143"/>
      <c r="O545" s="140"/>
      <c r="P545" s="141"/>
      <c r="Q545" s="140"/>
      <c r="R545" s="203"/>
    </row>
    <row r="546" spans="2:18" x14ac:dyDescent="0.2">
      <c r="B546" s="139"/>
      <c r="C546" s="139"/>
      <c r="D546" s="183"/>
      <c r="E546" s="142"/>
      <c r="F546" s="142"/>
      <c r="G546" s="138"/>
      <c r="H546" s="136"/>
      <c r="I546" s="136"/>
      <c r="J546" s="138"/>
      <c r="K546" s="138"/>
      <c r="L546" s="137"/>
      <c r="M546" s="143"/>
      <c r="N546" s="143"/>
      <c r="O546" s="140"/>
      <c r="P546" s="141"/>
      <c r="Q546" s="140"/>
      <c r="R546" s="203"/>
    </row>
    <row r="547" spans="2:18" x14ac:dyDescent="0.2">
      <c r="B547" s="52"/>
      <c r="F547" s="90"/>
      <c r="H547" s="54"/>
      <c r="K547" s="90"/>
      <c r="M547" s="56"/>
      <c r="N547" s="56"/>
      <c r="O547" s="52"/>
      <c r="P547" s="52"/>
      <c r="Q547" s="52"/>
      <c r="R547" s="204"/>
    </row>
    <row r="548" spans="2:18" x14ac:dyDescent="0.2">
      <c r="B548" s="52"/>
      <c r="F548" s="90"/>
      <c r="H548" s="54"/>
      <c r="K548" s="90"/>
      <c r="M548" s="56"/>
      <c r="N548" s="56"/>
      <c r="O548" s="52"/>
      <c r="P548" s="52"/>
      <c r="Q548" s="52"/>
      <c r="R548" s="204"/>
    </row>
    <row r="549" spans="2:18" x14ac:dyDescent="0.2">
      <c r="B549" s="52"/>
      <c r="F549" s="90"/>
      <c r="H549" s="54"/>
      <c r="K549" s="90"/>
      <c r="M549" s="56"/>
      <c r="N549" s="56"/>
      <c r="O549" s="52"/>
      <c r="P549" s="52"/>
      <c r="Q549" s="52"/>
      <c r="R549" s="204"/>
    </row>
    <row r="550" spans="2:18" x14ac:dyDescent="0.2">
      <c r="B550" s="52"/>
      <c r="F550" s="90"/>
      <c r="H550" s="54"/>
      <c r="K550" s="90"/>
      <c r="M550" s="56"/>
      <c r="N550" s="56"/>
      <c r="O550" s="52"/>
      <c r="P550" s="52"/>
      <c r="Q550" s="52"/>
      <c r="R550" s="204"/>
    </row>
    <row r="551" spans="2:18" x14ac:dyDescent="0.2">
      <c r="B551" s="52"/>
      <c r="F551" s="90"/>
      <c r="H551" s="54"/>
      <c r="K551" s="90"/>
      <c r="M551" s="56"/>
      <c r="N551" s="56"/>
      <c r="O551" s="52"/>
      <c r="P551" s="52"/>
      <c r="Q551" s="52"/>
      <c r="R551" s="204"/>
    </row>
    <row r="552" spans="2:18" x14ac:dyDescent="0.2">
      <c r="B552" s="52"/>
      <c r="F552" s="90"/>
      <c r="H552" s="54"/>
      <c r="K552" s="90"/>
      <c r="M552" s="56"/>
      <c r="N552" s="56"/>
      <c r="O552" s="52"/>
      <c r="P552" s="52"/>
      <c r="Q552" s="52"/>
      <c r="R552" s="204"/>
    </row>
    <row r="553" spans="2:18" x14ac:dyDescent="0.2">
      <c r="B553" s="52"/>
      <c r="F553" s="90"/>
      <c r="H553" s="54"/>
      <c r="K553" s="90"/>
      <c r="M553" s="56"/>
      <c r="N553" s="56"/>
      <c r="O553" s="52"/>
      <c r="P553" s="52"/>
      <c r="Q553" s="52"/>
      <c r="R553" s="204"/>
    </row>
    <row r="554" spans="2:18" x14ac:dyDescent="0.2">
      <c r="B554" s="52"/>
      <c r="F554" s="90"/>
      <c r="H554" s="54"/>
      <c r="K554" s="90"/>
      <c r="M554" s="56"/>
      <c r="N554" s="56"/>
      <c r="O554" s="52"/>
      <c r="P554" s="52"/>
      <c r="Q554" s="52"/>
      <c r="R554" s="204"/>
    </row>
    <row r="555" spans="2:18" x14ac:dyDescent="0.2">
      <c r="B555" s="52"/>
      <c r="F555" s="90"/>
      <c r="H555" s="54"/>
      <c r="K555" s="90"/>
      <c r="M555" s="56"/>
      <c r="N555" s="56"/>
      <c r="O555" s="52"/>
      <c r="P555" s="52"/>
      <c r="Q555" s="52"/>
      <c r="R555" s="204"/>
    </row>
    <row r="556" spans="2:18" x14ac:dyDescent="0.2">
      <c r="B556" s="52"/>
      <c r="F556" s="90"/>
      <c r="H556" s="54"/>
      <c r="K556" s="90"/>
      <c r="M556" s="56"/>
      <c r="N556" s="56"/>
      <c r="O556" s="52"/>
      <c r="P556" s="52"/>
      <c r="Q556" s="52"/>
      <c r="R556" s="204"/>
    </row>
    <row r="557" spans="2:18" x14ac:dyDescent="0.2">
      <c r="B557" s="52"/>
      <c r="F557" s="90"/>
      <c r="H557" s="54"/>
      <c r="K557" s="90"/>
      <c r="M557" s="56"/>
      <c r="N557" s="56"/>
      <c r="O557" s="52"/>
      <c r="P557" s="52"/>
      <c r="Q557" s="52"/>
      <c r="R557" s="204"/>
    </row>
    <row r="558" spans="2:18" x14ac:dyDescent="0.2">
      <c r="B558" s="52"/>
      <c r="F558" s="90"/>
      <c r="H558" s="54"/>
      <c r="K558" s="90"/>
      <c r="M558" s="56"/>
      <c r="N558" s="56"/>
      <c r="O558" s="52"/>
      <c r="P558" s="52"/>
      <c r="Q558" s="52"/>
      <c r="R558" s="204"/>
    </row>
    <row r="559" spans="2:18" x14ac:dyDescent="0.2">
      <c r="B559" s="52"/>
      <c r="F559" s="90"/>
      <c r="H559" s="54"/>
      <c r="K559" s="90"/>
      <c r="M559" s="56"/>
      <c r="N559" s="56"/>
      <c r="O559" s="52"/>
      <c r="P559" s="52"/>
      <c r="Q559" s="52"/>
      <c r="R559" s="204"/>
    </row>
    <row r="560" spans="2:18" x14ac:dyDescent="0.2">
      <c r="B560" s="52"/>
      <c r="F560" s="90"/>
      <c r="H560" s="54"/>
      <c r="K560" s="90"/>
      <c r="M560" s="56"/>
      <c r="N560" s="56"/>
      <c r="O560" s="52"/>
      <c r="P560" s="52"/>
      <c r="Q560" s="52"/>
      <c r="R560" s="204"/>
    </row>
    <row r="561" spans="2:18" x14ac:dyDescent="0.2">
      <c r="B561" s="52"/>
      <c r="F561" s="90"/>
      <c r="H561" s="54"/>
      <c r="K561" s="90"/>
      <c r="M561" s="56"/>
      <c r="N561" s="56"/>
      <c r="O561" s="52"/>
      <c r="P561" s="52"/>
      <c r="Q561" s="52"/>
      <c r="R561" s="204"/>
    </row>
    <row r="562" spans="2:18" x14ac:dyDescent="0.2">
      <c r="B562" s="52"/>
      <c r="F562" s="90"/>
      <c r="H562" s="54"/>
      <c r="K562" s="90"/>
      <c r="M562" s="56"/>
      <c r="N562" s="56"/>
      <c r="O562" s="52"/>
      <c r="P562" s="52"/>
      <c r="Q562" s="52"/>
      <c r="R562" s="204"/>
    </row>
    <row r="563" spans="2:18" x14ac:dyDescent="0.2">
      <c r="B563" s="52"/>
      <c r="F563" s="90"/>
      <c r="H563" s="54"/>
      <c r="K563" s="90"/>
      <c r="M563" s="56"/>
      <c r="N563" s="56"/>
      <c r="O563" s="52"/>
      <c r="P563" s="52"/>
      <c r="Q563" s="52"/>
      <c r="R563" s="204"/>
    </row>
    <row r="564" spans="2:18" x14ac:dyDescent="0.2">
      <c r="B564" s="52"/>
      <c r="F564" s="90"/>
      <c r="H564" s="54"/>
      <c r="K564" s="90"/>
      <c r="M564" s="56"/>
      <c r="N564" s="56"/>
      <c r="O564" s="52"/>
      <c r="P564" s="52"/>
      <c r="Q564" s="52"/>
      <c r="R564" s="204"/>
    </row>
    <row r="565" spans="2:18" x14ac:dyDescent="0.2">
      <c r="B565" s="52"/>
      <c r="F565" s="90"/>
      <c r="H565" s="54"/>
      <c r="K565" s="90"/>
      <c r="M565" s="56"/>
      <c r="N565" s="56"/>
      <c r="O565" s="52"/>
      <c r="P565" s="52"/>
      <c r="Q565" s="52"/>
      <c r="R565" s="204"/>
    </row>
    <row r="566" spans="2:18" x14ac:dyDescent="0.2">
      <c r="B566" s="52"/>
      <c r="F566" s="90"/>
      <c r="H566" s="54"/>
      <c r="K566" s="90"/>
      <c r="M566" s="56"/>
      <c r="N566" s="56"/>
      <c r="O566" s="52"/>
      <c r="P566" s="52"/>
      <c r="Q566" s="52"/>
      <c r="R566" s="204"/>
    </row>
    <row r="567" spans="2:18" x14ac:dyDescent="0.2">
      <c r="B567" s="52"/>
      <c r="F567" s="90"/>
      <c r="H567" s="54"/>
      <c r="K567" s="90"/>
      <c r="M567" s="56"/>
      <c r="N567" s="56"/>
      <c r="O567" s="52"/>
      <c r="P567" s="52"/>
      <c r="Q567" s="52"/>
      <c r="R567" s="204"/>
    </row>
    <row r="568" spans="2:18" x14ac:dyDescent="0.2">
      <c r="B568" s="52"/>
      <c r="F568" s="90"/>
      <c r="H568" s="54"/>
      <c r="K568" s="90"/>
      <c r="M568" s="56"/>
      <c r="N568" s="56"/>
      <c r="O568" s="52"/>
      <c r="P568" s="52"/>
      <c r="Q568" s="52"/>
      <c r="R568" s="204"/>
    </row>
    <row r="569" spans="2:18" x14ac:dyDescent="0.2">
      <c r="B569" s="52"/>
      <c r="F569" s="90"/>
      <c r="H569" s="54"/>
      <c r="K569" s="90"/>
      <c r="M569" s="56"/>
      <c r="N569" s="56"/>
      <c r="O569" s="52"/>
      <c r="P569" s="52"/>
      <c r="Q569" s="52"/>
      <c r="R569" s="204"/>
    </row>
    <row r="570" spans="2:18" x14ac:dyDescent="0.2">
      <c r="B570" s="52"/>
      <c r="F570" s="90"/>
      <c r="H570" s="54"/>
      <c r="K570" s="90"/>
      <c r="M570" s="56"/>
      <c r="N570" s="56"/>
      <c r="O570" s="52"/>
      <c r="P570" s="52"/>
      <c r="Q570" s="52"/>
      <c r="R570" s="204"/>
    </row>
    <row r="571" spans="2:18" x14ac:dyDescent="0.2">
      <c r="B571" s="52"/>
      <c r="F571" s="90"/>
      <c r="H571" s="54"/>
      <c r="K571" s="90"/>
      <c r="M571" s="56"/>
      <c r="N571" s="56"/>
      <c r="O571" s="52"/>
      <c r="P571" s="52"/>
      <c r="Q571" s="52"/>
      <c r="R571" s="204"/>
    </row>
    <row r="572" spans="2:18" x14ac:dyDescent="0.2">
      <c r="B572" s="52"/>
      <c r="F572" s="90"/>
      <c r="H572" s="54"/>
      <c r="K572" s="90"/>
      <c r="M572" s="56"/>
      <c r="N572" s="56"/>
      <c r="O572" s="52"/>
      <c r="P572" s="52"/>
      <c r="Q572" s="52"/>
      <c r="R572" s="204"/>
    </row>
    <row r="573" spans="2:18" x14ac:dyDescent="0.2">
      <c r="B573" s="52"/>
      <c r="F573" s="90"/>
      <c r="H573" s="54"/>
      <c r="K573" s="90"/>
      <c r="M573" s="56"/>
      <c r="N573" s="56"/>
      <c r="O573" s="52"/>
      <c r="P573" s="52"/>
      <c r="Q573" s="52"/>
      <c r="R573" s="204"/>
    </row>
    <row r="574" spans="2:18" x14ac:dyDescent="0.2">
      <c r="B574" s="52"/>
      <c r="F574" s="90"/>
      <c r="H574" s="54"/>
      <c r="K574" s="90"/>
      <c r="M574" s="56"/>
      <c r="N574" s="56"/>
      <c r="O574" s="52"/>
      <c r="P574" s="52"/>
      <c r="Q574" s="52"/>
      <c r="R574" s="204"/>
    </row>
    <row r="575" spans="2:18" x14ac:dyDescent="0.2">
      <c r="B575" s="52"/>
      <c r="F575" s="90"/>
      <c r="H575" s="54"/>
      <c r="K575" s="90"/>
      <c r="M575" s="56"/>
      <c r="N575" s="56"/>
      <c r="O575" s="52"/>
      <c r="P575" s="52"/>
      <c r="Q575" s="52"/>
      <c r="R575" s="204"/>
    </row>
    <row r="576" spans="2:18" x14ac:dyDescent="0.2">
      <c r="B576" s="52"/>
      <c r="F576" s="90"/>
      <c r="H576" s="54"/>
      <c r="K576" s="90"/>
      <c r="M576" s="56"/>
      <c r="N576" s="56"/>
      <c r="O576" s="52"/>
      <c r="P576" s="52"/>
      <c r="Q576" s="52"/>
      <c r="R576" s="204"/>
    </row>
    <row r="577" spans="2:18" x14ac:dyDescent="0.2">
      <c r="B577" s="52"/>
      <c r="F577" s="90"/>
      <c r="H577" s="54"/>
      <c r="K577" s="90"/>
      <c r="M577" s="56"/>
      <c r="N577" s="56"/>
      <c r="O577" s="52"/>
      <c r="P577" s="52"/>
      <c r="Q577" s="52"/>
      <c r="R577" s="204"/>
    </row>
    <row r="578" spans="2:18" x14ac:dyDescent="0.2">
      <c r="B578" s="52"/>
      <c r="F578" s="90"/>
      <c r="H578" s="54"/>
      <c r="K578" s="90"/>
      <c r="M578" s="56"/>
      <c r="N578" s="56"/>
      <c r="O578" s="52"/>
      <c r="P578" s="52"/>
      <c r="Q578" s="52"/>
      <c r="R578" s="204"/>
    </row>
    <row r="579" spans="2:18" x14ac:dyDescent="0.2">
      <c r="B579" s="52"/>
      <c r="F579" s="90"/>
      <c r="H579" s="54"/>
      <c r="K579" s="90"/>
      <c r="M579" s="56"/>
      <c r="N579" s="56"/>
      <c r="O579" s="52"/>
      <c r="P579" s="52"/>
      <c r="Q579" s="52"/>
      <c r="R579" s="204"/>
    </row>
    <row r="580" spans="2:18" x14ac:dyDescent="0.2">
      <c r="B580" s="52"/>
      <c r="F580" s="90"/>
      <c r="H580" s="54"/>
      <c r="K580" s="90"/>
      <c r="M580" s="56"/>
      <c r="N580" s="56"/>
      <c r="O580" s="52"/>
      <c r="P580" s="52"/>
      <c r="Q580" s="52"/>
      <c r="R580" s="204"/>
    </row>
    <row r="581" spans="2:18" x14ac:dyDescent="0.2">
      <c r="B581" s="52"/>
      <c r="F581" s="90"/>
      <c r="H581" s="54"/>
      <c r="K581" s="90"/>
      <c r="M581" s="56"/>
      <c r="N581" s="56"/>
      <c r="O581" s="52"/>
      <c r="P581" s="52"/>
      <c r="Q581" s="52"/>
      <c r="R581" s="204"/>
    </row>
    <row r="582" spans="2:18" x14ac:dyDescent="0.2">
      <c r="B582" s="52"/>
      <c r="F582" s="90"/>
      <c r="H582" s="54"/>
      <c r="K582" s="90"/>
      <c r="M582" s="56"/>
      <c r="N582" s="56"/>
      <c r="O582" s="52"/>
      <c r="P582" s="52"/>
      <c r="Q582" s="52"/>
      <c r="R582" s="204"/>
    </row>
    <row r="583" spans="2:18" x14ac:dyDescent="0.2">
      <c r="B583" s="52"/>
      <c r="F583" s="90"/>
      <c r="H583" s="54"/>
      <c r="K583" s="90"/>
      <c r="M583" s="56"/>
      <c r="N583" s="56"/>
      <c r="O583" s="52"/>
      <c r="P583" s="52"/>
      <c r="Q583" s="52"/>
      <c r="R583" s="204"/>
    </row>
    <row r="584" spans="2:18" x14ac:dyDescent="0.2">
      <c r="B584" s="52"/>
      <c r="F584" s="90"/>
      <c r="H584" s="54"/>
      <c r="K584" s="90"/>
      <c r="M584" s="56"/>
      <c r="N584" s="56"/>
      <c r="O584" s="52"/>
      <c r="P584" s="52"/>
      <c r="Q584" s="52"/>
      <c r="R584" s="204"/>
    </row>
    <row r="585" spans="2:18" x14ac:dyDescent="0.2">
      <c r="B585" s="52"/>
      <c r="F585" s="90"/>
      <c r="H585" s="54"/>
      <c r="K585" s="90"/>
      <c r="M585" s="56"/>
      <c r="N585" s="56"/>
      <c r="O585" s="52"/>
      <c r="P585" s="52"/>
      <c r="Q585" s="52"/>
      <c r="R585" s="204"/>
    </row>
    <row r="586" spans="2:18" x14ac:dyDescent="0.2">
      <c r="B586" s="52"/>
      <c r="F586" s="90"/>
      <c r="H586" s="54"/>
      <c r="K586" s="90"/>
      <c r="M586" s="56"/>
      <c r="N586" s="56"/>
      <c r="O586" s="52"/>
      <c r="P586" s="52"/>
      <c r="Q586" s="52"/>
      <c r="R586" s="204"/>
    </row>
    <row r="587" spans="2:18" x14ac:dyDescent="0.2">
      <c r="B587" s="52"/>
      <c r="F587" s="90"/>
      <c r="H587" s="54"/>
      <c r="K587" s="90"/>
      <c r="M587" s="56"/>
      <c r="N587" s="56"/>
      <c r="O587" s="52"/>
      <c r="P587" s="52"/>
      <c r="Q587" s="52"/>
      <c r="R587" s="204"/>
    </row>
    <row r="588" spans="2:18" x14ac:dyDescent="0.2">
      <c r="B588" s="52"/>
      <c r="F588" s="90"/>
      <c r="H588" s="54"/>
      <c r="K588" s="90"/>
      <c r="M588" s="56"/>
      <c r="N588" s="56"/>
      <c r="O588" s="52"/>
      <c r="P588" s="52"/>
      <c r="Q588" s="52"/>
      <c r="R588" s="204"/>
    </row>
    <row r="589" spans="2:18" x14ac:dyDescent="0.2">
      <c r="B589" s="52"/>
      <c r="F589" s="90"/>
      <c r="H589" s="54"/>
      <c r="K589" s="90"/>
      <c r="M589" s="56"/>
      <c r="N589" s="56"/>
      <c r="O589" s="52"/>
      <c r="P589" s="52"/>
      <c r="Q589" s="52"/>
      <c r="R589" s="204"/>
    </row>
    <row r="590" spans="2:18" x14ac:dyDescent="0.2">
      <c r="B590" s="52"/>
      <c r="F590" s="90"/>
      <c r="H590" s="54"/>
      <c r="K590" s="90"/>
      <c r="M590" s="56"/>
      <c r="N590" s="56"/>
      <c r="O590" s="52"/>
      <c r="P590" s="52"/>
      <c r="Q590" s="52"/>
      <c r="R590" s="204"/>
    </row>
    <row r="591" spans="2:18" x14ac:dyDescent="0.2">
      <c r="B591" s="52"/>
      <c r="F591" s="90"/>
      <c r="H591" s="54"/>
      <c r="K591" s="90"/>
      <c r="M591" s="56"/>
      <c r="N591" s="56"/>
      <c r="O591" s="52"/>
      <c r="P591" s="52"/>
      <c r="Q591" s="52"/>
      <c r="R591" s="204"/>
    </row>
    <row r="592" spans="2:18" x14ac:dyDescent="0.2">
      <c r="B592" s="52"/>
      <c r="F592" s="90"/>
      <c r="H592" s="54"/>
      <c r="K592" s="90"/>
      <c r="M592" s="56"/>
      <c r="N592" s="56"/>
      <c r="O592" s="52"/>
      <c r="P592" s="52"/>
      <c r="Q592" s="52"/>
      <c r="R592" s="204"/>
    </row>
    <row r="593" spans="2:18" x14ac:dyDescent="0.2">
      <c r="B593" s="52"/>
      <c r="F593" s="90"/>
      <c r="H593" s="54"/>
      <c r="K593" s="90"/>
      <c r="M593" s="56"/>
      <c r="N593" s="56"/>
      <c r="O593" s="52"/>
      <c r="P593" s="52"/>
      <c r="Q593" s="52"/>
      <c r="R593" s="204"/>
    </row>
    <row r="594" spans="2:18" x14ac:dyDescent="0.2">
      <c r="B594" s="52"/>
      <c r="F594" s="90"/>
      <c r="H594" s="54"/>
      <c r="K594" s="90"/>
      <c r="M594" s="56"/>
      <c r="N594" s="56"/>
      <c r="O594" s="52"/>
      <c r="P594" s="52"/>
      <c r="Q594" s="52"/>
      <c r="R594" s="204"/>
    </row>
    <row r="595" spans="2:18" x14ac:dyDescent="0.2">
      <c r="B595" s="52"/>
      <c r="F595" s="90"/>
      <c r="H595" s="54"/>
      <c r="K595" s="90"/>
      <c r="M595" s="56"/>
      <c r="N595" s="56"/>
      <c r="O595" s="52"/>
      <c r="P595" s="52"/>
      <c r="Q595" s="52"/>
      <c r="R595" s="204"/>
    </row>
    <row r="596" spans="2:18" x14ac:dyDescent="0.2">
      <c r="B596" s="52"/>
      <c r="F596" s="90"/>
      <c r="H596" s="54"/>
      <c r="K596" s="90"/>
      <c r="M596" s="56"/>
      <c r="N596" s="56"/>
      <c r="O596" s="52"/>
      <c r="P596" s="52"/>
      <c r="Q596" s="52"/>
      <c r="R596" s="204"/>
    </row>
    <row r="597" spans="2:18" x14ac:dyDescent="0.2">
      <c r="B597" s="52"/>
      <c r="F597" s="90"/>
      <c r="H597" s="54"/>
      <c r="K597" s="90"/>
      <c r="M597" s="56"/>
      <c r="N597" s="56"/>
      <c r="O597" s="52"/>
      <c r="P597" s="52"/>
      <c r="Q597" s="52"/>
      <c r="R597" s="204"/>
    </row>
    <row r="598" spans="2:18" x14ac:dyDescent="0.2">
      <c r="B598" s="52"/>
      <c r="F598" s="90"/>
      <c r="H598" s="54"/>
      <c r="K598" s="90"/>
      <c r="M598" s="56"/>
      <c r="N598" s="56"/>
      <c r="O598" s="52"/>
      <c r="P598" s="52"/>
      <c r="Q598" s="52"/>
      <c r="R598" s="204"/>
    </row>
    <row r="599" spans="2:18" x14ac:dyDescent="0.2">
      <c r="B599" s="52"/>
      <c r="F599" s="90"/>
      <c r="H599" s="54"/>
      <c r="K599" s="90"/>
      <c r="M599" s="56"/>
      <c r="N599" s="56"/>
      <c r="O599" s="52"/>
      <c r="P599" s="52"/>
      <c r="Q599" s="52"/>
      <c r="R599" s="204"/>
    </row>
    <row r="600" spans="2:18" x14ac:dyDescent="0.2">
      <c r="B600" s="52"/>
      <c r="F600" s="90"/>
      <c r="H600" s="54"/>
      <c r="K600" s="90"/>
      <c r="M600" s="56"/>
      <c r="N600" s="56"/>
      <c r="O600" s="52"/>
      <c r="P600" s="52"/>
      <c r="Q600" s="52"/>
      <c r="R600" s="204"/>
    </row>
    <row r="601" spans="2:18" x14ac:dyDescent="0.2">
      <c r="B601" s="52"/>
      <c r="F601" s="90"/>
      <c r="H601" s="54"/>
      <c r="K601" s="90"/>
      <c r="M601" s="56"/>
      <c r="N601" s="56"/>
      <c r="O601" s="52"/>
      <c r="P601" s="52"/>
      <c r="Q601" s="52"/>
      <c r="R601" s="204"/>
    </row>
    <row r="602" spans="2:18" x14ac:dyDescent="0.2">
      <c r="B602" s="52"/>
      <c r="F602" s="90"/>
      <c r="H602" s="54"/>
      <c r="K602" s="90"/>
      <c r="M602" s="56"/>
      <c r="N602" s="56"/>
      <c r="O602" s="52"/>
      <c r="P602" s="52"/>
      <c r="Q602" s="52"/>
      <c r="R602" s="204"/>
    </row>
    <row r="603" spans="2:18" x14ac:dyDescent="0.2">
      <c r="B603" s="52"/>
      <c r="F603" s="90"/>
      <c r="H603" s="54"/>
      <c r="K603" s="90"/>
      <c r="M603" s="56"/>
      <c r="N603" s="56"/>
      <c r="O603" s="52"/>
      <c r="P603" s="52"/>
      <c r="Q603" s="52"/>
      <c r="R603" s="204"/>
    </row>
    <row r="604" spans="2:18" x14ac:dyDescent="0.2">
      <c r="B604" s="52"/>
      <c r="F604" s="90"/>
      <c r="H604" s="54"/>
      <c r="K604" s="90"/>
      <c r="M604" s="56"/>
      <c r="N604" s="56"/>
      <c r="O604" s="52"/>
      <c r="P604" s="52"/>
      <c r="Q604" s="52"/>
      <c r="R604" s="204"/>
    </row>
    <row r="605" spans="2:18" x14ac:dyDescent="0.2">
      <c r="B605" s="52"/>
      <c r="F605" s="90"/>
      <c r="H605" s="54"/>
      <c r="K605" s="90"/>
      <c r="M605" s="56"/>
      <c r="N605" s="56"/>
      <c r="O605" s="52"/>
      <c r="P605" s="52"/>
      <c r="Q605" s="52"/>
      <c r="R605" s="204"/>
    </row>
    <row r="606" spans="2:18" x14ac:dyDescent="0.2">
      <c r="B606" s="52"/>
      <c r="F606" s="90"/>
      <c r="H606" s="54"/>
      <c r="K606" s="90"/>
      <c r="M606" s="56"/>
      <c r="N606" s="56"/>
      <c r="O606" s="52"/>
      <c r="P606" s="52"/>
      <c r="Q606" s="52"/>
      <c r="R606" s="204"/>
    </row>
    <row r="607" spans="2:18" x14ac:dyDescent="0.2">
      <c r="B607" s="52"/>
      <c r="F607" s="90"/>
      <c r="H607" s="54"/>
      <c r="K607" s="90"/>
      <c r="M607" s="56"/>
      <c r="N607" s="56"/>
      <c r="O607" s="52"/>
      <c r="P607" s="52"/>
      <c r="Q607" s="52"/>
      <c r="R607" s="204"/>
    </row>
    <row r="608" spans="2:18" x14ac:dyDescent="0.2">
      <c r="B608" s="52"/>
      <c r="F608" s="90"/>
      <c r="H608" s="54"/>
      <c r="K608" s="90"/>
      <c r="M608" s="56"/>
      <c r="N608" s="56"/>
      <c r="O608" s="52"/>
      <c r="P608" s="52"/>
      <c r="Q608" s="52"/>
      <c r="R608" s="204"/>
    </row>
    <row r="609" spans="2:18" x14ac:dyDescent="0.2">
      <c r="B609" s="52"/>
      <c r="F609" s="90"/>
      <c r="H609" s="54"/>
      <c r="K609" s="90"/>
      <c r="M609" s="56"/>
      <c r="N609" s="56"/>
      <c r="O609" s="52"/>
      <c r="P609" s="52"/>
      <c r="Q609" s="52"/>
      <c r="R609" s="204"/>
    </row>
    <row r="610" spans="2:18" x14ac:dyDescent="0.2">
      <c r="B610" s="52"/>
      <c r="F610" s="90"/>
      <c r="H610" s="54"/>
      <c r="K610" s="90"/>
      <c r="M610" s="56"/>
      <c r="N610" s="56"/>
      <c r="O610" s="52"/>
      <c r="P610" s="52"/>
      <c r="Q610" s="52"/>
      <c r="R610" s="204"/>
    </row>
    <row r="611" spans="2:18" x14ac:dyDescent="0.2">
      <c r="B611" s="52"/>
      <c r="F611" s="90"/>
      <c r="H611" s="54"/>
      <c r="K611" s="90"/>
      <c r="M611" s="56"/>
      <c r="N611" s="56"/>
      <c r="O611" s="52"/>
      <c r="P611" s="52"/>
      <c r="Q611" s="52"/>
      <c r="R611" s="204"/>
    </row>
    <row r="612" spans="2:18" x14ac:dyDescent="0.2">
      <c r="B612" s="52"/>
      <c r="F612" s="90"/>
      <c r="H612" s="54"/>
      <c r="K612" s="90"/>
      <c r="M612" s="56"/>
      <c r="N612" s="56"/>
      <c r="O612" s="52"/>
      <c r="P612" s="52"/>
      <c r="Q612" s="52"/>
      <c r="R612" s="204"/>
    </row>
    <row r="613" spans="2:18" x14ac:dyDescent="0.2">
      <c r="B613" s="52"/>
      <c r="F613" s="90"/>
      <c r="H613" s="54"/>
      <c r="K613" s="90"/>
      <c r="M613" s="56"/>
      <c r="N613" s="56"/>
      <c r="O613" s="52"/>
      <c r="P613" s="52"/>
      <c r="Q613" s="52"/>
      <c r="R613" s="204"/>
    </row>
    <row r="614" spans="2:18" x14ac:dyDescent="0.2">
      <c r="B614" s="52"/>
      <c r="F614" s="90"/>
      <c r="H614" s="54"/>
      <c r="K614" s="90"/>
      <c r="M614" s="56"/>
      <c r="N614" s="56"/>
      <c r="O614" s="52"/>
      <c r="P614" s="52"/>
      <c r="Q614" s="52"/>
      <c r="R614" s="204"/>
    </row>
    <row r="615" spans="2:18" x14ac:dyDescent="0.2">
      <c r="B615" s="52"/>
      <c r="F615" s="90"/>
      <c r="H615" s="54"/>
      <c r="K615" s="90"/>
      <c r="M615" s="56"/>
      <c r="N615" s="56"/>
      <c r="O615" s="52"/>
      <c r="P615" s="52"/>
      <c r="Q615" s="52"/>
      <c r="R615" s="204"/>
    </row>
    <row r="616" spans="2:18" x14ac:dyDescent="0.2">
      <c r="B616" s="52"/>
      <c r="F616" s="90"/>
      <c r="H616" s="54"/>
      <c r="K616" s="90"/>
      <c r="M616" s="56"/>
      <c r="N616" s="56"/>
      <c r="O616" s="52"/>
      <c r="P616" s="52"/>
      <c r="Q616" s="52"/>
      <c r="R616" s="204"/>
    </row>
    <row r="617" spans="2:18" x14ac:dyDescent="0.2">
      <c r="B617" s="52"/>
      <c r="F617" s="90"/>
      <c r="H617" s="54"/>
      <c r="K617" s="90"/>
      <c r="M617" s="56"/>
      <c r="N617" s="56"/>
      <c r="O617" s="52"/>
      <c r="P617" s="52"/>
      <c r="Q617" s="52"/>
      <c r="R617" s="204"/>
    </row>
    <row r="618" spans="2:18" x14ac:dyDescent="0.2">
      <c r="B618" s="52"/>
      <c r="F618" s="90"/>
      <c r="H618" s="54"/>
      <c r="K618" s="90"/>
      <c r="M618" s="56"/>
      <c r="N618" s="56"/>
      <c r="O618" s="52"/>
      <c r="P618" s="52"/>
      <c r="Q618" s="52"/>
      <c r="R618" s="204"/>
    </row>
    <row r="619" spans="2:18" x14ac:dyDescent="0.2">
      <c r="B619" s="52"/>
      <c r="F619" s="90"/>
      <c r="H619" s="57"/>
      <c r="K619" s="90"/>
      <c r="M619" s="56"/>
      <c r="N619" s="56"/>
      <c r="O619" s="52"/>
      <c r="P619" s="52"/>
      <c r="Q619" s="52"/>
      <c r="R619" s="204"/>
    </row>
    <row r="620" spans="2:18" x14ac:dyDescent="0.2">
      <c r="B620" s="52"/>
      <c r="F620" s="90"/>
      <c r="H620" s="54"/>
      <c r="K620" s="90"/>
      <c r="M620" s="56"/>
      <c r="N620" s="56"/>
      <c r="O620" s="52"/>
      <c r="P620" s="52"/>
      <c r="Q620" s="52"/>
      <c r="R620" s="204"/>
    </row>
    <row r="621" spans="2:18" x14ac:dyDescent="0.2">
      <c r="B621" s="52"/>
      <c r="F621" s="90"/>
      <c r="H621" s="54"/>
      <c r="K621" s="90"/>
      <c r="M621" s="56"/>
      <c r="N621" s="56"/>
      <c r="O621" s="52"/>
      <c r="P621" s="52"/>
      <c r="Q621" s="52"/>
      <c r="R621" s="204"/>
    </row>
    <row r="622" spans="2:18" x14ac:dyDescent="0.2">
      <c r="B622" s="52"/>
      <c r="F622" s="90"/>
      <c r="H622" s="54"/>
      <c r="K622" s="90"/>
      <c r="M622" s="56"/>
      <c r="N622" s="56"/>
      <c r="O622" s="52"/>
      <c r="P622" s="52"/>
      <c r="Q622" s="52"/>
      <c r="R622" s="204"/>
    </row>
    <row r="623" spans="2:18" x14ac:dyDescent="0.2">
      <c r="B623" s="52"/>
      <c r="F623" s="90"/>
      <c r="H623" s="54"/>
      <c r="K623" s="90"/>
      <c r="M623" s="56"/>
      <c r="N623" s="56"/>
      <c r="O623" s="52"/>
      <c r="P623" s="52"/>
      <c r="Q623" s="52"/>
      <c r="R623" s="204"/>
    </row>
    <row r="624" spans="2:18" x14ac:dyDescent="0.2">
      <c r="B624" s="52"/>
      <c r="F624" s="90"/>
      <c r="H624" s="54"/>
      <c r="K624" s="90"/>
      <c r="M624" s="56"/>
      <c r="N624" s="56"/>
      <c r="O624" s="52"/>
      <c r="P624" s="52"/>
      <c r="Q624" s="52"/>
      <c r="R624" s="204"/>
    </row>
    <row r="625" spans="2:18" x14ac:dyDescent="0.2">
      <c r="B625" s="52"/>
      <c r="F625" s="90"/>
      <c r="H625" s="54"/>
      <c r="K625" s="90"/>
      <c r="M625" s="56"/>
      <c r="N625" s="56"/>
      <c r="O625" s="52"/>
      <c r="P625" s="52"/>
      <c r="Q625" s="52"/>
      <c r="R625" s="204"/>
    </row>
    <row r="626" spans="2:18" x14ac:dyDescent="0.2">
      <c r="B626" s="52"/>
      <c r="F626" s="90"/>
      <c r="H626" s="54"/>
      <c r="K626" s="90"/>
      <c r="M626" s="56"/>
      <c r="N626" s="56"/>
      <c r="O626" s="52"/>
      <c r="P626" s="52"/>
      <c r="Q626" s="52"/>
      <c r="R626" s="204"/>
    </row>
    <row r="627" spans="2:18" x14ac:dyDescent="0.2">
      <c r="B627" s="52"/>
      <c r="F627" s="90"/>
      <c r="H627" s="54"/>
      <c r="K627" s="90"/>
      <c r="M627" s="56"/>
      <c r="N627" s="56"/>
      <c r="O627" s="52"/>
      <c r="P627" s="52"/>
      <c r="Q627" s="52"/>
      <c r="R627" s="204"/>
    </row>
    <row r="628" spans="2:18" x14ac:dyDescent="0.2">
      <c r="B628" s="52"/>
      <c r="F628" s="90"/>
      <c r="H628" s="54"/>
      <c r="K628" s="90"/>
      <c r="M628" s="56"/>
      <c r="N628" s="56"/>
      <c r="O628" s="52"/>
      <c r="P628" s="52"/>
      <c r="Q628" s="52"/>
      <c r="R628" s="204"/>
    </row>
    <row r="629" spans="2:18" x14ac:dyDescent="0.2">
      <c r="B629" s="52"/>
      <c r="F629" s="90"/>
      <c r="H629" s="54"/>
      <c r="K629" s="90"/>
      <c r="M629" s="56"/>
      <c r="N629" s="56"/>
      <c r="O629" s="52"/>
      <c r="P629" s="52"/>
      <c r="Q629" s="52"/>
      <c r="R629" s="204"/>
    </row>
    <row r="630" spans="2:18" x14ac:dyDescent="0.2">
      <c r="B630" s="52"/>
      <c r="F630" s="90"/>
      <c r="H630" s="54"/>
      <c r="K630" s="90"/>
      <c r="M630" s="56"/>
      <c r="N630" s="56"/>
      <c r="O630" s="52"/>
      <c r="P630" s="52"/>
      <c r="Q630" s="52"/>
      <c r="R630" s="204"/>
    </row>
    <row r="631" spans="2:18" x14ac:dyDescent="0.2">
      <c r="B631" s="52"/>
      <c r="F631" s="90"/>
      <c r="H631" s="54"/>
      <c r="K631" s="90"/>
      <c r="M631" s="56"/>
      <c r="N631" s="56"/>
      <c r="O631" s="52"/>
      <c r="P631" s="52"/>
      <c r="Q631" s="52"/>
      <c r="R631" s="204"/>
    </row>
    <row r="632" spans="2:18" x14ac:dyDescent="0.2">
      <c r="B632" s="52"/>
      <c r="F632" s="90"/>
      <c r="H632" s="54"/>
      <c r="K632" s="90"/>
      <c r="M632" s="56"/>
      <c r="N632" s="56"/>
      <c r="O632" s="52"/>
      <c r="P632" s="52"/>
      <c r="Q632" s="52"/>
      <c r="R632" s="204"/>
    </row>
    <row r="633" spans="2:18" x14ac:dyDescent="0.2">
      <c r="B633" s="52"/>
      <c r="F633" s="90"/>
      <c r="H633" s="54"/>
      <c r="K633" s="90"/>
      <c r="M633" s="56"/>
      <c r="N633" s="56"/>
      <c r="O633" s="52"/>
      <c r="P633" s="52"/>
      <c r="Q633" s="52"/>
      <c r="R633" s="204"/>
    </row>
    <row r="634" spans="2:18" x14ac:dyDescent="0.2">
      <c r="B634" s="52"/>
      <c r="F634" s="90"/>
      <c r="H634" s="54"/>
      <c r="K634" s="90"/>
      <c r="M634" s="56"/>
      <c r="N634" s="56"/>
      <c r="O634" s="52"/>
      <c r="P634" s="52"/>
      <c r="Q634" s="52"/>
      <c r="R634" s="204"/>
    </row>
    <row r="635" spans="2:18" x14ac:dyDescent="0.2">
      <c r="B635" s="52"/>
      <c r="F635" s="90"/>
      <c r="H635" s="54"/>
      <c r="K635" s="90"/>
      <c r="M635" s="56"/>
      <c r="N635" s="56"/>
      <c r="O635" s="52"/>
      <c r="P635" s="52"/>
      <c r="Q635" s="52"/>
      <c r="R635" s="204"/>
    </row>
    <row r="636" spans="2:18" x14ac:dyDescent="0.2">
      <c r="B636" s="52"/>
      <c r="F636" s="90"/>
      <c r="H636" s="54"/>
      <c r="K636" s="90"/>
      <c r="M636" s="56"/>
      <c r="N636" s="56"/>
      <c r="O636" s="52"/>
      <c r="P636" s="52"/>
      <c r="Q636" s="52"/>
      <c r="R636" s="204"/>
    </row>
    <row r="637" spans="2:18" x14ac:dyDescent="0.2">
      <c r="B637" s="52"/>
      <c r="F637" s="90"/>
      <c r="H637" s="54"/>
      <c r="K637" s="90"/>
      <c r="M637" s="56"/>
      <c r="N637" s="56"/>
      <c r="O637" s="52"/>
      <c r="P637" s="52"/>
      <c r="Q637" s="52"/>
      <c r="R637" s="204"/>
    </row>
    <row r="638" spans="2:18" x14ac:dyDescent="0.2">
      <c r="B638" s="52"/>
      <c r="F638" s="90"/>
      <c r="H638" s="54"/>
      <c r="K638" s="90"/>
      <c r="M638" s="56"/>
      <c r="N638" s="56"/>
      <c r="O638" s="52"/>
      <c r="P638" s="52"/>
      <c r="Q638" s="52"/>
      <c r="R638" s="204"/>
    </row>
    <row r="639" spans="2:18" x14ac:dyDescent="0.2">
      <c r="B639" s="52"/>
      <c r="F639" s="90"/>
      <c r="H639" s="54"/>
      <c r="K639" s="90"/>
      <c r="M639" s="56"/>
      <c r="N639" s="56"/>
      <c r="O639" s="52"/>
      <c r="P639" s="52"/>
      <c r="Q639" s="52"/>
      <c r="R639" s="204"/>
    </row>
    <row r="640" spans="2:18" x14ac:dyDescent="0.2">
      <c r="B640" s="52"/>
      <c r="F640" s="90"/>
      <c r="H640" s="54"/>
      <c r="K640" s="90"/>
      <c r="M640" s="56"/>
      <c r="N640" s="56"/>
      <c r="O640" s="52"/>
      <c r="P640" s="52"/>
      <c r="Q640" s="52"/>
      <c r="R640" s="204"/>
    </row>
    <row r="641" spans="2:18" x14ac:dyDescent="0.2">
      <c r="B641" s="52"/>
      <c r="F641" s="90"/>
      <c r="H641" s="54"/>
      <c r="K641" s="90"/>
      <c r="M641" s="56"/>
      <c r="N641" s="56"/>
      <c r="O641" s="52"/>
      <c r="P641" s="52"/>
      <c r="Q641" s="52"/>
      <c r="R641" s="204"/>
    </row>
    <row r="642" spans="2:18" x14ac:dyDescent="0.2">
      <c r="B642" s="52"/>
      <c r="F642" s="90"/>
      <c r="H642" s="54"/>
      <c r="K642" s="90"/>
      <c r="M642" s="56"/>
      <c r="N642" s="56"/>
      <c r="O642" s="52"/>
      <c r="P642" s="52"/>
      <c r="Q642" s="52"/>
      <c r="R642" s="204"/>
    </row>
    <row r="643" spans="2:18" x14ac:dyDescent="0.2">
      <c r="B643" s="52"/>
      <c r="F643" s="90"/>
      <c r="H643" s="54"/>
      <c r="K643" s="90"/>
      <c r="M643" s="56"/>
      <c r="N643" s="56"/>
      <c r="O643" s="52"/>
      <c r="P643" s="52"/>
      <c r="Q643" s="52"/>
      <c r="R643" s="204"/>
    </row>
    <row r="644" spans="2:18" x14ac:dyDescent="0.2">
      <c r="B644" s="52"/>
      <c r="F644" s="90"/>
      <c r="H644" s="54"/>
      <c r="K644" s="90"/>
      <c r="M644" s="56"/>
      <c r="N644" s="56"/>
      <c r="O644" s="52"/>
      <c r="P644" s="52"/>
      <c r="Q644" s="52"/>
      <c r="R644" s="204"/>
    </row>
    <row r="645" spans="2:18" x14ac:dyDescent="0.2">
      <c r="B645" s="52"/>
      <c r="F645" s="90"/>
      <c r="H645" s="54"/>
      <c r="K645" s="90"/>
      <c r="M645" s="56"/>
      <c r="N645" s="56"/>
      <c r="O645" s="52"/>
      <c r="P645" s="52"/>
      <c r="Q645" s="52"/>
      <c r="R645" s="204"/>
    </row>
    <row r="646" spans="2:18" x14ac:dyDescent="0.2">
      <c r="B646" s="52"/>
      <c r="F646" s="90"/>
      <c r="H646" s="54"/>
      <c r="K646" s="90"/>
      <c r="M646" s="56"/>
      <c r="N646" s="56"/>
      <c r="O646" s="52"/>
      <c r="P646" s="52"/>
      <c r="Q646" s="52"/>
      <c r="R646" s="204"/>
    </row>
    <row r="647" spans="2:18" x14ac:dyDescent="0.2">
      <c r="B647" s="52"/>
      <c r="F647" s="90"/>
      <c r="H647" s="57"/>
      <c r="K647" s="90"/>
      <c r="M647" s="56"/>
      <c r="N647" s="56"/>
      <c r="O647" s="52"/>
      <c r="P647" s="52"/>
      <c r="Q647" s="52"/>
      <c r="R647" s="204"/>
    </row>
    <row r="648" spans="2:18" x14ac:dyDescent="0.2">
      <c r="B648" s="52"/>
      <c r="F648" s="90"/>
      <c r="H648" s="57"/>
      <c r="K648" s="90"/>
      <c r="M648" s="56"/>
      <c r="N648" s="56"/>
      <c r="O648" s="52"/>
      <c r="P648" s="52"/>
      <c r="Q648" s="52"/>
      <c r="R648" s="204"/>
    </row>
    <row r="649" spans="2:18" x14ac:dyDescent="0.2">
      <c r="B649" s="52"/>
      <c r="F649" s="90"/>
      <c r="H649" s="57"/>
      <c r="K649" s="90"/>
      <c r="M649" s="56"/>
      <c r="N649" s="56"/>
      <c r="O649" s="52"/>
      <c r="P649" s="52"/>
      <c r="Q649" s="52"/>
      <c r="R649" s="204"/>
    </row>
    <row r="650" spans="2:18" x14ac:dyDescent="0.2">
      <c r="B650" s="52"/>
      <c r="F650" s="90"/>
      <c r="H650" s="54"/>
      <c r="K650" s="90"/>
      <c r="M650" s="56"/>
      <c r="N650" s="56"/>
      <c r="O650" s="52"/>
      <c r="P650" s="52"/>
      <c r="Q650" s="52"/>
      <c r="R650" s="204"/>
    </row>
    <row r="651" spans="2:18" x14ac:dyDescent="0.2">
      <c r="B651" s="52"/>
      <c r="F651" s="90"/>
      <c r="H651" s="54"/>
      <c r="K651" s="90"/>
      <c r="M651" s="56"/>
      <c r="N651" s="56"/>
      <c r="O651" s="52"/>
      <c r="P651" s="52"/>
      <c r="Q651" s="52"/>
      <c r="R651" s="204"/>
    </row>
    <row r="652" spans="2:18" x14ac:dyDescent="0.2">
      <c r="B652" s="52"/>
      <c r="F652" s="90"/>
      <c r="H652" s="54"/>
      <c r="K652" s="90"/>
      <c r="M652" s="56"/>
      <c r="N652" s="56"/>
      <c r="O652" s="52"/>
      <c r="P652" s="52"/>
      <c r="Q652" s="52"/>
      <c r="R652" s="204"/>
    </row>
    <row r="653" spans="2:18" x14ac:dyDescent="0.2">
      <c r="B653" s="52"/>
      <c r="F653" s="90"/>
      <c r="H653" s="57"/>
      <c r="K653" s="90"/>
      <c r="M653" s="56"/>
      <c r="N653" s="56"/>
      <c r="O653" s="52"/>
      <c r="P653" s="52"/>
      <c r="Q653" s="52"/>
      <c r="R653" s="204"/>
    </row>
    <row r="654" spans="2:18" x14ac:dyDescent="0.2">
      <c r="B654" s="52"/>
      <c r="F654" s="90"/>
      <c r="H654" s="57"/>
      <c r="K654" s="90"/>
      <c r="M654" s="56"/>
      <c r="N654" s="56"/>
      <c r="O654" s="52"/>
      <c r="P654" s="52"/>
      <c r="Q654" s="52"/>
      <c r="R654" s="204"/>
    </row>
    <row r="655" spans="2:18" x14ac:dyDescent="0.2">
      <c r="B655" s="52"/>
      <c r="F655" s="90"/>
      <c r="H655" s="57"/>
      <c r="K655" s="90"/>
      <c r="M655" s="56"/>
      <c r="N655" s="56"/>
      <c r="O655" s="52"/>
      <c r="P655" s="52"/>
      <c r="Q655" s="52"/>
      <c r="R655" s="204"/>
    </row>
    <row r="656" spans="2:18" x14ac:dyDescent="0.2">
      <c r="B656" s="52"/>
      <c r="F656" s="90"/>
      <c r="H656" s="57"/>
      <c r="K656" s="90"/>
      <c r="M656" s="56"/>
      <c r="N656" s="56"/>
      <c r="O656" s="52"/>
      <c r="P656" s="52"/>
      <c r="Q656" s="52"/>
      <c r="R656" s="204"/>
    </row>
    <row r="657" spans="2:18" x14ac:dyDescent="0.2">
      <c r="B657" s="52"/>
      <c r="F657" s="90"/>
      <c r="H657" s="57"/>
      <c r="K657" s="90"/>
      <c r="M657" s="56"/>
      <c r="N657" s="56"/>
      <c r="O657" s="52"/>
      <c r="P657" s="52"/>
      <c r="Q657" s="52"/>
      <c r="R657" s="204"/>
    </row>
    <row r="658" spans="2:18" x14ac:dyDescent="0.2">
      <c r="B658" s="52"/>
      <c r="F658" s="90"/>
      <c r="H658" s="57"/>
      <c r="K658" s="90"/>
      <c r="M658" s="56"/>
      <c r="N658" s="56"/>
      <c r="O658" s="52"/>
      <c r="P658" s="52"/>
      <c r="Q658" s="52"/>
      <c r="R658" s="204"/>
    </row>
    <row r="659" spans="2:18" x14ac:dyDescent="0.2">
      <c r="B659" s="52"/>
      <c r="F659" s="90"/>
      <c r="H659" s="57"/>
      <c r="K659" s="90"/>
      <c r="M659" s="56"/>
      <c r="N659" s="56"/>
      <c r="O659" s="52"/>
      <c r="P659" s="52"/>
      <c r="Q659" s="52"/>
      <c r="R659" s="204"/>
    </row>
    <row r="660" spans="2:18" x14ac:dyDescent="0.2">
      <c r="B660" s="52"/>
      <c r="F660" s="90"/>
      <c r="H660" s="57"/>
      <c r="K660" s="90"/>
      <c r="M660" s="56"/>
      <c r="N660" s="56"/>
      <c r="O660" s="52"/>
      <c r="P660" s="52"/>
      <c r="Q660" s="52"/>
      <c r="R660" s="204"/>
    </row>
    <row r="661" spans="2:18" x14ac:dyDescent="0.2">
      <c r="B661" s="52"/>
      <c r="F661" s="90"/>
      <c r="H661" s="57"/>
      <c r="K661" s="90"/>
      <c r="M661" s="56"/>
      <c r="N661" s="56"/>
      <c r="O661" s="52"/>
      <c r="P661" s="52"/>
      <c r="Q661" s="52"/>
      <c r="R661" s="204"/>
    </row>
    <row r="662" spans="2:18" x14ac:dyDescent="0.2">
      <c r="B662" s="52"/>
      <c r="F662" s="90"/>
      <c r="H662" s="57"/>
      <c r="K662" s="90"/>
      <c r="M662" s="56"/>
      <c r="N662" s="56"/>
      <c r="O662" s="52"/>
      <c r="P662" s="52"/>
      <c r="Q662" s="52"/>
      <c r="R662" s="204"/>
    </row>
    <row r="663" spans="2:18" x14ac:dyDescent="0.2">
      <c r="B663" s="52"/>
      <c r="F663" s="90"/>
      <c r="H663" s="57"/>
      <c r="K663" s="90"/>
      <c r="M663" s="56"/>
      <c r="N663" s="56"/>
      <c r="O663" s="52"/>
      <c r="P663" s="52"/>
      <c r="Q663" s="52"/>
      <c r="R663" s="204"/>
    </row>
    <row r="664" spans="2:18" x14ac:dyDescent="0.2">
      <c r="B664" s="52"/>
      <c r="F664" s="90"/>
      <c r="H664" s="57"/>
      <c r="K664" s="90"/>
      <c r="M664" s="56"/>
      <c r="N664" s="56"/>
      <c r="O664" s="52"/>
      <c r="P664" s="52"/>
      <c r="Q664" s="52"/>
      <c r="R664" s="204"/>
    </row>
    <row r="665" spans="2:18" x14ac:dyDescent="0.2">
      <c r="B665" s="52"/>
      <c r="F665" s="90"/>
      <c r="H665" s="57"/>
      <c r="K665" s="90"/>
      <c r="M665" s="56"/>
      <c r="N665" s="56"/>
      <c r="O665" s="52"/>
      <c r="P665" s="52"/>
      <c r="Q665" s="52"/>
      <c r="R665" s="204"/>
    </row>
    <row r="666" spans="2:18" x14ac:dyDescent="0.2">
      <c r="B666" s="52"/>
      <c r="F666" s="90"/>
      <c r="H666" s="57"/>
      <c r="K666" s="90"/>
      <c r="M666" s="56"/>
      <c r="N666" s="56"/>
      <c r="O666" s="52"/>
      <c r="P666" s="52"/>
      <c r="Q666" s="52"/>
      <c r="R666" s="204"/>
    </row>
    <row r="667" spans="2:18" x14ac:dyDescent="0.2">
      <c r="B667" s="52"/>
      <c r="F667" s="90"/>
      <c r="H667" s="57"/>
      <c r="K667" s="90"/>
      <c r="M667" s="56"/>
      <c r="N667" s="56"/>
      <c r="O667" s="52"/>
      <c r="P667" s="52"/>
      <c r="Q667" s="52"/>
      <c r="R667" s="204"/>
    </row>
    <row r="668" spans="2:18" x14ac:dyDescent="0.2">
      <c r="B668" s="52"/>
      <c r="F668" s="90"/>
      <c r="H668" s="57"/>
      <c r="K668" s="90"/>
      <c r="M668" s="56"/>
      <c r="N668" s="56"/>
      <c r="O668" s="52"/>
      <c r="P668" s="52"/>
      <c r="Q668" s="52"/>
      <c r="R668" s="204"/>
    </row>
    <row r="669" spans="2:18" x14ac:dyDescent="0.2">
      <c r="B669" s="52"/>
      <c r="F669" s="90"/>
      <c r="H669" s="57"/>
      <c r="K669" s="90"/>
      <c r="M669" s="56"/>
      <c r="N669" s="56"/>
      <c r="O669" s="52"/>
      <c r="P669" s="52"/>
      <c r="Q669" s="52"/>
      <c r="R669" s="204"/>
    </row>
    <row r="670" spans="2:18" x14ac:dyDescent="0.2">
      <c r="B670" s="52"/>
      <c r="F670" s="90"/>
      <c r="H670" s="57"/>
      <c r="K670" s="90"/>
      <c r="M670" s="56"/>
      <c r="N670" s="56"/>
      <c r="O670" s="52"/>
      <c r="P670" s="52"/>
      <c r="Q670" s="52"/>
      <c r="R670" s="204"/>
    </row>
    <row r="671" spans="2:18" x14ac:dyDescent="0.2">
      <c r="B671" s="52"/>
      <c r="F671" s="90"/>
      <c r="H671" s="57"/>
      <c r="K671" s="90"/>
      <c r="M671" s="56"/>
      <c r="N671" s="56"/>
      <c r="O671" s="52"/>
      <c r="P671" s="52"/>
      <c r="Q671" s="52"/>
      <c r="R671" s="204"/>
    </row>
  </sheetData>
  <mergeCells count="5">
    <mergeCell ref="A2:R3"/>
    <mergeCell ref="B4:R4"/>
    <mergeCell ref="A5:R5"/>
    <mergeCell ref="A6:R6"/>
    <mergeCell ref="C13:D13"/>
  </mergeCells>
  <printOptions horizontalCentered="1"/>
  <pageMargins left="0.2" right="0.2" top="0.5" bottom="0.5" header="0.25" footer="0.25"/>
  <pageSetup scale="45" orientation="landscape" r:id="rId1"/>
  <headerFooter>
    <oddHeader>&amp;C&amp;12&amp;A&amp;R&amp;12CASE NO. 2017-00349
ATTACHMENT 1
TO STAFF DR NO. 1-13</oddHeader>
    <oddFooter>&amp;C&amp;11&amp;P of &amp;N</oddFooter>
  </headerFooter>
  <rowBreaks count="3" manualBreakCount="3">
    <brk id="69" max="17" man="1"/>
    <brk id="230" max="17" man="1"/>
    <brk id="49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1"/>
  <sheetViews>
    <sheetView view="pageBreakPreview" zoomScale="60" zoomScaleNormal="85" workbookViewId="0">
      <selection activeCell="A5" sqref="A5:R5"/>
    </sheetView>
  </sheetViews>
  <sheetFormatPr defaultRowHeight="12.75" x14ac:dyDescent="0.2"/>
  <cols>
    <col min="1" max="1" width="1.42578125" style="13" customWidth="1"/>
    <col min="2" max="2" width="10.28515625" style="13" bestFit="1" customWidth="1"/>
    <col min="3" max="3" width="37" style="13" bestFit="1" customWidth="1"/>
    <col min="4" max="4" width="88" style="184" bestFit="1" customWidth="1"/>
    <col min="5" max="5" width="12.7109375" style="93" bestFit="1" customWidth="1"/>
    <col min="6" max="6" width="13.85546875" style="95" bestFit="1" customWidth="1"/>
    <col min="7" max="7" width="10.7109375" style="55" bestFit="1" customWidth="1"/>
    <col min="8" max="8" width="11.28515625" style="13" bestFit="1" customWidth="1"/>
    <col min="9" max="9" width="10" style="54" bestFit="1" customWidth="1"/>
    <col min="10" max="10" width="12" style="55" bestFit="1" customWidth="1"/>
    <col min="11" max="11" width="14.140625" style="91" bestFit="1" customWidth="1"/>
    <col min="12" max="12" width="10.7109375" style="55" bestFit="1" customWidth="1"/>
    <col min="13" max="13" width="11.7109375" style="13" customWidth="1"/>
    <col min="14" max="14" width="11" style="13" customWidth="1"/>
    <col min="15" max="16" width="6.42578125" style="58" bestFit="1" customWidth="1"/>
    <col min="17" max="17" width="10.28515625" style="58" bestFit="1" customWidth="1"/>
    <col min="18" max="18" width="10.140625" style="58" customWidth="1"/>
    <col min="19" max="19" width="9.140625" style="13"/>
  </cols>
  <sheetData>
    <row r="1" spans="1:18" customFormat="1" x14ac:dyDescent="0.2">
      <c r="D1" s="180"/>
      <c r="E1" s="63"/>
      <c r="F1" s="67"/>
      <c r="G1" s="43"/>
      <c r="I1" s="10"/>
      <c r="J1" s="43"/>
      <c r="K1" s="74"/>
      <c r="L1" s="43"/>
      <c r="O1" s="5"/>
      <c r="P1" s="5"/>
      <c r="Q1" s="5"/>
      <c r="R1" s="5"/>
    </row>
    <row r="2" spans="1:18" customFormat="1" x14ac:dyDescent="0.2">
      <c r="A2" s="214" t="s">
        <v>2862</v>
      </c>
      <c r="B2" s="214"/>
      <c r="C2" s="214"/>
      <c r="D2" s="214"/>
      <c r="E2" s="214"/>
      <c r="F2" s="214"/>
      <c r="G2" s="214"/>
      <c r="H2" s="214"/>
      <c r="I2" s="214"/>
      <c r="J2" s="214"/>
      <c r="K2" s="214"/>
      <c r="L2" s="214"/>
      <c r="M2" s="214"/>
      <c r="N2" s="214"/>
      <c r="O2" s="214"/>
      <c r="P2" s="214"/>
      <c r="Q2" s="214"/>
      <c r="R2" s="214"/>
    </row>
    <row r="3" spans="1:18" customFormat="1" x14ac:dyDescent="0.2">
      <c r="A3" s="214"/>
      <c r="B3" s="214"/>
      <c r="C3" s="214"/>
      <c r="D3" s="214"/>
      <c r="E3" s="214"/>
      <c r="F3" s="214"/>
      <c r="G3" s="214"/>
      <c r="H3" s="214"/>
      <c r="I3" s="214"/>
      <c r="J3" s="214"/>
      <c r="K3" s="214"/>
      <c r="L3" s="214"/>
      <c r="M3" s="214"/>
      <c r="N3" s="214"/>
      <c r="O3" s="214"/>
      <c r="P3" s="214"/>
      <c r="Q3" s="214"/>
      <c r="R3" s="214"/>
    </row>
    <row r="4" spans="1:18" customFormat="1" ht="23.25" x14ac:dyDescent="0.35">
      <c r="A4" s="12"/>
      <c r="B4" s="215" t="s">
        <v>2562</v>
      </c>
      <c r="C4" s="215"/>
      <c r="D4" s="215"/>
      <c r="E4" s="215"/>
      <c r="F4" s="215"/>
      <c r="G4" s="215"/>
      <c r="H4" s="215"/>
      <c r="I4" s="215"/>
      <c r="J4" s="215"/>
      <c r="K4" s="215"/>
      <c r="L4" s="215"/>
      <c r="M4" s="215"/>
      <c r="N4" s="215"/>
      <c r="O4" s="215"/>
      <c r="P4" s="215"/>
      <c r="Q4" s="215"/>
      <c r="R4" s="215"/>
    </row>
    <row r="5" spans="1:18" customFormat="1" x14ac:dyDescent="0.2">
      <c r="A5" s="216" t="s">
        <v>8756</v>
      </c>
      <c r="B5" s="216"/>
      <c r="C5" s="216"/>
      <c r="D5" s="216"/>
      <c r="E5" s="216"/>
      <c r="F5" s="216"/>
      <c r="G5" s="216"/>
      <c r="H5" s="216"/>
      <c r="I5" s="216"/>
      <c r="J5" s="216"/>
      <c r="K5" s="216"/>
      <c r="L5" s="216"/>
      <c r="M5" s="216"/>
      <c r="N5" s="216"/>
      <c r="O5" s="216"/>
      <c r="P5" s="216"/>
      <c r="Q5" s="216"/>
      <c r="R5" s="216"/>
    </row>
    <row r="6" spans="1:18" customFormat="1" x14ac:dyDescent="0.2">
      <c r="A6" s="216" t="s">
        <v>2551</v>
      </c>
      <c r="B6" s="216"/>
      <c r="C6" s="216"/>
      <c r="D6" s="216"/>
      <c r="E6" s="216"/>
      <c r="F6" s="216"/>
      <c r="G6" s="216"/>
      <c r="H6" s="216"/>
      <c r="I6" s="216"/>
      <c r="J6" s="216"/>
      <c r="K6" s="216"/>
      <c r="L6" s="216"/>
      <c r="M6" s="216"/>
      <c r="N6" s="216"/>
      <c r="O6" s="216"/>
      <c r="P6" s="216"/>
      <c r="Q6" s="216"/>
      <c r="R6" s="216"/>
    </row>
    <row r="7" spans="1:18" customFormat="1" x14ac:dyDescent="0.2">
      <c r="A7" s="4" t="s">
        <v>2815</v>
      </c>
      <c r="B7" s="1"/>
      <c r="C7" s="1"/>
      <c r="D7" s="181"/>
      <c r="E7" s="62"/>
      <c r="F7" s="66"/>
      <c r="G7" s="42"/>
      <c r="H7" s="1"/>
      <c r="I7" s="15"/>
      <c r="J7" s="42"/>
      <c r="K7" s="73"/>
      <c r="L7" s="42"/>
      <c r="M7" s="1"/>
      <c r="O7" s="1"/>
      <c r="P7" s="1"/>
      <c r="Q7" s="1"/>
      <c r="R7" s="1"/>
    </row>
    <row r="8" spans="1:18" customFormat="1" x14ac:dyDescent="0.2">
      <c r="A8" s="1"/>
      <c r="B8" s="1"/>
      <c r="C8" s="1"/>
      <c r="D8" s="181"/>
      <c r="E8" s="62"/>
      <c r="F8" s="66"/>
      <c r="G8" s="42"/>
      <c r="H8" s="1"/>
      <c r="I8" s="15"/>
      <c r="J8" s="42"/>
      <c r="K8" s="73"/>
      <c r="L8" s="42"/>
      <c r="M8" s="1"/>
      <c r="N8" s="1"/>
      <c r="O8" s="1"/>
      <c r="P8" s="1"/>
      <c r="Q8" s="1"/>
      <c r="R8" s="1"/>
    </row>
    <row r="9" spans="1:18" customFormat="1" x14ac:dyDescent="0.2">
      <c r="A9" s="4" t="s">
        <v>2908</v>
      </c>
      <c r="B9" s="1"/>
      <c r="C9" s="1"/>
      <c r="D9" s="181"/>
      <c r="E9" s="62"/>
      <c r="F9" s="66"/>
      <c r="G9" s="42"/>
      <c r="H9" s="1"/>
      <c r="I9" s="15"/>
      <c r="J9" s="42"/>
      <c r="K9" s="73"/>
      <c r="L9" s="42"/>
      <c r="M9" s="1"/>
      <c r="N9" s="4" t="s">
        <v>2887</v>
      </c>
      <c r="O9" s="1"/>
      <c r="P9" s="1"/>
      <c r="Q9" s="1"/>
      <c r="R9" s="1"/>
    </row>
    <row r="10" spans="1:18" customFormat="1" x14ac:dyDescent="0.2">
      <c r="A10" s="4"/>
      <c r="B10" s="1"/>
      <c r="C10" s="1"/>
      <c r="D10" s="181"/>
      <c r="E10" s="62"/>
      <c r="F10" s="66"/>
      <c r="G10" s="42"/>
      <c r="H10" s="1"/>
      <c r="I10" s="15"/>
      <c r="J10" s="42"/>
      <c r="K10" s="73"/>
      <c r="L10" s="42"/>
      <c r="M10" s="1"/>
      <c r="N10" s="1"/>
      <c r="O10" s="1"/>
      <c r="P10" s="1"/>
      <c r="Q10" s="1"/>
      <c r="R10" s="1"/>
    </row>
    <row r="11" spans="1:18" customFormat="1" x14ac:dyDescent="0.2">
      <c r="A11" s="3" t="s">
        <v>2895</v>
      </c>
      <c r="D11" s="180"/>
      <c r="E11" s="63"/>
      <c r="F11" s="67"/>
      <c r="G11" s="43"/>
      <c r="I11" s="10"/>
      <c r="J11" s="43"/>
      <c r="K11" s="74"/>
      <c r="L11" s="43"/>
      <c r="N11" s="3" t="s">
        <v>7754</v>
      </c>
      <c r="O11" s="5"/>
      <c r="P11" s="5"/>
      <c r="Q11" s="5"/>
      <c r="R11" s="5"/>
    </row>
    <row r="12" spans="1:18" customFormat="1" ht="13.5" thickBot="1" x14ac:dyDescent="0.25">
      <c r="D12" s="180"/>
      <c r="E12" s="63"/>
      <c r="F12" s="67"/>
      <c r="G12" s="43"/>
      <c r="I12" s="10"/>
      <c r="J12" s="43"/>
      <c r="K12" s="74"/>
      <c r="L12" s="43"/>
      <c r="O12" s="5"/>
      <c r="P12" s="5"/>
      <c r="Q12" s="14"/>
      <c r="R12" s="14"/>
    </row>
    <row r="13" spans="1:18" s="6" customFormat="1" ht="39.75" thickTop="1" thickBot="1" x14ac:dyDescent="0.25">
      <c r="A13" s="7"/>
      <c r="B13" s="11" t="s">
        <v>2802</v>
      </c>
      <c r="C13" s="223" t="s">
        <v>2803</v>
      </c>
      <c r="D13" s="224"/>
      <c r="E13" s="64" t="s">
        <v>2302</v>
      </c>
      <c r="F13" s="68" t="s">
        <v>2816</v>
      </c>
      <c r="G13" s="70" t="s">
        <v>2804</v>
      </c>
      <c r="H13" s="8" t="s">
        <v>2805</v>
      </c>
      <c r="I13" s="16" t="s">
        <v>2806</v>
      </c>
      <c r="J13" s="70" t="s">
        <v>2807</v>
      </c>
      <c r="K13" s="75" t="s">
        <v>2817</v>
      </c>
      <c r="L13" s="70" t="s">
        <v>2808</v>
      </c>
      <c r="M13" s="8" t="s">
        <v>2809</v>
      </c>
      <c r="N13" s="8" t="s">
        <v>2810</v>
      </c>
      <c r="O13" s="8" t="s">
        <v>2811</v>
      </c>
      <c r="P13" s="11" t="s">
        <v>2812</v>
      </c>
      <c r="Q13" s="11" t="s">
        <v>2813</v>
      </c>
      <c r="R13" s="9" t="s">
        <v>2814</v>
      </c>
    </row>
    <row r="14" spans="1:18" customFormat="1" ht="13.5" thickTop="1" x14ac:dyDescent="0.2">
      <c r="B14" s="22" t="s">
        <v>191</v>
      </c>
      <c r="C14" s="22" t="s">
        <v>2550</v>
      </c>
      <c r="D14" s="192" t="s">
        <v>2868</v>
      </c>
      <c r="E14" s="65">
        <v>-858771.34</v>
      </c>
      <c r="F14" s="69" t="s">
        <v>2801</v>
      </c>
      <c r="G14" s="135" t="s">
        <v>2907</v>
      </c>
      <c r="H14" s="40" t="s">
        <v>2907</v>
      </c>
      <c r="I14" s="98">
        <f t="shared" ref="I14:I77" si="0">J14/16798234</f>
        <v>1.7471726492201502E-2</v>
      </c>
      <c r="J14" s="72">
        <v>293494.15000000002</v>
      </c>
      <c r="K14" s="76" t="s">
        <v>2801</v>
      </c>
      <c r="L14" s="86" t="s">
        <v>2907</v>
      </c>
      <c r="M14" s="99">
        <v>38991</v>
      </c>
      <c r="N14" s="99">
        <v>39355</v>
      </c>
      <c r="O14" s="24">
        <v>38476</v>
      </c>
      <c r="P14" s="23">
        <v>38476</v>
      </c>
      <c r="Q14" s="102">
        <v>38476</v>
      </c>
      <c r="R14" s="100">
        <v>38476</v>
      </c>
    </row>
    <row r="15" spans="1:18" customFormat="1" x14ac:dyDescent="0.2">
      <c r="B15" s="17" t="s">
        <v>1886</v>
      </c>
      <c r="C15" s="17" t="s">
        <v>1887</v>
      </c>
      <c r="D15" s="185" t="s">
        <v>1888</v>
      </c>
      <c r="E15" s="88">
        <v>-711129.23</v>
      </c>
      <c r="F15" s="89">
        <v>245177</v>
      </c>
      <c r="G15" s="44">
        <v>-59660.99</v>
      </c>
      <c r="H15" s="19">
        <f>G15/F15</f>
        <v>-0.2433384452864665</v>
      </c>
      <c r="I15" s="19">
        <f t="shared" si="0"/>
        <v>1.1043780554551151E-2</v>
      </c>
      <c r="J15" s="49">
        <v>185516.01</v>
      </c>
      <c r="K15" s="83">
        <v>245177</v>
      </c>
      <c r="L15" s="44">
        <f>J15-K15</f>
        <v>-59660.989999999991</v>
      </c>
      <c r="M15" s="20">
        <v>38991</v>
      </c>
      <c r="N15" s="20">
        <v>39355</v>
      </c>
      <c r="O15" s="50">
        <v>38740</v>
      </c>
      <c r="P15" s="51">
        <v>38740</v>
      </c>
      <c r="Q15" s="103">
        <v>38988</v>
      </c>
      <c r="R15" s="101">
        <v>38988</v>
      </c>
    </row>
    <row r="16" spans="1:18" customFormat="1" x14ac:dyDescent="0.2">
      <c r="B16" s="17" t="s">
        <v>189</v>
      </c>
      <c r="C16" s="17" t="s">
        <v>2548</v>
      </c>
      <c r="D16" s="185" t="s">
        <v>2868</v>
      </c>
      <c r="E16" s="88">
        <v>-406342.76</v>
      </c>
      <c r="F16" s="89" t="s">
        <v>2801</v>
      </c>
      <c r="G16" s="71" t="s">
        <v>2907</v>
      </c>
      <c r="H16" s="36" t="s">
        <v>2907</v>
      </c>
      <c r="I16" s="19">
        <f t="shared" si="0"/>
        <v>-2.4189611836577585E-2</v>
      </c>
      <c r="J16" s="49">
        <v>-406342.76</v>
      </c>
      <c r="K16" s="83" t="s">
        <v>2801</v>
      </c>
      <c r="L16" s="44" t="s">
        <v>2907</v>
      </c>
      <c r="M16" s="20">
        <v>38991</v>
      </c>
      <c r="N16" s="20">
        <v>39355</v>
      </c>
      <c r="O16" s="50">
        <v>36434</v>
      </c>
      <c r="P16" s="51">
        <v>36434</v>
      </c>
      <c r="Q16" s="103">
        <v>38987</v>
      </c>
      <c r="R16" s="101">
        <v>38987</v>
      </c>
    </row>
    <row r="17" spans="2:18" customFormat="1" x14ac:dyDescent="0.2">
      <c r="B17" s="17" t="s">
        <v>2142</v>
      </c>
      <c r="C17" s="17" t="s">
        <v>2143</v>
      </c>
      <c r="D17" s="185" t="s">
        <v>1895</v>
      </c>
      <c r="E17" s="88">
        <v>-346710.6</v>
      </c>
      <c r="F17" s="89" t="s">
        <v>2801</v>
      </c>
      <c r="G17" s="71" t="s">
        <v>2907</v>
      </c>
      <c r="H17" s="35" t="s">
        <v>2907</v>
      </c>
      <c r="I17" s="19">
        <f t="shared" si="0"/>
        <v>-2.0639705340454239E-2</v>
      </c>
      <c r="J17" s="49">
        <v>-346710.6</v>
      </c>
      <c r="K17" s="83" t="s">
        <v>2801</v>
      </c>
      <c r="L17" s="44" t="s">
        <v>2907</v>
      </c>
      <c r="M17" s="20">
        <v>38991</v>
      </c>
      <c r="N17" s="20">
        <v>39355</v>
      </c>
      <c r="O17" s="50">
        <v>39322</v>
      </c>
      <c r="P17" s="51">
        <v>39322</v>
      </c>
      <c r="Q17" s="103">
        <v>39325</v>
      </c>
      <c r="R17" s="101">
        <v>39325</v>
      </c>
    </row>
    <row r="18" spans="2:18" customFormat="1" x14ac:dyDescent="0.2">
      <c r="B18" s="17" t="s">
        <v>190</v>
      </c>
      <c r="C18" s="17" t="s">
        <v>2549</v>
      </c>
      <c r="D18" s="185" t="s">
        <v>2869</v>
      </c>
      <c r="E18" s="88">
        <v>-182955.85</v>
      </c>
      <c r="F18" s="89" t="s">
        <v>2801</v>
      </c>
      <c r="G18" s="71" t="s">
        <v>2907</v>
      </c>
      <c r="H18" s="35" t="s">
        <v>2907</v>
      </c>
      <c r="I18" s="19">
        <f t="shared" si="0"/>
        <v>-4.1003887670572987E-3</v>
      </c>
      <c r="J18" s="49">
        <v>-68879.289999999994</v>
      </c>
      <c r="K18" s="83" t="s">
        <v>2801</v>
      </c>
      <c r="L18" s="44" t="s">
        <v>2907</v>
      </c>
      <c r="M18" s="20">
        <v>38991</v>
      </c>
      <c r="N18" s="20">
        <v>39355</v>
      </c>
      <c r="O18" s="50">
        <v>38476</v>
      </c>
      <c r="P18" s="51">
        <v>38476</v>
      </c>
      <c r="Q18" s="103">
        <v>38476</v>
      </c>
      <c r="R18" s="101">
        <v>38476</v>
      </c>
    </row>
    <row r="19" spans="2:18" customFormat="1" x14ac:dyDescent="0.2">
      <c r="B19" s="17" t="s">
        <v>1822</v>
      </c>
      <c r="C19" s="17" t="s">
        <v>1823</v>
      </c>
      <c r="D19" s="185" t="s">
        <v>1823</v>
      </c>
      <c r="E19" s="88">
        <v>-116967.53</v>
      </c>
      <c r="F19" s="89" t="s">
        <v>2801</v>
      </c>
      <c r="G19" s="71" t="s">
        <v>2907</v>
      </c>
      <c r="H19" s="36" t="s">
        <v>2907</v>
      </c>
      <c r="I19" s="19">
        <f t="shared" si="0"/>
        <v>9.3038627155687906E-2</v>
      </c>
      <c r="J19" s="49">
        <v>1562884.63</v>
      </c>
      <c r="K19" s="83" t="s">
        <v>2801</v>
      </c>
      <c r="L19" s="44" t="s">
        <v>2907</v>
      </c>
      <c r="M19" s="20">
        <v>38991</v>
      </c>
      <c r="N19" s="20">
        <v>39355</v>
      </c>
      <c r="O19" s="50">
        <v>38632</v>
      </c>
      <c r="P19" s="51">
        <v>38632</v>
      </c>
      <c r="Q19" s="103">
        <v>38632</v>
      </c>
      <c r="R19" s="101">
        <v>38632</v>
      </c>
    </row>
    <row r="20" spans="2:18" customFormat="1" x14ac:dyDescent="0.2">
      <c r="B20" s="17" t="s">
        <v>1873</v>
      </c>
      <c r="C20" s="17" t="s">
        <v>1874</v>
      </c>
      <c r="D20" s="185" t="s">
        <v>1875</v>
      </c>
      <c r="E20" s="88">
        <v>-113317.37</v>
      </c>
      <c r="F20" s="89">
        <v>-39540</v>
      </c>
      <c r="G20" s="44">
        <v>168463.1</v>
      </c>
      <c r="H20" s="21">
        <f>G20/F20</f>
        <v>-4.2605741021750125</v>
      </c>
      <c r="I20" s="19">
        <f t="shared" si="0"/>
        <v>7.6748008153714256E-3</v>
      </c>
      <c r="J20" s="49">
        <v>128923.1</v>
      </c>
      <c r="K20" s="83">
        <v>-39540</v>
      </c>
      <c r="L20" s="44">
        <f>J20-K20</f>
        <v>168463.1</v>
      </c>
      <c r="M20" s="20">
        <v>38991</v>
      </c>
      <c r="N20" s="20">
        <v>39355</v>
      </c>
      <c r="O20" s="50">
        <v>38643</v>
      </c>
      <c r="P20" s="51">
        <v>38643</v>
      </c>
      <c r="Q20" s="103">
        <v>38711</v>
      </c>
      <c r="R20" s="101">
        <v>38711</v>
      </c>
    </row>
    <row r="21" spans="2:18" customFormat="1" x14ac:dyDescent="0.2">
      <c r="B21" s="17" t="s">
        <v>194</v>
      </c>
      <c r="C21" s="17" t="s">
        <v>2822</v>
      </c>
      <c r="D21" s="185" t="s">
        <v>2829</v>
      </c>
      <c r="E21" s="88">
        <v>-109858.38</v>
      </c>
      <c r="F21" s="89" t="s">
        <v>2801</v>
      </c>
      <c r="G21" s="71" t="s">
        <v>2907</v>
      </c>
      <c r="H21" s="36" t="s">
        <v>2907</v>
      </c>
      <c r="I21" s="19">
        <f t="shared" si="0"/>
        <v>-6.5398767513299315E-3</v>
      </c>
      <c r="J21" s="49">
        <v>-109858.38</v>
      </c>
      <c r="K21" s="83" t="s">
        <v>2801</v>
      </c>
      <c r="L21" s="44" t="s">
        <v>2907</v>
      </c>
      <c r="M21" s="20">
        <v>38991</v>
      </c>
      <c r="N21" s="20">
        <v>39355</v>
      </c>
      <c r="O21" s="50">
        <v>37160</v>
      </c>
      <c r="P21" s="51">
        <v>37160</v>
      </c>
      <c r="Q21" s="103">
        <v>38987</v>
      </c>
      <c r="R21" s="101">
        <v>38987</v>
      </c>
    </row>
    <row r="22" spans="2:18" customFormat="1" x14ac:dyDescent="0.2">
      <c r="B22" s="17" t="s">
        <v>2435</v>
      </c>
      <c r="C22" s="17" t="s">
        <v>2844</v>
      </c>
      <c r="D22" s="185" t="s">
        <v>2844</v>
      </c>
      <c r="E22" s="88">
        <v>-97081.87</v>
      </c>
      <c r="F22" s="89" t="s">
        <v>2801</v>
      </c>
      <c r="G22" s="71" t="s">
        <v>2907</v>
      </c>
      <c r="H22" s="35" t="s">
        <v>2907</v>
      </c>
      <c r="I22" s="19">
        <f t="shared" si="0"/>
        <v>1.9053184400217308E-2</v>
      </c>
      <c r="J22" s="49">
        <v>320059.84999999998</v>
      </c>
      <c r="K22" s="83" t="s">
        <v>2801</v>
      </c>
      <c r="L22" s="44" t="s">
        <v>2907</v>
      </c>
      <c r="M22" s="20">
        <v>38991</v>
      </c>
      <c r="N22" s="20">
        <v>39355</v>
      </c>
      <c r="O22" s="50">
        <v>38460</v>
      </c>
      <c r="P22" s="51">
        <v>38460</v>
      </c>
      <c r="Q22" s="103">
        <v>38460</v>
      </c>
      <c r="R22" s="101">
        <v>38460</v>
      </c>
    </row>
    <row r="23" spans="2:18" customFormat="1" x14ac:dyDescent="0.2">
      <c r="B23" s="17" t="s">
        <v>390</v>
      </c>
      <c r="C23" s="17" t="s">
        <v>391</v>
      </c>
      <c r="D23" s="185" t="s">
        <v>1895</v>
      </c>
      <c r="E23" s="88">
        <v>-83379.820000000007</v>
      </c>
      <c r="F23" s="89" t="s">
        <v>2801</v>
      </c>
      <c r="G23" s="71" t="s">
        <v>2907</v>
      </c>
      <c r="H23" s="35" t="s">
        <v>2907</v>
      </c>
      <c r="I23" s="19">
        <f t="shared" si="0"/>
        <v>-4.9636062933758399E-3</v>
      </c>
      <c r="J23" s="49">
        <v>-83379.820000000007</v>
      </c>
      <c r="K23" s="83" t="s">
        <v>2801</v>
      </c>
      <c r="L23" s="44" t="s">
        <v>2907</v>
      </c>
      <c r="M23" s="20">
        <v>38991</v>
      </c>
      <c r="N23" s="20">
        <v>39355</v>
      </c>
      <c r="O23" s="50">
        <v>39265</v>
      </c>
      <c r="P23" s="51">
        <v>39265</v>
      </c>
      <c r="Q23" s="103">
        <v>39265</v>
      </c>
      <c r="R23" s="101">
        <v>39265</v>
      </c>
    </row>
    <row r="24" spans="2:18" customFormat="1" x14ac:dyDescent="0.2">
      <c r="B24" s="17" t="s">
        <v>211</v>
      </c>
      <c r="C24" s="17" t="s">
        <v>2902</v>
      </c>
      <c r="D24" s="185" t="s">
        <v>2556</v>
      </c>
      <c r="E24" s="88">
        <v>-69272.63</v>
      </c>
      <c r="F24" s="89" t="s">
        <v>2801</v>
      </c>
      <c r="G24" s="71" t="s">
        <v>2907</v>
      </c>
      <c r="H24" s="36" t="s">
        <v>2907</v>
      </c>
      <c r="I24" s="19">
        <f t="shared" si="0"/>
        <v>-3.2383427924625886E-3</v>
      </c>
      <c r="J24" s="49">
        <v>-54398.44</v>
      </c>
      <c r="K24" s="83" t="s">
        <v>2801</v>
      </c>
      <c r="L24" s="44" t="s">
        <v>2907</v>
      </c>
      <c r="M24" s="20">
        <v>38991</v>
      </c>
      <c r="N24" s="20">
        <v>39355</v>
      </c>
      <c r="O24" s="50">
        <v>38476</v>
      </c>
      <c r="P24" s="51">
        <v>38476</v>
      </c>
      <c r="Q24" s="103">
        <v>38476</v>
      </c>
      <c r="R24" s="101">
        <v>38476</v>
      </c>
    </row>
    <row r="25" spans="2:18" customFormat="1" x14ac:dyDescent="0.2">
      <c r="B25" s="17" t="s">
        <v>187</v>
      </c>
      <c r="C25" s="17" t="s">
        <v>2546</v>
      </c>
      <c r="D25" s="185" t="s">
        <v>2868</v>
      </c>
      <c r="E25" s="88">
        <v>-63384.1</v>
      </c>
      <c r="F25" s="89" t="s">
        <v>2801</v>
      </c>
      <c r="G25" s="71" t="s">
        <v>2907</v>
      </c>
      <c r="H25" s="36" t="s">
        <v>2907</v>
      </c>
      <c r="I25" s="19">
        <f t="shared" si="0"/>
        <v>-3.7732597367080372E-3</v>
      </c>
      <c r="J25" s="49">
        <v>-63384.1</v>
      </c>
      <c r="K25" s="83" t="s">
        <v>2801</v>
      </c>
      <c r="L25" s="44" t="s">
        <v>2907</v>
      </c>
      <c r="M25" s="20">
        <v>38991</v>
      </c>
      <c r="N25" s="20">
        <v>39355</v>
      </c>
      <c r="O25" s="50">
        <v>36434</v>
      </c>
      <c r="P25" s="51">
        <v>36434</v>
      </c>
      <c r="Q25" s="103">
        <v>38987</v>
      </c>
      <c r="R25" s="101">
        <v>38987</v>
      </c>
    </row>
    <row r="26" spans="2:18" customFormat="1" x14ac:dyDescent="0.2">
      <c r="B26" s="17" t="s">
        <v>213</v>
      </c>
      <c r="C26" s="17" t="s">
        <v>2690</v>
      </c>
      <c r="D26" s="185" t="s">
        <v>2558</v>
      </c>
      <c r="E26" s="88">
        <v>-51338.13</v>
      </c>
      <c r="F26" s="89" t="s">
        <v>2801</v>
      </c>
      <c r="G26" s="71" t="s">
        <v>2907</v>
      </c>
      <c r="H26" s="36" t="s">
        <v>2907</v>
      </c>
      <c r="I26" s="19">
        <f t="shared" si="0"/>
        <v>-3.1118205639950008E-3</v>
      </c>
      <c r="J26" s="49">
        <v>-52273.09</v>
      </c>
      <c r="K26" s="83" t="s">
        <v>2801</v>
      </c>
      <c r="L26" s="44" t="s">
        <v>2907</v>
      </c>
      <c r="M26" s="20">
        <v>38991</v>
      </c>
      <c r="N26" s="20">
        <v>39355</v>
      </c>
      <c r="O26" s="50">
        <v>38460</v>
      </c>
      <c r="P26" s="51">
        <v>38460</v>
      </c>
      <c r="Q26" s="103">
        <v>38460</v>
      </c>
      <c r="R26" s="101">
        <v>38460</v>
      </c>
    </row>
    <row r="27" spans="2:18" customFormat="1" x14ac:dyDescent="0.2">
      <c r="B27" s="17" t="s">
        <v>195</v>
      </c>
      <c r="C27" s="17" t="s">
        <v>2823</v>
      </c>
      <c r="D27" s="185" t="s">
        <v>2830</v>
      </c>
      <c r="E27" s="88">
        <v>-48360.800000000003</v>
      </c>
      <c r="F27" s="89" t="s">
        <v>2801</v>
      </c>
      <c r="G27" s="71" t="s">
        <v>2907</v>
      </c>
      <c r="H27" s="36" t="s">
        <v>2907</v>
      </c>
      <c r="I27" s="19">
        <f t="shared" si="0"/>
        <v>-2.8789216771239168E-3</v>
      </c>
      <c r="J27" s="49">
        <v>-48360.800000000003</v>
      </c>
      <c r="K27" s="83" t="s">
        <v>2801</v>
      </c>
      <c r="L27" s="44" t="s">
        <v>2907</v>
      </c>
      <c r="M27" s="20">
        <v>38991</v>
      </c>
      <c r="N27" s="20">
        <v>39355</v>
      </c>
      <c r="O27" s="50">
        <v>37160</v>
      </c>
      <c r="P27" s="51">
        <v>37160</v>
      </c>
      <c r="Q27" s="103">
        <v>38987</v>
      </c>
      <c r="R27" s="101">
        <v>38987</v>
      </c>
    </row>
    <row r="28" spans="2:18" customFormat="1" x14ac:dyDescent="0.2">
      <c r="B28" s="17" t="s">
        <v>209</v>
      </c>
      <c r="C28" s="17" t="s">
        <v>2885</v>
      </c>
      <c r="D28" s="185" t="s">
        <v>2710</v>
      </c>
      <c r="E28" s="88">
        <v>-43735.199999999997</v>
      </c>
      <c r="F28" s="89" t="s">
        <v>2801</v>
      </c>
      <c r="G28" s="71" t="s">
        <v>2907</v>
      </c>
      <c r="H28" s="36" t="s">
        <v>2907</v>
      </c>
      <c r="I28" s="19">
        <f t="shared" si="0"/>
        <v>-2.6035593979700485E-3</v>
      </c>
      <c r="J28" s="49">
        <v>-43735.199999999997</v>
      </c>
      <c r="K28" s="83" t="s">
        <v>2801</v>
      </c>
      <c r="L28" s="44" t="s">
        <v>2907</v>
      </c>
      <c r="M28" s="20">
        <v>38991</v>
      </c>
      <c r="N28" s="20">
        <v>39355</v>
      </c>
      <c r="O28" s="50">
        <v>37526</v>
      </c>
      <c r="P28" s="51">
        <v>37526</v>
      </c>
      <c r="Q28" s="103">
        <v>38987</v>
      </c>
      <c r="R28" s="101">
        <v>38987</v>
      </c>
    </row>
    <row r="29" spans="2:18" customFormat="1" x14ac:dyDescent="0.2">
      <c r="B29" s="17" t="s">
        <v>207</v>
      </c>
      <c r="C29" s="17" t="s">
        <v>2883</v>
      </c>
      <c r="D29" s="185" t="s">
        <v>2708</v>
      </c>
      <c r="E29" s="88">
        <v>-42494.18</v>
      </c>
      <c r="F29" s="89" t="s">
        <v>2801</v>
      </c>
      <c r="G29" s="71" t="s">
        <v>2907</v>
      </c>
      <c r="H29" s="35" t="s">
        <v>2907</v>
      </c>
      <c r="I29" s="19">
        <f t="shared" si="0"/>
        <v>-2.5296813938893814E-3</v>
      </c>
      <c r="J29" s="49">
        <v>-42494.18</v>
      </c>
      <c r="K29" s="83" t="s">
        <v>2801</v>
      </c>
      <c r="L29" s="44" t="s">
        <v>2907</v>
      </c>
      <c r="M29" s="20">
        <v>38991</v>
      </c>
      <c r="N29" s="20">
        <v>39355</v>
      </c>
      <c r="O29" s="50">
        <v>38476</v>
      </c>
      <c r="P29" s="51">
        <v>38476</v>
      </c>
      <c r="Q29" s="103">
        <v>38476</v>
      </c>
      <c r="R29" s="101">
        <v>38476</v>
      </c>
    </row>
    <row r="30" spans="2:18" customFormat="1" x14ac:dyDescent="0.2">
      <c r="B30" s="17" t="s">
        <v>212</v>
      </c>
      <c r="C30" s="17" t="s">
        <v>2877</v>
      </c>
      <c r="D30" s="185" t="s">
        <v>2557</v>
      </c>
      <c r="E30" s="88">
        <v>-40582.519999999997</v>
      </c>
      <c r="F30" s="89" t="s">
        <v>2801</v>
      </c>
      <c r="G30" s="71" t="s">
        <v>2907</v>
      </c>
      <c r="H30" s="36" t="s">
        <v>2907</v>
      </c>
      <c r="I30" s="19">
        <f t="shared" si="0"/>
        <v>-2.4158801454962466E-3</v>
      </c>
      <c r="J30" s="49">
        <v>-40582.519999999997</v>
      </c>
      <c r="K30" s="83" t="s">
        <v>2801</v>
      </c>
      <c r="L30" s="44" t="s">
        <v>2907</v>
      </c>
      <c r="M30" s="20">
        <v>38991</v>
      </c>
      <c r="N30" s="20">
        <v>39355</v>
      </c>
      <c r="O30" s="50">
        <v>37889</v>
      </c>
      <c r="P30" s="51">
        <v>37889</v>
      </c>
      <c r="Q30" s="103">
        <v>38987</v>
      </c>
      <c r="R30" s="101">
        <v>38987</v>
      </c>
    </row>
    <row r="31" spans="2:18" customFormat="1" x14ac:dyDescent="0.2">
      <c r="B31" s="17" t="s">
        <v>201</v>
      </c>
      <c r="C31" s="17" t="s">
        <v>2873</v>
      </c>
      <c r="D31" s="185" t="s">
        <v>2702</v>
      </c>
      <c r="E31" s="88">
        <v>-40525.24</v>
      </c>
      <c r="F31" s="89" t="s">
        <v>2801</v>
      </c>
      <c r="G31" s="71" t="s">
        <v>2907</v>
      </c>
      <c r="H31" s="36" t="s">
        <v>2907</v>
      </c>
      <c r="I31" s="19">
        <f t="shared" si="0"/>
        <v>-2.4124702632431481E-3</v>
      </c>
      <c r="J31" s="49">
        <v>-40525.24</v>
      </c>
      <c r="K31" s="83" t="s">
        <v>2801</v>
      </c>
      <c r="L31" s="44" t="s">
        <v>2907</v>
      </c>
      <c r="M31" s="20">
        <v>38991</v>
      </c>
      <c r="N31" s="20">
        <v>39355</v>
      </c>
      <c r="O31" s="50">
        <v>37526</v>
      </c>
      <c r="P31" s="51">
        <v>37526</v>
      </c>
      <c r="Q31" s="103">
        <v>38987</v>
      </c>
      <c r="R31" s="101">
        <v>38987</v>
      </c>
    </row>
    <row r="32" spans="2:18" customFormat="1" x14ac:dyDescent="0.2">
      <c r="B32" s="17" t="s">
        <v>2262</v>
      </c>
      <c r="C32" s="17" t="s">
        <v>2263</v>
      </c>
      <c r="D32" s="185" t="s">
        <v>1895</v>
      </c>
      <c r="E32" s="88">
        <v>-39533</v>
      </c>
      <c r="F32" s="89" t="s">
        <v>2801</v>
      </c>
      <c r="G32" s="71" t="s">
        <v>2907</v>
      </c>
      <c r="H32" s="35" t="s">
        <v>2907</v>
      </c>
      <c r="I32" s="19">
        <f t="shared" si="0"/>
        <v>-2.3534021492973606E-3</v>
      </c>
      <c r="J32" s="49">
        <v>-39533</v>
      </c>
      <c r="K32" s="83" t="s">
        <v>2801</v>
      </c>
      <c r="L32" s="44" t="s">
        <v>2907</v>
      </c>
      <c r="M32" s="20">
        <v>38991</v>
      </c>
      <c r="N32" s="20">
        <v>39355</v>
      </c>
      <c r="O32" s="50">
        <v>39346</v>
      </c>
      <c r="P32" s="51">
        <v>39346</v>
      </c>
      <c r="Q32" s="103">
        <v>39350</v>
      </c>
      <c r="R32" s="101">
        <v>39350</v>
      </c>
    </row>
    <row r="33" spans="2:18" customFormat="1" x14ac:dyDescent="0.2">
      <c r="B33" s="17" t="s">
        <v>204</v>
      </c>
      <c r="C33" s="17" t="s">
        <v>2882</v>
      </c>
      <c r="D33" s="185" t="s">
        <v>2705</v>
      </c>
      <c r="E33" s="88">
        <v>-33009.870000000003</v>
      </c>
      <c r="F33" s="89" t="s">
        <v>2801</v>
      </c>
      <c r="G33" s="71" t="s">
        <v>2907</v>
      </c>
      <c r="H33" s="36" t="s">
        <v>2907</v>
      </c>
      <c r="I33" s="19">
        <f t="shared" si="0"/>
        <v>-1.965079781600852E-3</v>
      </c>
      <c r="J33" s="49">
        <v>-33009.870000000003</v>
      </c>
      <c r="K33" s="83" t="s">
        <v>2801</v>
      </c>
      <c r="L33" s="44" t="s">
        <v>2907</v>
      </c>
      <c r="M33" s="20">
        <v>38991</v>
      </c>
      <c r="N33" s="20">
        <v>39355</v>
      </c>
      <c r="O33" s="50">
        <v>37526</v>
      </c>
      <c r="P33" s="51">
        <v>37526</v>
      </c>
      <c r="Q33" s="103">
        <v>38987</v>
      </c>
      <c r="R33" s="101">
        <v>38987</v>
      </c>
    </row>
    <row r="34" spans="2:18" customFormat="1" x14ac:dyDescent="0.2">
      <c r="B34" s="17" t="s">
        <v>199</v>
      </c>
      <c r="C34" s="17" t="s">
        <v>2865</v>
      </c>
      <c r="D34" s="185" t="s">
        <v>2834</v>
      </c>
      <c r="E34" s="88">
        <v>-32305.86</v>
      </c>
      <c r="F34" s="89" t="s">
        <v>2801</v>
      </c>
      <c r="G34" s="71" t="s">
        <v>2907</v>
      </c>
      <c r="H34" s="36" t="s">
        <v>2907</v>
      </c>
      <c r="I34" s="19">
        <f t="shared" si="0"/>
        <v>-1.9231700189436581E-3</v>
      </c>
      <c r="J34" s="49">
        <v>-32305.86</v>
      </c>
      <c r="K34" s="83" t="s">
        <v>2801</v>
      </c>
      <c r="L34" s="44" t="s">
        <v>2907</v>
      </c>
      <c r="M34" s="20">
        <v>38991</v>
      </c>
      <c r="N34" s="20">
        <v>39355</v>
      </c>
      <c r="O34" s="50">
        <v>38476</v>
      </c>
      <c r="P34" s="51">
        <v>38476</v>
      </c>
      <c r="Q34" s="103">
        <v>38476</v>
      </c>
      <c r="R34" s="101">
        <v>38476</v>
      </c>
    </row>
    <row r="35" spans="2:18" customFormat="1" x14ac:dyDescent="0.2">
      <c r="B35" s="17" t="s">
        <v>196</v>
      </c>
      <c r="C35" s="17" t="s">
        <v>2863</v>
      </c>
      <c r="D35" s="185" t="s">
        <v>2831</v>
      </c>
      <c r="E35" s="88">
        <v>-29287.88</v>
      </c>
      <c r="F35" s="89" t="s">
        <v>2801</v>
      </c>
      <c r="G35" s="71" t="s">
        <v>2907</v>
      </c>
      <c r="H35" s="36" t="s">
        <v>2907</v>
      </c>
      <c r="I35" s="19">
        <f t="shared" si="0"/>
        <v>-1.7435094665308271E-3</v>
      </c>
      <c r="J35" s="49">
        <v>-29287.88</v>
      </c>
      <c r="K35" s="83" t="s">
        <v>2801</v>
      </c>
      <c r="L35" s="44" t="s">
        <v>2907</v>
      </c>
      <c r="M35" s="20">
        <v>38991</v>
      </c>
      <c r="N35" s="20">
        <v>39355</v>
      </c>
      <c r="O35" s="50">
        <v>37160</v>
      </c>
      <c r="P35" s="51">
        <v>37160</v>
      </c>
      <c r="Q35" s="103">
        <v>38987</v>
      </c>
      <c r="R35" s="101">
        <v>38987</v>
      </c>
    </row>
    <row r="36" spans="2:18" customFormat="1" x14ac:dyDescent="0.2">
      <c r="B36" s="17" t="s">
        <v>0</v>
      </c>
      <c r="C36" s="17" t="s">
        <v>1</v>
      </c>
      <c r="D36" s="185" t="s">
        <v>2</v>
      </c>
      <c r="E36" s="88">
        <v>-28986.71</v>
      </c>
      <c r="F36" s="89">
        <v>73675.490000000005</v>
      </c>
      <c r="G36" s="44">
        <v>63645.599999999999</v>
      </c>
      <c r="H36" s="19">
        <f>G36/F36</f>
        <v>0.86386395258450255</v>
      </c>
      <c r="I36" s="19">
        <f t="shared" si="0"/>
        <v>8.1747337249856149E-3</v>
      </c>
      <c r="J36" s="49">
        <v>137321.09</v>
      </c>
      <c r="K36" s="83">
        <v>73675.490000000005</v>
      </c>
      <c r="L36" s="44">
        <f>J36-K36</f>
        <v>63645.599999999991</v>
      </c>
      <c r="M36" s="20">
        <v>38991</v>
      </c>
      <c r="N36" s="20">
        <v>39355</v>
      </c>
      <c r="O36" s="50">
        <v>38817</v>
      </c>
      <c r="P36" s="51">
        <v>38817</v>
      </c>
      <c r="Q36" s="103">
        <v>38982</v>
      </c>
      <c r="R36" s="101">
        <v>38982</v>
      </c>
    </row>
    <row r="37" spans="2:18" customFormat="1" x14ac:dyDescent="0.2">
      <c r="B37" s="17" t="s">
        <v>202</v>
      </c>
      <c r="C37" s="17" t="s">
        <v>2874</v>
      </c>
      <c r="D37" s="185" t="s">
        <v>2703</v>
      </c>
      <c r="E37" s="88">
        <v>-28454.93</v>
      </c>
      <c r="F37" s="89" t="s">
        <v>2801</v>
      </c>
      <c r="G37" s="71" t="s">
        <v>2907</v>
      </c>
      <c r="H37" s="36" t="s">
        <v>2907</v>
      </c>
      <c r="I37" s="19">
        <f t="shared" si="0"/>
        <v>-1.6939238970001252E-3</v>
      </c>
      <c r="J37" s="49">
        <v>-28454.93</v>
      </c>
      <c r="K37" s="83" t="s">
        <v>2801</v>
      </c>
      <c r="L37" s="44" t="s">
        <v>2907</v>
      </c>
      <c r="M37" s="20">
        <v>38991</v>
      </c>
      <c r="N37" s="20">
        <v>39355</v>
      </c>
      <c r="O37" s="50">
        <v>38476</v>
      </c>
      <c r="P37" s="51">
        <v>38476</v>
      </c>
      <c r="Q37" s="103">
        <v>38476</v>
      </c>
      <c r="R37" s="101">
        <v>38476</v>
      </c>
    </row>
    <row r="38" spans="2:18" customFormat="1" x14ac:dyDescent="0.2">
      <c r="B38" s="17" t="s">
        <v>2148</v>
      </c>
      <c r="C38" s="17" t="s">
        <v>2149</v>
      </c>
      <c r="D38" s="185" t="s">
        <v>1895</v>
      </c>
      <c r="E38" s="88">
        <v>-28410</v>
      </c>
      <c r="F38" s="89" t="s">
        <v>2801</v>
      </c>
      <c r="G38" s="71" t="s">
        <v>2907</v>
      </c>
      <c r="H38" s="35" t="s">
        <v>2907</v>
      </c>
      <c r="I38" s="19">
        <f t="shared" si="0"/>
        <v>-1.6912492110777834E-3</v>
      </c>
      <c r="J38" s="49">
        <v>-28410</v>
      </c>
      <c r="K38" s="83" t="s">
        <v>2801</v>
      </c>
      <c r="L38" s="44" t="s">
        <v>2907</v>
      </c>
      <c r="M38" s="20">
        <v>38991</v>
      </c>
      <c r="N38" s="20">
        <v>39355</v>
      </c>
      <c r="O38" s="50">
        <v>39322</v>
      </c>
      <c r="P38" s="51">
        <v>39322</v>
      </c>
      <c r="Q38" s="103">
        <v>39325</v>
      </c>
      <c r="R38" s="101">
        <v>39325</v>
      </c>
    </row>
    <row r="39" spans="2:18" customFormat="1" x14ac:dyDescent="0.2">
      <c r="B39" s="17" t="s">
        <v>208</v>
      </c>
      <c r="C39" s="17" t="s">
        <v>2884</v>
      </c>
      <c r="D39" s="185" t="s">
        <v>2709</v>
      </c>
      <c r="E39" s="88">
        <v>-28304</v>
      </c>
      <c r="F39" s="89" t="s">
        <v>2801</v>
      </c>
      <c r="G39" s="71" t="s">
        <v>2907</v>
      </c>
      <c r="H39" s="36" t="s">
        <v>2907</v>
      </c>
      <c r="I39" s="19">
        <f t="shared" si="0"/>
        <v>-1.6849390239473982E-3</v>
      </c>
      <c r="J39" s="49">
        <v>-28304</v>
      </c>
      <c r="K39" s="83" t="s">
        <v>2801</v>
      </c>
      <c r="L39" s="44" t="s">
        <v>2907</v>
      </c>
      <c r="M39" s="20">
        <v>38991</v>
      </c>
      <c r="N39" s="20">
        <v>39355</v>
      </c>
      <c r="O39" s="50">
        <v>38476</v>
      </c>
      <c r="P39" s="51">
        <v>38476</v>
      </c>
      <c r="Q39" s="103">
        <v>38476</v>
      </c>
      <c r="R39" s="101">
        <v>38476</v>
      </c>
    </row>
    <row r="40" spans="2:18" customFormat="1" x14ac:dyDescent="0.2">
      <c r="B40" s="17" t="s">
        <v>2657</v>
      </c>
      <c r="C40" s="17" t="s">
        <v>2658</v>
      </c>
      <c r="D40" s="185" t="s">
        <v>1895</v>
      </c>
      <c r="E40" s="88">
        <v>-28203</v>
      </c>
      <c r="F40" s="89" t="s">
        <v>2801</v>
      </c>
      <c r="G40" s="71" t="s">
        <v>2907</v>
      </c>
      <c r="H40" s="35" t="s">
        <v>2907</v>
      </c>
      <c r="I40" s="19">
        <f t="shared" si="0"/>
        <v>-1.678926487153352E-3</v>
      </c>
      <c r="J40" s="49">
        <v>-28203</v>
      </c>
      <c r="K40" s="83" t="s">
        <v>2801</v>
      </c>
      <c r="L40" s="44" t="s">
        <v>2907</v>
      </c>
      <c r="M40" s="20">
        <v>38991</v>
      </c>
      <c r="N40" s="20">
        <v>39355</v>
      </c>
      <c r="O40" s="50">
        <v>39008</v>
      </c>
      <c r="P40" s="51">
        <v>39008</v>
      </c>
      <c r="Q40" s="103">
        <v>39009</v>
      </c>
      <c r="R40" s="101">
        <v>39009</v>
      </c>
    </row>
    <row r="41" spans="2:18" customFormat="1" x14ac:dyDescent="0.2">
      <c r="B41" s="17" t="s">
        <v>178</v>
      </c>
      <c r="C41" s="17" t="s">
        <v>2672</v>
      </c>
      <c r="D41" s="185" t="s">
        <v>2712</v>
      </c>
      <c r="E41" s="88">
        <v>-28146.65</v>
      </c>
      <c r="F41" s="89" t="s">
        <v>2801</v>
      </c>
      <c r="G41" s="44" t="s">
        <v>2907</v>
      </c>
      <c r="H41" s="36" t="s">
        <v>2907</v>
      </c>
      <c r="I41" s="19">
        <f t="shared" si="0"/>
        <v>-1.6755719678628123E-3</v>
      </c>
      <c r="J41" s="49">
        <f>E41</f>
        <v>-28146.65</v>
      </c>
      <c r="K41" s="83" t="s">
        <v>2801</v>
      </c>
      <c r="L41" s="44" t="s">
        <v>2907</v>
      </c>
      <c r="M41" s="20">
        <v>38991</v>
      </c>
      <c r="N41" s="20">
        <v>39355</v>
      </c>
      <c r="O41" s="50">
        <v>38460</v>
      </c>
      <c r="P41" s="51">
        <v>38460</v>
      </c>
      <c r="Q41" s="103">
        <v>38460</v>
      </c>
      <c r="R41" s="101">
        <v>38460</v>
      </c>
    </row>
    <row r="42" spans="2:18" customFormat="1" x14ac:dyDescent="0.2">
      <c r="B42" s="17" t="s">
        <v>217</v>
      </c>
      <c r="C42" s="17" t="s">
        <v>2693</v>
      </c>
      <c r="D42" s="185" t="s">
        <v>2892</v>
      </c>
      <c r="E42" s="88">
        <v>-26709.78</v>
      </c>
      <c r="F42" s="89" t="s">
        <v>2801</v>
      </c>
      <c r="G42" s="71" t="s">
        <v>2907</v>
      </c>
      <c r="H42" s="36" t="s">
        <v>2907</v>
      </c>
      <c r="I42" s="19">
        <f t="shared" si="0"/>
        <v>-1.5986013767875838E-3</v>
      </c>
      <c r="J42" s="49">
        <v>-26853.68</v>
      </c>
      <c r="K42" s="83" t="s">
        <v>2801</v>
      </c>
      <c r="L42" s="44" t="s">
        <v>2907</v>
      </c>
      <c r="M42" s="20">
        <v>38991</v>
      </c>
      <c r="N42" s="20">
        <v>39355</v>
      </c>
      <c r="O42" s="50">
        <v>38460</v>
      </c>
      <c r="P42" s="51">
        <v>38460</v>
      </c>
      <c r="Q42" s="103">
        <v>38460</v>
      </c>
      <c r="R42" s="101">
        <v>38460</v>
      </c>
    </row>
    <row r="43" spans="2:18" customFormat="1" x14ac:dyDescent="0.2">
      <c r="B43" s="17" t="s">
        <v>2113</v>
      </c>
      <c r="C43" s="17" t="s">
        <v>2114</v>
      </c>
      <c r="D43" s="185" t="s">
        <v>2115</v>
      </c>
      <c r="E43" s="88">
        <v>-24825</v>
      </c>
      <c r="F43" s="89">
        <v>-24825</v>
      </c>
      <c r="G43" s="44">
        <v>11.490000000001601</v>
      </c>
      <c r="H43" s="19">
        <f>G43/F43</f>
        <v>-4.6283987915414303E-4</v>
      </c>
      <c r="I43" s="19">
        <f t="shared" si="0"/>
        <v>-1.4771499194498659E-3</v>
      </c>
      <c r="J43" s="49">
        <v>-24813.51</v>
      </c>
      <c r="K43" s="83">
        <v>-24825</v>
      </c>
      <c r="L43" s="44">
        <f>J43-K43</f>
        <v>11.490000000001601</v>
      </c>
      <c r="M43" s="20">
        <v>38991</v>
      </c>
      <c r="N43" s="20">
        <v>39355</v>
      </c>
      <c r="O43" s="50">
        <v>39304</v>
      </c>
      <c r="P43" s="51">
        <v>39304</v>
      </c>
      <c r="Q43" s="103">
        <v>39448</v>
      </c>
      <c r="R43" s="101">
        <v>39448</v>
      </c>
    </row>
    <row r="44" spans="2:18" customFormat="1" x14ac:dyDescent="0.2">
      <c r="B44" s="17" t="s">
        <v>2232</v>
      </c>
      <c r="C44" s="17" t="s">
        <v>2233</v>
      </c>
      <c r="D44" s="185" t="s">
        <v>1895</v>
      </c>
      <c r="E44" s="88">
        <v>-24538</v>
      </c>
      <c r="F44" s="89" t="s">
        <v>2801</v>
      </c>
      <c r="G44" s="71" t="s">
        <v>2907</v>
      </c>
      <c r="H44" s="35" t="s">
        <v>2907</v>
      </c>
      <c r="I44" s="19">
        <f t="shared" si="0"/>
        <v>-1.4607487906169185E-3</v>
      </c>
      <c r="J44" s="49">
        <v>-24538</v>
      </c>
      <c r="K44" s="83" t="s">
        <v>2801</v>
      </c>
      <c r="L44" s="44" t="s">
        <v>2907</v>
      </c>
      <c r="M44" s="20">
        <v>38991</v>
      </c>
      <c r="N44" s="20">
        <v>39355</v>
      </c>
      <c r="O44" s="50">
        <v>39322</v>
      </c>
      <c r="P44" s="51">
        <v>39322</v>
      </c>
      <c r="Q44" s="103">
        <v>39325</v>
      </c>
      <c r="R44" s="101">
        <v>39325</v>
      </c>
    </row>
    <row r="45" spans="2:18" customFormat="1" x14ac:dyDescent="0.2">
      <c r="B45" s="17" t="s">
        <v>2254</v>
      </c>
      <c r="C45" s="17" t="s">
        <v>2255</v>
      </c>
      <c r="D45" s="185" t="s">
        <v>1895</v>
      </c>
      <c r="E45" s="88">
        <v>-23710</v>
      </c>
      <c r="F45" s="89" t="s">
        <v>2801</v>
      </c>
      <c r="G45" s="71" t="s">
        <v>2907</v>
      </c>
      <c r="H45" s="35" t="s">
        <v>2907</v>
      </c>
      <c r="I45" s="19">
        <f t="shared" si="0"/>
        <v>-1.411457894919192E-3</v>
      </c>
      <c r="J45" s="49">
        <v>-23710</v>
      </c>
      <c r="K45" s="83" t="s">
        <v>2801</v>
      </c>
      <c r="L45" s="44" t="s">
        <v>2907</v>
      </c>
      <c r="M45" s="20">
        <v>38991</v>
      </c>
      <c r="N45" s="20">
        <v>39355</v>
      </c>
      <c r="O45" s="50">
        <v>39346</v>
      </c>
      <c r="P45" s="51">
        <v>39346</v>
      </c>
      <c r="Q45" s="103">
        <v>39350</v>
      </c>
      <c r="R45" s="101">
        <v>39350</v>
      </c>
    </row>
    <row r="46" spans="2:18" customFormat="1" x14ac:dyDescent="0.2">
      <c r="B46" s="17" t="s">
        <v>216</v>
      </c>
      <c r="C46" s="17" t="s">
        <v>2692</v>
      </c>
      <c r="D46" s="185" t="s">
        <v>2890</v>
      </c>
      <c r="E46" s="88">
        <v>-20861.88</v>
      </c>
      <c r="F46" s="89" t="s">
        <v>2801</v>
      </c>
      <c r="G46" s="71" t="s">
        <v>2907</v>
      </c>
      <c r="H46" s="36" t="s">
        <v>2907</v>
      </c>
      <c r="I46" s="19">
        <f t="shared" si="0"/>
        <v>-1.2419091197324672E-3</v>
      </c>
      <c r="J46" s="49">
        <v>-20861.88</v>
      </c>
      <c r="K46" s="83" t="s">
        <v>2801</v>
      </c>
      <c r="L46" s="44" t="s">
        <v>2907</v>
      </c>
      <c r="M46" s="20">
        <v>38991</v>
      </c>
      <c r="N46" s="20">
        <v>39355</v>
      </c>
      <c r="O46" s="50">
        <v>37889</v>
      </c>
      <c r="P46" s="51">
        <v>37889</v>
      </c>
      <c r="Q46" s="103">
        <v>38987</v>
      </c>
      <c r="R46" s="101">
        <v>38987</v>
      </c>
    </row>
    <row r="47" spans="2:18" customFormat="1" x14ac:dyDescent="0.2">
      <c r="B47" s="17" t="s">
        <v>2441</v>
      </c>
      <c r="C47" s="17" t="s">
        <v>2850</v>
      </c>
      <c r="D47" s="185" t="s">
        <v>2850</v>
      </c>
      <c r="E47" s="88">
        <v>-20118.32</v>
      </c>
      <c r="F47" s="89" t="s">
        <v>2801</v>
      </c>
      <c r="G47" s="71" t="s">
        <v>2907</v>
      </c>
      <c r="H47" s="36" t="s">
        <v>2907</v>
      </c>
      <c r="I47" s="19">
        <f t="shared" si="0"/>
        <v>1.3747790392728188E-2</v>
      </c>
      <c r="J47" s="49">
        <v>230938.6</v>
      </c>
      <c r="K47" s="83" t="s">
        <v>2801</v>
      </c>
      <c r="L47" s="44" t="s">
        <v>2907</v>
      </c>
      <c r="M47" s="20">
        <v>38991</v>
      </c>
      <c r="N47" s="20">
        <v>39355</v>
      </c>
      <c r="O47" s="50">
        <v>38460</v>
      </c>
      <c r="P47" s="51">
        <v>38460</v>
      </c>
      <c r="Q47" s="103">
        <v>38460</v>
      </c>
      <c r="R47" s="101">
        <v>38460</v>
      </c>
    </row>
    <row r="48" spans="2:18" customFormat="1" x14ac:dyDescent="0.2">
      <c r="B48" s="17" t="s">
        <v>218</v>
      </c>
      <c r="C48" s="17" t="s">
        <v>2694</v>
      </c>
      <c r="D48" s="185" t="s">
        <v>2893</v>
      </c>
      <c r="E48" s="88">
        <v>-19156.099999999999</v>
      </c>
      <c r="F48" s="89" t="s">
        <v>2801</v>
      </c>
      <c r="G48" s="71" t="s">
        <v>2907</v>
      </c>
      <c r="H48" s="35" t="s">
        <v>2907</v>
      </c>
      <c r="I48" s="19">
        <f t="shared" si="0"/>
        <v>-1.140363921588424E-3</v>
      </c>
      <c r="J48" s="49">
        <v>-19156.099999999999</v>
      </c>
      <c r="K48" s="83" t="s">
        <v>2801</v>
      </c>
      <c r="L48" s="44" t="s">
        <v>2907</v>
      </c>
      <c r="M48" s="20">
        <v>38991</v>
      </c>
      <c r="N48" s="20">
        <v>39355</v>
      </c>
      <c r="O48" s="50">
        <v>37889</v>
      </c>
      <c r="P48" s="51">
        <v>37889</v>
      </c>
      <c r="Q48" s="103">
        <v>38987</v>
      </c>
      <c r="R48" s="101">
        <v>38987</v>
      </c>
    </row>
    <row r="49" spans="2:18" customFormat="1" x14ac:dyDescent="0.2">
      <c r="B49" s="17" t="s">
        <v>392</v>
      </c>
      <c r="C49" s="17" t="s">
        <v>393</v>
      </c>
      <c r="D49" s="185" t="s">
        <v>1895</v>
      </c>
      <c r="E49" s="88">
        <v>-18244.21</v>
      </c>
      <c r="F49" s="89" t="s">
        <v>2801</v>
      </c>
      <c r="G49" s="71" t="s">
        <v>2907</v>
      </c>
      <c r="H49" s="35" t="s">
        <v>2907</v>
      </c>
      <c r="I49" s="19">
        <f t="shared" si="0"/>
        <v>-1.0860790485476032E-3</v>
      </c>
      <c r="J49" s="49">
        <v>-18244.21</v>
      </c>
      <c r="K49" s="83" t="s">
        <v>2801</v>
      </c>
      <c r="L49" s="44" t="s">
        <v>2907</v>
      </c>
      <c r="M49" s="20">
        <v>38991</v>
      </c>
      <c r="N49" s="20">
        <v>39355</v>
      </c>
      <c r="O49" s="50">
        <v>39265</v>
      </c>
      <c r="P49" s="51">
        <v>39265</v>
      </c>
      <c r="Q49" s="103">
        <v>39265</v>
      </c>
      <c r="R49" s="101">
        <v>39265</v>
      </c>
    </row>
    <row r="50" spans="2:18" customFormat="1" x14ac:dyDescent="0.2">
      <c r="B50" s="17" t="s">
        <v>381</v>
      </c>
      <c r="C50" s="17" t="s">
        <v>382</v>
      </c>
      <c r="D50" s="185" t="s">
        <v>383</v>
      </c>
      <c r="E50" s="88">
        <v>-18232.95</v>
      </c>
      <c r="F50" s="89">
        <v>48300</v>
      </c>
      <c r="G50" s="44">
        <v>-43068.04</v>
      </c>
      <c r="H50" s="19">
        <f>G50/F50</f>
        <v>-0.89167784679089024</v>
      </c>
      <c r="I50" s="19">
        <f t="shared" si="0"/>
        <v>3.1145893074236255E-4</v>
      </c>
      <c r="J50" s="49">
        <v>5231.96</v>
      </c>
      <c r="K50" s="83">
        <v>48300</v>
      </c>
      <c r="L50" s="44">
        <f>J50-K50</f>
        <v>-43068.04</v>
      </c>
      <c r="M50" s="20">
        <v>38991</v>
      </c>
      <c r="N50" s="20">
        <v>39355</v>
      </c>
      <c r="O50" s="50">
        <v>39260</v>
      </c>
      <c r="P50" s="51">
        <v>39260</v>
      </c>
      <c r="Q50" s="103">
        <v>39605</v>
      </c>
      <c r="R50" s="101">
        <v>39605</v>
      </c>
    </row>
    <row r="51" spans="2:18" customFormat="1" x14ac:dyDescent="0.2">
      <c r="B51" s="17" t="s">
        <v>203</v>
      </c>
      <c r="C51" s="17" t="s">
        <v>2881</v>
      </c>
      <c r="D51" s="185" t="s">
        <v>2704</v>
      </c>
      <c r="E51" s="88">
        <v>-18225.48</v>
      </c>
      <c r="F51" s="89" t="s">
        <v>2801</v>
      </c>
      <c r="G51" s="71" t="s">
        <v>2907</v>
      </c>
      <c r="H51" s="35" t="s">
        <v>2907</v>
      </c>
      <c r="I51" s="19">
        <f t="shared" si="0"/>
        <v>-1.0849640503876776E-3</v>
      </c>
      <c r="J51" s="49">
        <v>-18225.48</v>
      </c>
      <c r="K51" s="83" t="s">
        <v>2801</v>
      </c>
      <c r="L51" s="44" t="s">
        <v>2907</v>
      </c>
      <c r="M51" s="20">
        <v>38991</v>
      </c>
      <c r="N51" s="20">
        <v>39355</v>
      </c>
      <c r="O51" s="50">
        <v>38476</v>
      </c>
      <c r="P51" s="51">
        <v>38476</v>
      </c>
      <c r="Q51" s="103">
        <v>38476</v>
      </c>
      <c r="R51" s="101">
        <v>38476</v>
      </c>
    </row>
    <row r="52" spans="2:18" customFormat="1" x14ac:dyDescent="0.2">
      <c r="B52" s="17" t="s">
        <v>2661</v>
      </c>
      <c r="C52" s="17" t="s">
        <v>2662</v>
      </c>
      <c r="D52" s="185" t="s">
        <v>1895</v>
      </c>
      <c r="E52" s="88">
        <v>-18159</v>
      </c>
      <c r="F52" s="89" t="s">
        <v>2801</v>
      </c>
      <c r="G52" s="71" t="s">
        <v>2907</v>
      </c>
      <c r="H52" s="35" t="s">
        <v>2907</v>
      </c>
      <c r="I52" s="19">
        <f t="shared" si="0"/>
        <v>-1.0810064915157153E-3</v>
      </c>
      <c r="J52" s="49">
        <v>-18159</v>
      </c>
      <c r="K52" s="83" t="s">
        <v>2801</v>
      </c>
      <c r="L52" s="44" t="s">
        <v>2907</v>
      </c>
      <c r="M52" s="20">
        <v>38991</v>
      </c>
      <c r="N52" s="20">
        <v>39355</v>
      </c>
      <c r="O52" s="50">
        <v>39008</v>
      </c>
      <c r="P52" s="51">
        <v>39008</v>
      </c>
      <c r="Q52" s="103">
        <v>39009</v>
      </c>
      <c r="R52" s="101">
        <v>39009</v>
      </c>
    </row>
    <row r="53" spans="2:18" customFormat="1" x14ac:dyDescent="0.2">
      <c r="B53" s="17" t="s">
        <v>182</v>
      </c>
      <c r="C53" s="17" t="s">
        <v>2675</v>
      </c>
      <c r="D53" s="185" t="s">
        <v>2716</v>
      </c>
      <c r="E53" s="88">
        <v>-15921.2</v>
      </c>
      <c r="F53" s="89" t="s">
        <v>2801</v>
      </c>
      <c r="G53" s="44" t="s">
        <v>2907</v>
      </c>
      <c r="H53" s="36" t="s">
        <v>2907</v>
      </c>
      <c r="I53" s="19">
        <f t="shared" si="0"/>
        <v>-1.3387496566603372E-3</v>
      </c>
      <c r="J53" s="49">
        <v>-22488.63</v>
      </c>
      <c r="K53" s="83" t="s">
        <v>2801</v>
      </c>
      <c r="L53" s="44" t="s">
        <v>2907</v>
      </c>
      <c r="M53" s="20">
        <v>38991</v>
      </c>
      <c r="N53" s="20">
        <v>39355</v>
      </c>
      <c r="O53" s="50">
        <v>38460</v>
      </c>
      <c r="P53" s="51">
        <v>38460</v>
      </c>
      <c r="Q53" s="103">
        <v>38460</v>
      </c>
      <c r="R53" s="101">
        <v>38460</v>
      </c>
    </row>
    <row r="54" spans="2:18" customFormat="1" x14ac:dyDescent="0.2">
      <c r="B54" s="17" t="s">
        <v>2029</v>
      </c>
      <c r="C54" s="17" t="s">
        <v>2030</v>
      </c>
      <c r="D54" s="185" t="s">
        <v>2028</v>
      </c>
      <c r="E54" s="88">
        <v>-15852</v>
      </c>
      <c r="F54" s="89" t="s">
        <v>2801</v>
      </c>
      <c r="G54" s="71" t="s">
        <v>2907</v>
      </c>
      <c r="H54" s="35" t="s">
        <v>2907</v>
      </c>
      <c r="I54" s="19">
        <f t="shared" si="0"/>
        <v>-9.4367062632893432E-4</v>
      </c>
      <c r="J54" s="49">
        <v>-15852</v>
      </c>
      <c r="K54" s="83" t="s">
        <v>2801</v>
      </c>
      <c r="L54" s="44" t="s">
        <v>2907</v>
      </c>
      <c r="M54" s="20">
        <v>38991</v>
      </c>
      <c r="N54" s="20">
        <v>39355</v>
      </c>
      <c r="O54" s="50">
        <v>39196</v>
      </c>
      <c r="P54" s="51">
        <v>39196</v>
      </c>
      <c r="Q54" s="103">
        <v>39196</v>
      </c>
      <c r="R54" s="101">
        <v>39196</v>
      </c>
    </row>
    <row r="55" spans="2:18" customFormat="1" x14ac:dyDescent="0.2">
      <c r="B55" s="17" t="s">
        <v>215</v>
      </c>
      <c r="C55" s="17" t="s">
        <v>2691</v>
      </c>
      <c r="D55" s="185" t="s">
        <v>2560</v>
      </c>
      <c r="E55" s="88">
        <v>-15014.26</v>
      </c>
      <c r="F55" s="89" t="s">
        <v>2801</v>
      </c>
      <c r="G55" s="71" t="s">
        <v>2907</v>
      </c>
      <c r="H55" s="36" t="s">
        <v>2907</v>
      </c>
      <c r="I55" s="19">
        <f t="shared" si="0"/>
        <v>-8.9379990777601985E-4</v>
      </c>
      <c r="J55" s="49">
        <v>-15014.26</v>
      </c>
      <c r="K55" s="83" t="s">
        <v>2801</v>
      </c>
      <c r="L55" s="44" t="s">
        <v>2907</v>
      </c>
      <c r="M55" s="20">
        <v>38991</v>
      </c>
      <c r="N55" s="20">
        <v>39355</v>
      </c>
      <c r="O55" s="50">
        <v>37889</v>
      </c>
      <c r="P55" s="51">
        <v>37889</v>
      </c>
      <c r="Q55" s="103">
        <v>38987</v>
      </c>
      <c r="R55" s="101">
        <v>38987</v>
      </c>
    </row>
    <row r="56" spans="2:18" customFormat="1" x14ac:dyDescent="0.2">
      <c r="B56" s="17" t="s">
        <v>214</v>
      </c>
      <c r="C56" s="17" t="s">
        <v>2880</v>
      </c>
      <c r="D56" s="185" t="s">
        <v>2559</v>
      </c>
      <c r="E56" s="88">
        <v>-14659.31</v>
      </c>
      <c r="F56" s="89" t="s">
        <v>2801</v>
      </c>
      <c r="G56" s="71" t="s">
        <v>2907</v>
      </c>
      <c r="H56" s="36" t="s">
        <v>2907</v>
      </c>
      <c r="I56" s="19">
        <f t="shared" si="0"/>
        <v>-8.726697103993193E-4</v>
      </c>
      <c r="J56" s="49">
        <v>-14659.31</v>
      </c>
      <c r="K56" s="83" t="s">
        <v>2801</v>
      </c>
      <c r="L56" s="44" t="s">
        <v>2907</v>
      </c>
      <c r="M56" s="20">
        <v>38991</v>
      </c>
      <c r="N56" s="20">
        <v>39355</v>
      </c>
      <c r="O56" s="50">
        <v>37889</v>
      </c>
      <c r="P56" s="51">
        <v>37889</v>
      </c>
      <c r="Q56" s="103">
        <v>38987</v>
      </c>
      <c r="R56" s="101">
        <v>38987</v>
      </c>
    </row>
    <row r="57" spans="2:18" customFormat="1" x14ac:dyDescent="0.2">
      <c r="B57" s="17" t="s">
        <v>2454</v>
      </c>
      <c r="C57" s="17" t="s">
        <v>1916</v>
      </c>
      <c r="D57" s="185" t="s">
        <v>2825</v>
      </c>
      <c r="E57" s="88">
        <v>-14140.5</v>
      </c>
      <c r="F57" s="89">
        <v>214.5</v>
      </c>
      <c r="G57" s="44">
        <v>2543.61</v>
      </c>
      <c r="H57" s="19">
        <f>G57/F57</f>
        <v>11.858321678321678</v>
      </c>
      <c r="I57" s="19">
        <f t="shared" si="0"/>
        <v>1.6419047383195163E-4</v>
      </c>
      <c r="J57" s="49">
        <v>2758.11</v>
      </c>
      <c r="K57" s="83">
        <v>214.5</v>
      </c>
      <c r="L57" s="44">
        <f>J57-K57</f>
        <v>2543.61</v>
      </c>
      <c r="M57" s="20">
        <v>38991</v>
      </c>
      <c r="N57" s="20">
        <v>39355</v>
      </c>
      <c r="O57" s="50">
        <v>38412</v>
      </c>
      <c r="P57" s="51">
        <v>38412</v>
      </c>
      <c r="Q57" s="103">
        <v>38565</v>
      </c>
      <c r="R57" s="101">
        <v>38565</v>
      </c>
    </row>
    <row r="58" spans="2:18" customFormat="1" x14ac:dyDescent="0.2">
      <c r="B58" s="17" t="s">
        <v>2026</v>
      </c>
      <c r="C58" s="17" t="s">
        <v>2027</v>
      </c>
      <c r="D58" s="185" t="s">
        <v>2028</v>
      </c>
      <c r="E58" s="88">
        <v>-13788</v>
      </c>
      <c r="F58" s="89" t="s">
        <v>2801</v>
      </c>
      <c r="G58" s="71" t="s">
        <v>2907</v>
      </c>
      <c r="H58" s="35" t="s">
        <v>2907</v>
      </c>
      <c r="I58" s="19">
        <f t="shared" si="0"/>
        <v>-8.2080056748822525E-4</v>
      </c>
      <c r="J58" s="49">
        <v>-13788</v>
      </c>
      <c r="K58" s="83" t="s">
        <v>2801</v>
      </c>
      <c r="L58" s="44" t="s">
        <v>2907</v>
      </c>
      <c r="M58" s="20">
        <v>38991</v>
      </c>
      <c r="N58" s="20">
        <v>39355</v>
      </c>
      <c r="O58" s="50">
        <v>39196</v>
      </c>
      <c r="P58" s="51">
        <v>39196</v>
      </c>
      <c r="Q58" s="103">
        <v>39196</v>
      </c>
      <c r="R58" s="101">
        <v>39196</v>
      </c>
    </row>
    <row r="59" spans="2:18" customFormat="1" x14ac:dyDescent="0.2">
      <c r="B59" s="17" t="s">
        <v>2146</v>
      </c>
      <c r="C59" s="17" t="s">
        <v>2147</v>
      </c>
      <c r="D59" s="185" t="s">
        <v>1895</v>
      </c>
      <c r="E59" s="88">
        <v>-13316</v>
      </c>
      <c r="F59" s="89" t="s">
        <v>2801</v>
      </c>
      <c r="G59" s="71" t="s">
        <v>2907</v>
      </c>
      <c r="H59" s="35" t="s">
        <v>2907</v>
      </c>
      <c r="I59" s="19">
        <f t="shared" si="0"/>
        <v>-7.9270237573783055E-4</v>
      </c>
      <c r="J59" s="49">
        <v>-13316</v>
      </c>
      <c r="K59" s="83" t="s">
        <v>2801</v>
      </c>
      <c r="L59" s="44" t="s">
        <v>2907</v>
      </c>
      <c r="M59" s="20">
        <v>38991</v>
      </c>
      <c r="N59" s="20">
        <v>39355</v>
      </c>
      <c r="O59" s="50">
        <v>39322</v>
      </c>
      <c r="P59" s="51">
        <v>39322</v>
      </c>
      <c r="Q59" s="103">
        <v>39325</v>
      </c>
      <c r="R59" s="101">
        <v>39325</v>
      </c>
    </row>
    <row r="60" spans="2:18" customFormat="1" x14ac:dyDescent="0.2">
      <c r="B60" s="17" t="s">
        <v>2274</v>
      </c>
      <c r="C60" s="17" t="s">
        <v>2275</v>
      </c>
      <c r="D60" s="185" t="s">
        <v>1895</v>
      </c>
      <c r="E60" s="88">
        <v>-12331</v>
      </c>
      <c r="F60" s="89" t="s">
        <v>2801</v>
      </c>
      <c r="G60" s="71" t="s">
        <v>2907</v>
      </c>
      <c r="H60" s="35" t="s">
        <v>2907</v>
      </c>
      <c r="I60" s="19">
        <f t="shared" si="0"/>
        <v>-7.3406525947906193E-4</v>
      </c>
      <c r="J60" s="49">
        <v>-12331</v>
      </c>
      <c r="K60" s="83" t="s">
        <v>2801</v>
      </c>
      <c r="L60" s="44" t="s">
        <v>2907</v>
      </c>
      <c r="M60" s="20">
        <v>38991</v>
      </c>
      <c r="N60" s="20">
        <v>39355</v>
      </c>
      <c r="O60" s="50">
        <v>39346</v>
      </c>
      <c r="P60" s="51">
        <v>39346</v>
      </c>
      <c r="Q60" s="103">
        <v>39350</v>
      </c>
      <c r="R60" s="101">
        <v>39350</v>
      </c>
    </row>
    <row r="61" spans="2:18" customFormat="1" x14ac:dyDescent="0.2">
      <c r="B61" s="17" t="s">
        <v>2214</v>
      </c>
      <c r="C61" s="17" t="s">
        <v>2215</v>
      </c>
      <c r="D61" s="185" t="s">
        <v>1895</v>
      </c>
      <c r="E61" s="88">
        <v>-11626</v>
      </c>
      <c r="F61" s="89" t="s">
        <v>2801</v>
      </c>
      <c r="G61" s="71" t="s">
        <v>2907</v>
      </c>
      <c r="H61" s="35" t="s">
        <v>2907</v>
      </c>
      <c r="I61" s="19">
        <f t="shared" si="0"/>
        <v>-6.9209656205527321E-4</v>
      </c>
      <c r="J61" s="49">
        <v>-11626</v>
      </c>
      <c r="K61" s="83" t="s">
        <v>2801</v>
      </c>
      <c r="L61" s="44" t="s">
        <v>2907</v>
      </c>
      <c r="M61" s="20">
        <v>38991</v>
      </c>
      <c r="N61" s="20">
        <v>39355</v>
      </c>
      <c r="O61" s="50">
        <v>39322</v>
      </c>
      <c r="P61" s="51">
        <v>39322</v>
      </c>
      <c r="Q61" s="103">
        <v>39325</v>
      </c>
      <c r="R61" s="101">
        <v>39325</v>
      </c>
    </row>
    <row r="62" spans="2:18" customFormat="1" x14ac:dyDescent="0.2">
      <c r="B62" s="17" t="s">
        <v>206</v>
      </c>
      <c r="C62" s="17" t="s">
        <v>2876</v>
      </c>
      <c r="D62" s="185" t="s">
        <v>2707</v>
      </c>
      <c r="E62" s="88">
        <v>-10433.780000000001</v>
      </c>
      <c r="F62" s="89" t="s">
        <v>2801</v>
      </c>
      <c r="G62" s="71" t="s">
        <v>2907</v>
      </c>
      <c r="H62" s="36" t="s">
        <v>2907</v>
      </c>
      <c r="I62" s="19">
        <f t="shared" si="0"/>
        <v>-5.414228077623685E-20</v>
      </c>
      <c r="J62" s="49">
        <v>-9.0949470177292824E-13</v>
      </c>
      <c r="K62" s="83" t="s">
        <v>2801</v>
      </c>
      <c r="L62" s="44" t="s">
        <v>2907</v>
      </c>
      <c r="M62" s="20">
        <v>38991</v>
      </c>
      <c r="N62" s="20">
        <v>39355</v>
      </c>
      <c r="O62" s="50">
        <v>38476</v>
      </c>
      <c r="P62" s="51">
        <v>38476</v>
      </c>
      <c r="Q62" s="103">
        <v>38476</v>
      </c>
      <c r="R62" s="101">
        <v>38476</v>
      </c>
    </row>
    <row r="63" spans="2:18" customFormat="1" x14ac:dyDescent="0.2">
      <c r="B63" s="17" t="s">
        <v>346</v>
      </c>
      <c r="C63" s="17" t="s">
        <v>347</v>
      </c>
      <c r="D63" s="185" t="s">
        <v>348</v>
      </c>
      <c r="E63" s="88">
        <v>-9886.0000000000073</v>
      </c>
      <c r="F63" s="89">
        <v>0</v>
      </c>
      <c r="G63" s="44">
        <v>3231.3599999999933</v>
      </c>
      <c r="H63" s="19" t="s">
        <v>2907</v>
      </c>
      <c r="I63" s="19">
        <f t="shared" si="0"/>
        <v>1.9236307816643066E-4</v>
      </c>
      <c r="J63" s="49">
        <v>3231.3599999999933</v>
      </c>
      <c r="K63" s="83">
        <v>0</v>
      </c>
      <c r="L63" s="44">
        <f>J63-K63</f>
        <v>3231.3599999999933</v>
      </c>
      <c r="M63" s="20">
        <v>38991</v>
      </c>
      <c r="N63" s="20">
        <v>39355</v>
      </c>
      <c r="O63" s="50">
        <v>39240</v>
      </c>
      <c r="P63" s="51">
        <v>39240</v>
      </c>
      <c r="Q63" s="103">
        <v>39379</v>
      </c>
      <c r="R63" s="101">
        <v>39379</v>
      </c>
    </row>
    <row r="64" spans="2:18" customFormat="1" x14ac:dyDescent="0.2">
      <c r="B64" s="17" t="s">
        <v>2228</v>
      </c>
      <c r="C64" s="17" t="s">
        <v>2229</v>
      </c>
      <c r="D64" s="185" t="s">
        <v>1895</v>
      </c>
      <c r="E64" s="88">
        <v>-9799</v>
      </c>
      <c r="F64" s="89" t="s">
        <v>2801</v>
      </c>
      <c r="G64" s="71" t="s">
        <v>2907</v>
      </c>
      <c r="H64" s="35" t="s">
        <v>2907</v>
      </c>
      <c r="I64" s="19">
        <f t="shared" si="0"/>
        <v>-5.8333512915702929E-4</v>
      </c>
      <c r="J64" s="49">
        <v>-9799</v>
      </c>
      <c r="K64" s="83" t="s">
        <v>2801</v>
      </c>
      <c r="L64" s="44" t="s">
        <v>2907</v>
      </c>
      <c r="M64" s="20">
        <v>38991</v>
      </c>
      <c r="N64" s="20">
        <v>39355</v>
      </c>
      <c r="O64" s="50">
        <v>39322</v>
      </c>
      <c r="P64" s="51">
        <v>39322</v>
      </c>
      <c r="Q64" s="103">
        <v>39325</v>
      </c>
      <c r="R64" s="101">
        <v>39325</v>
      </c>
    </row>
    <row r="65" spans="2:18" customFormat="1" x14ac:dyDescent="0.2">
      <c r="B65" s="17" t="s">
        <v>2160</v>
      </c>
      <c r="C65" s="17" t="s">
        <v>2161</v>
      </c>
      <c r="D65" s="185" t="s">
        <v>1895</v>
      </c>
      <c r="E65" s="88">
        <v>-9792</v>
      </c>
      <c r="F65" s="89" t="s">
        <v>2801</v>
      </c>
      <c r="G65" s="71" t="s">
        <v>2907</v>
      </c>
      <c r="H65" s="35" t="s">
        <v>2907</v>
      </c>
      <c r="I65" s="19">
        <f t="shared" si="0"/>
        <v>-5.8291841868615473E-4</v>
      </c>
      <c r="J65" s="49">
        <v>-9792</v>
      </c>
      <c r="K65" s="83" t="s">
        <v>2801</v>
      </c>
      <c r="L65" s="44" t="s">
        <v>2907</v>
      </c>
      <c r="M65" s="20">
        <v>38991</v>
      </c>
      <c r="N65" s="20">
        <v>39355</v>
      </c>
      <c r="O65" s="50">
        <v>39322</v>
      </c>
      <c r="P65" s="51">
        <v>39322</v>
      </c>
      <c r="Q65" s="103">
        <v>39325</v>
      </c>
      <c r="R65" s="101">
        <v>39325</v>
      </c>
    </row>
    <row r="66" spans="2:18" customFormat="1" x14ac:dyDescent="0.2">
      <c r="B66" s="17" t="s">
        <v>2659</v>
      </c>
      <c r="C66" s="17" t="s">
        <v>2660</v>
      </c>
      <c r="D66" s="185" t="s">
        <v>1895</v>
      </c>
      <c r="E66" s="88">
        <v>-9535</v>
      </c>
      <c r="F66" s="89" t="s">
        <v>2801</v>
      </c>
      <c r="G66" s="71" t="s">
        <v>2907</v>
      </c>
      <c r="H66" s="35" t="s">
        <v>2907</v>
      </c>
      <c r="I66" s="19">
        <f t="shared" si="0"/>
        <v>-5.6761919139833392E-4</v>
      </c>
      <c r="J66" s="49">
        <v>-9535</v>
      </c>
      <c r="K66" s="83" t="s">
        <v>2801</v>
      </c>
      <c r="L66" s="44" t="s">
        <v>2907</v>
      </c>
      <c r="M66" s="20">
        <v>38991</v>
      </c>
      <c r="N66" s="20">
        <v>39355</v>
      </c>
      <c r="O66" s="50">
        <v>39008</v>
      </c>
      <c r="P66" s="51">
        <v>39008</v>
      </c>
      <c r="Q66" s="103">
        <v>39009</v>
      </c>
      <c r="R66" s="101">
        <v>39009</v>
      </c>
    </row>
    <row r="67" spans="2:18" customFormat="1" x14ac:dyDescent="0.2">
      <c r="B67" s="17" t="s">
        <v>2272</v>
      </c>
      <c r="C67" s="17" t="s">
        <v>2273</v>
      </c>
      <c r="D67" s="185" t="s">
        <v>1895</v>
      </c>
      <c r="E67" s="88">
        <v>-9205</v>
      </c>
      <c r="F67" s="89" t="s">
        <v>2801</v>
      </c>
      <c r="G67" s="71" t="s">
        <v>2907</v>
      </c>
      <c r="H67" s="35" t="s">
        <v>2907</v>
      </c>
      <c r="I67" s="19">
        <f t="shared" si="0"/>
        <v>-5.4797426919996474E-4</v>
      </c>
      <c r="J67" s="49">
        <v>-9205</v>
      </c>
      <c r="K67" s="83" t="s">
        <v>2801</v>
      </c>
      <c r="L67" s="44" t="s">
        <v>2907</v>
      </c>
      <c r="M67" s="20">
        <v>38991</v>
      </c>
      <c r="N67" s="20">
        <v>39355</v>
      </c>
      <c r="O67" s="50">
        <v>39346</v>
      </c>
      <c r="P67" s="51">
        <v>39346</v>
      </c>
      <c r="Q67" s="103">
        <v>39350</v>
      </c>
      <c r="R67" s="101">
        <v>39350</v>
      </c>
    </row>
    <row r="68" spans="2:18" customFormat="1" x14ac:dyDescent="0.2">
      <c r="B68" s="17" t="s">
        <v>394</v>
      </c>
      <c r="C68" s="17" t="s">
        <v>395</v>
      </c>
      <c r="D68" s="185" t="s">
        <v>1895</v>
      </c>
      <c r="E68" s="88">
        <v>-8851.0499999999993</v>
      </c>
      <c r="F68" s="89" t="s">
        <v>2801</v>
      </c>
      <c r="G68" s="71" t="s">
        <v>2907</v>
      </c>
      <c r="H68" s="35" t="s">
        <v>2907</v>
      </c>
      <c r="I68" s="19">
        <f t="shared" si="0"/>
        <v>-5.26903601890532E-4</v>
      </c>
      <c r="J68" s="49">
        <v>-8851.0499999999993</v>
      </c>
      <c r="K68" s="83" t="s">
        <v>2801</v>
      </c>
      <c r="L68" s="44" t="s">
        <v>2907</v>
      </c>
      <c r="M68" s="20">
        <v>38991</v>
      </c>
      <c r="N68" s="20">
        <v>39355</v>
      </c>
      <c r="O68" s="50">
        <v>39265</v>
      </c>
      <c r="P68" s="51">
        <v>39265</v>
      </c>
      <c r="Q68" s="103">
        <v>39265</v>
      </c>
      <c r="R68" s="101">
        <v>39265</v>
      </c>
    </row>
    <row r="69" spans="2:18" customFormat="1" x14ac:dyDescent="0.2">
      <c r="B69" s="17" t="s">
        <v>2256</v>
      </c>
      <c r="C69" s="17" t="s">
        <v>2257</v>
      </c>
      <c r="D69" s="185" t="s">
        <v>1895</v>
      </c>
      <c r="E69" s="88">
        <v>-8721</v>
      </c>
      <c r="F69" s="89" t="s">
        <v>2801</v>
      </c>
      <c r="G69" s="71" t="s">
        <v>2907</v>
      </c>
      <c r="H69" s="35" t="s">
        <v>2907</v>
      </c>
      <c r="I69" s="19">
        <f t="shared" si="0"/>
        <v>-5.1916171664235654E-4</v>
      </c>
      <c r="J69" s="49">
        <v>-8721</v>
      </c>
      <c r="K69" s="83" t="s">
        <v>2801</v>
      </c>
      <c r="L69" s="44" t="s">
        <v>2907</v>
      </c>
      <c r="M69" s="20">
        <v>38991</v>
      </c>
      <c r="N69" s="20">
        <v>39355</v>
      </c>
      <c r="O69" s="50">
        <v>39346</v>
      </c>
      <c r="P69" s="51">
        <v>39346</v>
      </c>
      <c r="Q69" s="103">
        <v>39350</v>
      </c>
      <c r="R69" s="101">
        <v>39350</v>
      </c>
    </row>
    <row r="70" spans="2:18" customFormat="1" x14ac:dyDescent="0.2">
      <c r="B70" s="17" t="s">
        <v>2158</v>
      </c>
      <c r="C70" s="17" t="s">
        <v>2159</v>
      </c>
      <c r="D70" s="185" t="s">
        <v>1895</v>
      </c>
      <c r="E70" s="88">
        <v>-8647</v>
      </c>
      <c r="F70" s="89" t="s">
        <v>2801</v>
      </c>
      <c r="G70" s="71" t="s">
        <v>2907</v>
      </c>
      <c r="H70" s="35" t="s">
        <v>2907</v>
      </c>
      <c r="I70" s="19">
        <f t="shared" si="0"/>
        <v>-5.1475649166454046E-4</v>
      </c>
      <c r="J70" s="49">
        <v>-8647</v>
      </c>
      <c r="K70" s="83" t="s">
        <v>2801</v>
      </c>
      <c r="L70" s="44" t="s">
        <v>2907</v>
      </c>
      <c r="M70" s="20">
        <v>38991</v>
      </c>
      <c r="N70" s="20">
        <v>39355</v>
      </c>
      <c r="O70" s="50">
        <v>39322</v>
      </c>
      <c r="P70" s="51">
        <v>39322</v>
      </c>
      <c r="Q70" s="103">
        <v>39325</v>
      </c>
      <c r="R70" s="101">
        <v>39325</v>
      </c>
    </row>
    <row r="71" spans="2:18" customFormat="1" x14ac:dyDescent="0.2">
      <c r="B71" s="17" t="s">
        <v>2046</v>
      </c>
      <c r="C71" s="17" t="s">
        <v>2047</v>
      </c>
      <c r="D71" s="185" t="s">
        <v>1895</v>
      </c>
      <c r="E71" s="88">
        <v>-8410</v>
      </c>
      <c r="F71" s="89" t="s">
        <v>2801</v>
      </c>
      <c r="G71" s="71" t="s">
        <v>2907</v>
      </c>
      <c r="H71" s="35" t="s">
        <v>2907</v>
      </c>
      <c r="I71" s="19">
        <f t="shared" si="0"/>
        <v>-5.0064786572207531E-4</v>
      </c>
      <c r="J71" s="49">
        <v>-8410</v>
      </c>
      <c r="K71" s="83" t="s">
        <v>2801</v>
      </c>
      <c r="L71" s="44" t="s">
        <v>2907</v>
      </c>
      <c r="M71" s="20">
        <v>38991</v>
      </c>
      <c r="N71" s="20">
        <v>39355</v>
      </c>
      <c r="O71" s="50">
        <v>39205</v>
      </c>
      <c r="P71" s="51">
        <v>39205</v>
      </c>
      <c r="Q71" s="103">
        <v>39208</v>
      </c>
      <c r="R71" s="101">
        <v>39208</v>
      </c>
    </row>
    <row r="72" spans="2:18" customFormat="1" x14ac:dyDescent="0.2">
      <c r="B72" s="17" t="s">
        <v>2184</v>
      </c>
      <c r="C72" s="17" t="s">
        <v>2185</v>
      </c>
      <c r="D72" s="185" t="s">
        <v>1895</v>
      </c>
      <c r="E72" s="88">
        <v>-7635</v>
      </c>
      <c r="F72" s="89" t="s">
        <v>2801</v>
      </c>
      <c r="G72" s="71" t="s">
        <v>2907</v>
      </c>
      <c r="H72" s="35" t="s">
        <v>2907</v>
      </c>
      <c r="I72" s="19">
        <f t="shared" si="0"/>
        <v>-4.5451206358954163E-4</v>
      </c>
      <c r="J72" s="49">
        <v>-7635</v>
      </c>
      <c r="K72" s="83" t="s">
        <v>2801</v>
      </c>
      <c r="L72" s="44" t="s">
        <v>2907</v>
      </c>
      <c r="M72" s="20">
        <v>38991</v>
      </c>
      <c r="N72" s="20">
        <v>39355</v>
      </c>
      <c r="O72" s="50">
        <v>39322</v>
      </c>
      <c r="P72" s="51">
        <v>39322</v>
      </c>
      <c r="Q72" s="103">
        <v>39325</v>
      </c>
      <c r="R72" s="101">
        <v>39325</v>
      </c>
    </row>
    <row r="73" spans="2:18" customFormat="1" x14ac:dyDescent="0.2">
      <c r="B73" s="17" t="s">
        <v>1535</v>
      </c>
      <c r="C73" s="17" t="s">
        <v>1536</v>
      </c>
      <c r="D73" s="185" t="s">
        <v>1537</v>
      </c>
      <c r="E73" s="88">
        <v>-6680.36</v>
      </c>
      <c r="F73" s="89">
        <v>2782</v>
      </c>
      <c r="G73" s="44">
        <v>-9462.36</v>
      </c>
      <c r="H73" s="19">
        <f>G73/F73</f>
        <v>-3.4012796549245148</v>
      </c>
      <c r="I73" s="19">
        <f t="shared" si="0"/>
        <v>-3.9768228017302292E-4</v>
      </c>
      <c r="J73" s="49">
        <v>-6680.36</v>
      </c>
      <c r="K73" s="83">
        <v>2782</v>
      </c>
      <c r="L73" s="44">
        <f>J73-K73</f>
        <v>-9462.36</v>
      </c>
      <c r="M73" s="20">
        <v>38991</v>
      </c>
      <c r="N73" s="20">
        <v>39355</v>
      </c>
      <c r="O73" s="50">
        <v>39020</v>
      </c>
      <c r="P73" s="51">
        <v>39020</v>
      </c>
      <c r="Q73" s="103">
        <v>39479</v>
      </c>
      <c r="R73" s="101">
        <v>39479</v>
      </c>
    </row>
    <row r="74" spans="2:18" customFormat="1" x14ac:dyDescent="0.2">
      <c r="B74" s="17" t="s">
        <v>1020</v>
      </c>
      <c r="C74" s="17" t="s">
        <v>1021</v>
      </c>
      <c r="D74" s="185" t="s">
        <v>1022</v>
      </c>
      <c r="E74" s="88">
        <v>-6357</v>
      </c>
      <c r="F74" s="89" t="s">
        <v>2801</v>
      </c>
      <c r="G74" s="71" t="s">
        <v>2907</v>
      </c>
      <c r="H74" s="36" t="s">
        <v>2907</v>
      </c>
      <c r="I74" s="19">
        <f t="shared" si="0"/>
        <v>-3.7843263762131187E-4</v>
      </c>
      <c r="J74" s="49">
        <v>-6357</v>
      </c>
      <c r="K74" s="83" t="s">
        <v>2801</v>
      </c>
      <c r="L74" s="44" t="s">
        <v>2907</v>
      </c>
      <c r="M74" s="20">
        <v>38991</v>
      </c>
      <c r="N74" s="20">
        <v>39355</v>
      </c>
      <c r="O74" s="50">
        <v>38687</v>
      </c>
      <c r="P74" s="51">
        <v>38687</v>
      </c>
      <c r="Q74" s="103">
        <v>38716</v>
      </c>
      <c r="R74" s="101">
        <v>38716</v>
      </c>
    </row>
    <row r="75" spans="2:18" customFormat="1" x14ac:dyDescent="0.2">
      <c r="B75" s="17" t="s">
        <v>193</v>
      </c>
      <c r="C75" s="17" t="s">
        <v>2821</v>
      </c>
      <c r="D75" s="185" t="s">
        <v>2828</v>
      </c>
      <c r="E75" s="88">
        <v>-6301.01</v>
      </c>
      <c r="F75" s="89" t="s">
        <v>2801</v>
      </c>
      <c r="G75" s="71" t="s">
        <v>2907</v>
      </c>
      <c r="H75" s="36" t="s">
        <v>2907</v>
      </c>
      <c r="I75" s="19">
        <f t="shared" si="0"/>
        <v>-3.7509954915498857E-4</v>
      </c>
      <c r="J75" s="49">
        <v>-6301.01</v>
      </c>
      <c r="K75" s="83" t="s">
        <v>2801</v>
      </c>
      <c r="L75" s="44" t="s">
        <v>2907</v>
      </c>
      <c r="M75" s="20">
        <v>38991</v>
      </c>
      <c r="N75" s="20">
        <v>39355</v>
      </c>
      <c r="O75" s="50">
        <v>37160</v>
      </c>
      <c r="P75" s="51">
        <v>37160</v>
      </c>
      <c r="Q75" s="103">
        <v>38987</v>
      </c>
      <c r="R75" s="101">
        <v>38987</v>
      </c>
    </row>
    <row r="76" spans="2:18" customFormat="1" x14ac:dyDescent="0.2">
      <c r="B76" s="17" t="s">
        <v>30</v>
      </c>
      <c r="C76" s="17" t="s">
        <v>31</v>
      </c>
      <c r="D76" s="185" t="s">
        <v>32</v>
      </c>
      <c r="E76" s="88">
        <v>-6247.73</v>
      </c>
      <c r="F76" s="89">
        <v>0</v>
      </c>
      <c r="G76" s="44">
        <v>8965.99</v>
      </c>
      <c r="H76" s="19" t="s">
        <v>2907</v>
      </c>
      <c r="I76" s="19">
        <f t="shared" si="0"/>
        <v>5.3374598782229127E-4</v>
      </c>
      <c r="J76" s="49">
        <v>8965.99</v>
      </c>
      <c r="K76" s="83">
        <v>0</v>
      </c>
      <c r="L76" s="44">
        <f>J76-K76</f>
        <v>8965.99</v>
      </c>
      <c r="M76" s="20">
        <v>38991</v>
      </c>
      <c r="N76" s="20">
        <v>39355</v>
      </c>
      <c r="O76" s="50">
        <v>38869</v>
      </c>
      <c r="P76" s="51">
        <v>38869</v>
      </c>
      <c r="Q76" s="103">
        <v>38982</v>
      </c>
      <c r="R76" s="101">
        <v>38982</v>
      </c>
    </row>
    <row r="77" spans="2:18" customFormat="1" x14ac:dyDescent="0.2">
      <c r="B77" s="17" t="s">
        <v>2463</v>
      </c>
      <c r="C77" s="17" t="s">
        <v>2901</v>
      </c>
      <c r="D77" s="185" t="s">
        <v>2799</v>
      </c>
      <c r="E77" s="88">
        <v>-6030.03</v>
      </c>
      <c r="F77" s="89">
        <v>16275.66</v>
      </c>
      <c r="G77" s="44">
        <v>-13325.01</v>
      </c>
      <c r="H77" s="21">
        <f>G77/F77</f>
        <v>-0.81870781277072635</v>
      </c>
      <c r="I77" s="19">
        <f t="shared" si="0"/>
        <v>1.7565239298369102E-4</v>
      </c>
      <c r="J77" s="49">
        <v>2950.65</v>
      </c>
      <c r="K77" s="83">
        <v>16275.66</v>
      </c>
      <c r="L77" s="44">
        <f>J77-K77</f>
        <v>-13325.01</v>
      </c>
      <c r="M77" s="20">
        <v>38991</v>
      </c>
      <c r="N77" s="20">
        <v>39355</v>
      </c>
      <c r="O77" s="50">
        <v>38572</v>
      </c>
      <c r="P77" s="51">
        <v>38572</v>
      </c>
      <c r="Q77" s="103">
        <v>38590</v>
      </c>
      <c r="R77" s="101">
        <v>38590</v>
      </c>
    </row>
    <row r="78" spans="2:18" customFormat="1" x14ac:dyDescent="0.2">
      <c r="B78" s="17" t="s">
        <v>3</v>
      </c>
      <c r="C78" s="17" t="s">
        <v>4</v>
      </c>
      <c r="D78" s="185" t="s">
        <v>5</v>
      </c>
      <c r="E78" s="88">
        <v>-6000</v>
      </c>
      <c r="F78" s="89">
        <v>518.55000000000064</v>
      </c>
      <c r="G78" s="44">
        <v>1148.26</v>
      </c>
      <c r="H78" s="21">
        <f>G78/F78</f>
        <v>2.2143669848616305</v>
      </c>
      <c r="I78" s="19">
        <f t="shared" ref="I78:I141" si="1">J78/16798234</f>
        <v>9.9225311422617403E-5</v>
      </c>
      <c r="J78" s="49">
        <v>1666.81</v>
      </c>
      <c r="K78" s="83">
        <v>518.55000000000064</v>
      </c>
      <c r="L78" s="44">
        <f>J78-K78</f>
        <v>1148.2599999999993</v>
      </c>
      <c r="M78" s="20">
        <v>38991</v>
      </c>
      <c r="N78" s="20">
        <v>39355</v>
      </c>
      <c r="O78" s="50">
        <v>38827</v>
      </c>
      <c r="P78" s="51">
        <v>38827</v>
      </c>
      <c r="Q78" s="103">
        <v>38982</v>
      </c>
      <c r="R78" s="101">
        <v>38982</v>
      </c>
    </row>
    <row r="79" spans="2:18" customFormat="1" x14ac:dyDescent="0.2">
      <c r="B79" s="17" t="s">
        <v>180</v>
      </c>
      <c r="C79" s="17" t="s">
        <v>2671</v>
      </c>
      <c r="D79" s="185" t="s">
        <v>2714</v>
      </c>
      <c r="E79" s="88">
        <v>-5781.63</v>
      </c>
      <c r="F79" s="89" t="s">
        <v>2801</v>
      </c>
      <c r="G79" s="44" t="s">
        <v>2907</v>
      </c>
      <c r="H79" s="36" t="s">
        <v>2907</v>
      </c>
      <c r="I79" s="19">
        <f t="shared" si="1"/>
        <v>-3.4418082281744615E-4</v>
      </c>
      <c r="J79" s="49">
        <f>E79</f>
        <v>-5781.63</v>
      </c>
      <c r="K79" s="83" t="s">
        <v>2801</v>
      </c>
      <c r="L79" s="44" t="s">
        <v>2907</v>
      </c>
      <c r="M79" s="20">
        <v>38991</v>
      </c>
      <c r="N79" s="20">
        <v>39355</v>
      </c>
      <c r="O79" s="50">
        <v>38460</v>
      </c>
      <c r="P79" s="51">
        <v>38460</v>
      </c>
      <c r="Q79" s="103">
        <v>38460</v>
      </c>
      <c r="R79" s="101">
        <v>38460</v>
      </c>
    </row>
    <row r="80" spans="2:18" customFormat="1" x14ac:dyDescent="0.2">
      <c r="B80" s="17" t="s">
        <v>205</v>
      </c>
      <c r="C80" s="17" t="s">
        <v>2875</v>
      </c>
      <c r="D80" s="185" t="s">
        <v>2706</v>
      </c>
      <c r="E80" s="88">
        <v>-5484.77</v>
      </c>
      <c r="F80" s="89" t="s">
        <v>2801</v>
      </c>
      <c r="G80" s="71" t="s">
        <v>2907</v>
      </c>
      <c r="H80" s="36" t="s">
        <v>2907</v>
      </c>
      <c r="I80" s="19">
        <f t="shared" si="1"/>
        <v>-3.2650872704833141E-4</v>
      </c>
      <c r="J80" s="49">
        <v>-5484.77</v>
      </c>
      <c r="K80" s="83" t="s">
        <v>2801</v>
      </c>
      <c r="L80" s="44" t="s">
        <v>2907</v>
      </c>
      <c r="M80" s="20">
        <v>38991</v>
      </c>
      <c r="N80" s="20">
        <v>39355</v>
      </c>
      <c r="O80" s="50">
        <v>37526</v>
      </c>
      <c r="P80" s="51">
        <v>37526</v>
      </c>
      <c r="Q80" s="103">
        <v>38987</v>
      </c>
      <c r="R80" s="101">
        <v>38987</v>
      </c>
    </row>
    <row r="81" spans="2:18" customFormat="1" x14ac:dyDescent="0.2">
      <c r="B81" s="17" t="s">
        <v>2099</v>
      </c>
      <c r="C81" s="17" t="s">
        <v>2100</v>
      </c>
      <c r="D81" s="185" t="s">
        <v>1895</v>
      </c>
      <c r="E81" s="88">
        <v>-5075.99</v>
      </c>
      <c r="F81" s="89" t="s">
        <v>2801</v>
      </c>
      <c r="G81" s="71" t="s">
        <v>2907</v>
      </c>
      <c r="H81" s="35" t="s">
        <v>2907</v>
      </c>
      <c r="I81" s="19">
        <f t="shared" si="1"/>
        <v>-3.0217402615060604E-4</v>
      </c>
      <c r="J81" s="49">
        <v>-5075.99</v>
      </c>
      <c r="K81" s="83" t="s">
        <v>2801</v>
      </c>
      <c r="L81" s="44" t="s">
        <v>2907</v>
      </c>
      <c r="M81" s="20">
        <v>38991</v>
      </c>
      <c r="N81" s="20">
        <v>39355</v>
      </c>
      <c r="O81" s="50">
        <v>39296</v>
      </c>
      <c r="P81" s="51">
        <v>39296</v>
      </c>
      <c r="Q81" s="103">
        <v>39297</v>
      </c>
      <c r="R81" s="101">
        <v>39297</v>
      </c>
    </row>
    <row r="82" spans="2:18" customFormat="1" x14ac:dyDescent="0.2">
      <c r="B82" s="17" t="s">
        <v>188</v>
      </c>
      <c r="C82" s="17" t="s">
        <v>2547</v>
      </c>
      <c r="D82" s="185" t="s">
        <v>2868</v>
      </c>
      <c r="E82" s="88">
        <v>-4970.49</v>
      </c>
      <c r="F82" s="89" t="s">
        <v>2801</v>
      </c>
      <c r="G82" s="71" t="s">
        <v>2907</v>
      </c>
      <c r="H82" s="35" t="s">
        <v>2907</v>
      </c>
      <c r="I82" s="19">
        <f t="shared" si="1"/>
        <v>-2.9589360405385471E-4</v>
      </c>
      <c r="J82" s="49">
        <v>-4970.49</v>
      </c>
      <c r="K82" s="83" t="s">
        <v>2801</v>
      </c>
      <c r="L82" s="44" t="s">
        <v>2907</v>
      </c>
      <c r="M82" s="20">
        <v>38991</v>
      </c>
      <c r="N82" s="20">
        <v>39355</v>
      </c>
      <c r="O82" s="50">
        <v>36434</v>
      </c>
      <c r="P82" s="51">
        <v>36434</v>
      </c>
      <c r="Q82" s="103">
        <v>38987</v>
      </c>
      <c r="R82" s="101">
        <v>38987</v>
      </c>
    </row>
    <row r="83" spans="2:18" customFormat="1" x14ac:dyDescent="0.2">
      <c r="B83" s="17" t="s">
        <v>440</v>
      </c>
      <c r="C83" s="17" t="s">
        <v>441</v>
      </c>
      <c r="D83" s="185" t="s">
        <v>442</v>
      </c>
      <c r="E83" s="88">
        <v>-4883.0200000000004</v>
      </c>
      <c r="F83" s="89">
        <v>3412.37</v>
      </c>
      <c r="G83" s="44">
        <v>1325.83</v>
      </c>
      <c r="H83" s="19">
        <f>G83/F83</f>
        <v>0.38853641310877773</v>
      </c>
      <c r="I83" s="19">
        <f t="shared" si="1"/>
        <v>2.8206536472822084E-4</v>
      </c>
      <c r="J83" s="49">
        <v>4738.2</v>
      </c>
      <c r="K83" s="83">
        <v>3412.37</v>
      </c>
      <c r="L83" s="44">
        <f>J83-K83</f>
        <v>1325.83</v>
      </c>
      <c r="M83" s="20">
        <v>38991</v>
      </c>
      <c r="N83" s="20">
        <v>39355</v>
      </c>
      <c r="O83" s="50">
        <v>39287</v>
      </c>
      <c r="P83" s="51">
        <v>39287</v>
      </c>
      <c r="Q83" s="103">
        <v>39352</v>
      </c>
      <c r="R83" s="101">
        <v>39352</v>
      </c>
    </row>
    <row r="84" spans="2:18" customFormat="1" x14ac:dyDescent="0.2">
      <c r="B84" s="17" t="s">
        <v>2648</v>
      </c>
      <c r="C84" s="17" t="s">
        <v>2649</v>
      </c>
      <c r="D84" s="185" t="s">
        <v>1895</v>
      </c>
      <c r="E84" s="88">
        <v>-4759</v>
      </c>
      <c r="F84" s="89" t="s">
        <v>2801</v>
      </c>
      <c r="G84" s="71" t="s">
        <v>2907</v>
      </c>
      <c r="H84" s="35" t="s">
        <v>2907</v>
      </c>
      <c r="I84" s="19">
        <f t="shared" si="1"/>
        <v>-2.833035901273908E-4</v>
      </c>
      <c r="J84" s="49">
        <v>-4759</v>
      </c>
      <c r="K84" s="83" t="s">
        <v>2801</v>
      </c>
      <c r="L84" s="44" t="s">
        <v>2907</v>
      </c>
      <c r="M84" s="20">
        <v>38991</v>
      </c>
      <c r="N84" s="20">
        <v>39355</v>
      </c>
      <c r="O84" s="50">
        <v>39008</v>
      </c>
      <c r="P84" s="51">
        <v>39008</v>
      </c>
      <c r="Q84" s="103">
        <v>39009</v>
      </c>
      <c r="R84" s="101">
        <v>39009</v>
      </c>
    </row>
    <row r="85" spans="2:18" customFormat="1" x14ac:dyDescent="0.2">
      <c r="B85" s="17" t="s">
        <v>2202</v>
      </c>
      <c r="C85" s="17" t="s">
        <v>2203</v>
      </c>
      <c r="D85" s="185" t="s">
        <v>1895</v>
      </c>
      <c r="E85" s="88">
        <v>-4749</v>
      </c>
      <c r="F85" s="89" t="s">
        <v>2801</v>
      </c>
      <c r="G85" s="71" t="s">
        <v>2907</v>
      </c>
      <c r="H85" s="35" t="s">
        <v>2907</v>
      </c>
      <c r="I85" s="19">
        <f t="shared" si="1"/>
        <v>-2.8270828945471292E-4</v>
      </c>
      <c r="J85" s="49">
        <v>-4749</v>
      </c>
      <c r="K85" s="83" t="s">
        <v>2801</v>
      </c>
      <c r="L85" s="44" t="s">
        <v>2907</v>
      </c>
      <c r="M85" s="20">
        <v>38991</v>
      </c>
      <c r="N85" s="20">
        <v>39355</v>
      </c>
      <c r="O85" s="50">
        <v>39322</v>
      </c>
      <c r="P85" s="51">
        <v>39322</v>
      </c>
      <c r="Q85" s="103">
        <v>39325</v>
      </c>
      <c r="R85" s="101">
        <v>39325</v>
      </c>
    </row>
    <row r="86" spans="2:18" customFormat="1" x14ac:dyDescent="0.2">
      <c r="B86" s="17" t="s">
        <v>2194</v>
      </c>
      <c r="C86" s="17" t="s">
        <v>2195</v>
      </c>
      <c r="D86" s="185" t="s">
        <v>1895</v>
      </c>
      <c r="E86" s="88">
        <v>-4618</v>
      </c>
      <c r="F86" s="89" t="s">
        <v>2801</v>
      </c>
      <c r="G86" s="71" t="s">
        <v>2907</v>
      </c>
      <c r="H86" s="35" t="s">
        <v>2907</v>
      </c>
      <c r="I86" s="19">
        <f t="shared" si="1"/>
        <v>-2.7490985064263304E-4</v>
      </c>
      <c r="J86" s="49">
        <v>-4618</v>
      </c>
      <c r="K86" s="83" t="s">
        <v>2801</v>
      </c>
      <c r="L86" s="44" t="s">
        <v>2907</v>
      </c>
      <c r="M86" s="20">
        <v>38991</v>
      </c>
      <c r="N86" s="20">
        <v>39355</v>
      </c>
      <c r="O86" s="50">
        <v>39322</v>
      </c>
      <c r="P86" s="51">
        <v>39322</v>
      </c>
      <c r="Q86" s="103">
        <v>39325</v>
      </c>
      <c r="R86" s="101">
        <v>39325</v>
      </c>
    </row>
    <row r="87" spans="2:18" customFormat="1" x14ac:dyDescent="0.2">
      <c r="B87" s="17" t="s">
        <v>2462</v>
      </c>
      <c r="C87" s="17" t="s">
        <v>2898</v>
      </c>
      <c r="D87" s="185" t="s">
        <v>2798</v>
      </c>
      <c r="E87" s="88">
        <v>-4613.1899999999996</v>
      </c>
      <c r="F87" s="89">
        <v>48124.480000000003</v>
      </c>
      <c r="G87" s="44">
        <v>31988.29</v>
      </c>
      <c r="H87" s="19">
        <f>G87/F87</f>
        <v>0.6646989224610842</v>
      </c>
      <c r="I87" s="19">
        <f t="shared" si="1"/>
        <v>4.7691185871086214E-3</v>
      </c>
      <c r="J87" s="49">
        <v>80112.77</v>
      </c>
      <c r="K87" s="83">
        <v>48124.480000000003</v>
      </c>
      <c r="L87" s="44">
        <f>J87-K87</f>
        <v>31988.29</v>
      </c>
      <c r="M87" s="20">
        <v>38991</v>
      </c>
      <c r="N87" s="20">
        <v>39355</v>
      </c>
      <c r="O87" s="50">
        <v>38539</v>
      </c>
      <c r="P87" s="51">
        <v>38539</v>
      </c>
      <c r="Q87" s="103">
        <v>38618</v>
      </c>
      <c r="R87" s="101">
        <v>38618</v>
      </c>
    </row>
    <row r="88" spans="2:18" customFormat="1" x14ac:dyDescent="0.2">
      <c r="B88" s="17" t="s">
        <v>1906</v>
      </c>
      <c r="C88" s="17" t="s">
        <v>1907</v>
      </c>
      <c r="D88" s="185" t="s">
        <v>1908</v>
      </c>
      <c r="E88" s="88">
        <v>-4528</v>
      </c>
      <c r="F88" s="89">
        <v>5622.24</v>
      </c>
      <c r="G88" s="44">
        <v>-6655.57</v>
      </c>
      <c r="H88" s="19">
        <f>G88/F88</f>
        <v>-1.1837932923532257</v>
      </c>
      <c r="I88" s="19">
        <f t="shared" si="1"/>
        <v>-6.1514204409820688E-5</v>
      </c>
      <c r="J88" s="49">
        <v>-1033.33</v>
      </c>
      <c r="K88" s="83">
        <v>5622.24</v>
      </c>
      <c r="L88" s="44">
        <f>J88-K88</f>
        <v>-6655.57</v>
      </c>
      <c r="M88" s="20">
        <v>38991</v>
      </c>
      <c r="N88" s="20">
        <v>39355</v>
      </c>
      <c r="O88" s="50">
        <v>38892</v>
      </c>
      <c r="P88" s="51">
        <v>38892</v>
      </c>
      <c r="Q88" s="103">
        <v>38988</v>
      </c>
      <c r="R88" s="101">
        <v>38988</v>
      </c>
    </row>
    <row r="89" spans="2:18" customFormat="1" x14ac:dyDescent="0.2">
      <c r="B89" s="17" t="s">
        <v>1610</v>
      </c>
      <c r="C89" s="17" t="s">
        <v>1611</v>
      </c>
      <c r="D89" s="185" t="s">
        <v>1895</v>
      </c>
      <c r="E89" s="88">
        <v>-4221</v>
      </c>
      <c r="F89" s="89" t="s">
        <v>2801</v>
      </c>
      <c r="G89" s="71" t="s">
        <v>2907</v>
      </c>
      <c r="H89" s="36" t="s">
        <v>2907</v>
      </c>
      <c r="I89" s="19">
        <f t="shared" si="1"/>
        <v>-2.5127641393732223E-4</v>
      </c>
      <c r="J89" s="49">
        <v>-4221</v>
      </c>
      <c r="K89" s="83" t="s">
        <v>2801</v>
      </c>
      <c r="L89" s="44" t="s">
        <v>2907</v>
      </c>
      <c r="M89" s="20">
        <v>38991</v>
      </c>
      <c r="N89" s="20">
        <v>39355</v>
      </c>
      <c r="O89" s="50">
        <v>39062</v>
      </c>
      <c r="P89" s="51">
        <v>39062</v>
      </c>
      <c r="Q89" s="103">
        <v>39063</v>
      </c>
      <c r="R89" s="101">
        <v>39063</v>
      </c>
    </row>
    <row r="90" spans="2:18" customFormat="1" x14ac:dyDescent="0.2">
      <c r="B90" s="17" t="s">
        <v>2260</v>
      </c>
      <c r="C90" s="17" t="s">
        <v>2261</v>
      </c>
      <c r="D90" s="185" t="s">
        <v>1895</v>
      </c>
      <c r="E90" s="88">
        <v>-4066</v>
      </c>
      <c r="F90" s="89" t="s">
        <v>2801</v>
      </c>
      <c r="G90" s="71" t="s">
        <v>2907</v>
      </c>
      <c r="H90" s="35" t="s">
        <v>2907</v>
      </c>
      <c r="I90" s="19">
        <f t="shared" si="1"/>
        <v>-2.4204925351081549E-4</v>
      </c>
      <c r="J90" s="49">
        <v>-4066</v>
      </c>
      <c r="K90" s="83" t="s">
        <v>2801</v>
      </c>
      <c r="L90" s="44" t="s">
        <v>2907</v>
      </c>
      <c r="M90" s="20">
        <v>38991</v>
      </c>
      <c r="N90" s="20">
        <v>39355</v>
      </c>
      <c r="O90" s="50">
        <v>39346</v>
      </c>
      <c r="P90" s="51">
        <v>39346</v>
      </c>
      <c r="Q90" s="103">
        <v>39350</v>
      </c>
      <c r="R90" s="101">
        <v>39350</v>
      </c>
    </row>
    <row r="91" spans="2:18" customFormat="1" x14ac:dyDescent="0.2">
      <c r="B91" s="17" t="s">
        <v>2105</v>
      </c>
      <c r="C91" s="17" t="s">
        <v>2106</v>
      </c>
      <c r="D91" s="185" t="s">
        <v>1895</v>
      </c>
      <c r="E91" s="88">
        <v>-3969</v>
      </c>
      <c r="F91" s="89" t="s">
        <v>2801</v>
      </c>
      <c r="G91" s="71" t="s">
        <v>2907</v>
      </c>
      <c r="H91" s="35" t="s">
        <v>2907</v>
      </c>
      <c r="I91" s="19">
        <f t="shared" si="1"/>
        <v>-2.362748369858403E-4</v>
      </c>
      <c r="J91" s="49">
        <v>-3969</v>
      </c>
      <c r="K91" s="83" t="s">
        <v>2801</v>
      </c>
      <c r="L91" s="44" t="s">
        <v>2907</v>
      </c>
      <c r="M91" s="20">
        <v>38991</v>
      </c>
      <c r="N91" s="20">
        <v>39355</v>
      </c>
      <c r="O91" s="50">
        <v>39296</v>
      </c>
      <c r="P91" s="51">
        <v>39296</v>
      </c>
      <c r="Q91" s="103">
        <v>39297</v>
      </c>
      <c r="R91" s="101">
        <v>39297</v>
      </c>
    </row>
    <row r="92" spans="2:18" customFormat="1" x14ac:dyDescent="0.2">
      <c r="B92" s="17" t="s">
        <v>210</v>
      </c>
      <c r="C92" s="17" t="s">
        <v>2886</v>
      </c>
      <c r="D92" s="185" t="s">
        <v>2711</v>
      </c>
      <c r="E92" s="88">
        <v>-3769.9</v>
      </c>
      <c r="F92" s="89" t="s">
        <v>2801</v>
      </c>
      <c r="G92" s="71" t="s">
        <v>2907</v>
      </c>
      <c r="H92" s="36" t="s">
        <v>2907</v>
      </c>
      <c r="I92" s="19">
        <f t="shared" si="1"/>
        <v>-2.2442240059282424E-4</v>
      </c>
      <c r="J92" s="49">
        <v>-3769.9</v>
      </c>
      <c r="K92" s="83" t="s">
        <v>2801</v>
      </c>
      <c r="L92" s="44" t="s">
        <v>2907</v>
      </c>
      <c r="M92" s="20">
        <v>38991</v>
      </c>
      <c r="N92" s="20">
        <v>39355</v>
      </c>
      <c r="O92" s="50">
        <v>38476</v>
      </c>
      <c r="P92" s="51">
        <v>38476</v>
      </c>
      <c r="Q92" s="103">
        <v>38476</v>
      </c>
      <c r="R92" s="101">
        <v>38476</v>
      </c>
    </row>
    <row r="93" spans="2:18" customFormat="1" x14ac:dyDescent="0.2">
      <c r="B93" s="17" t="s">
        <v>373</v>
      </c>
      <c r="C93" s="17" t="s">
        <v>374</v>
      </c>
      <c r="D93" s="185" t="s">
        <v>375</v>
      </c>
      <c r="E93" s="88">
        <v>-3730</v>
      </c>
      <c r="F93" s="89">
        <v>-2500</v>
      </c>
      <c r="G93" s="44">
        <v>-1230</v>
      </c>
      <c r="H93" s="19">
        <f>G93/F93</f>
        <v>0.49199999999999999</v>
      </c>
      <c r="I93" s="19">
        <f t="shared" si="1"/>
        <v>-2.2204715090883958E-4</v>
      </c>
      <c r="J93" s="49">
        <v>-3730</v>
      </c>
      <c r="K93" s="83">
        <v>-2500</v>
      </c>
      <c r="L93" s="44">
        <f>J93-K93</f>
        <v>-1230</v>
      </c>
      <c r="M93" s="20">
        <v>38991</v>
      </c>
      <c r="N93" s="20">
        <v>39355</v>
      </c>
      <c r="O93" s="50">
        <v>39254</v>
      </c>
      <c r="P93" s="51">
        <v>39254</v>
      </c>
      <c r="Q93" s="103">
        <v>39353</v>
      </c>
      <c r="R93" s="101">
        <v>39353</v>
      </c>
    </row>
    <row r="94" spans="2:18" customFormat="1" x14ac:dyDescent="0.2">
      <c r="B94" s="17" t="s">
        <v>2095</v>
      </c>
      <c r="C94" s="17" t="s">
        <v>2096</v>
      </c>
      <c r="D94" s="185" t="s">
        <v>1895</v>
      </c>
      <c r="E94" s="88">
        <v>-3622.53</v>
      </c>
      <c r="F94" s="89" t="s">
        <v>2801</v>
      </c>
      <c r="G94" s="71" t="s">
        <v>2907</v>
      </c>
      <c r="H94" s="35" t="s">
        <v>2907</v>
      </c>
      <c r="I94" s="19">
        <f t="shared" si="1"/>
        <v>-2.156494545795707E-4</v>
      </c>
      <c r="J94" s="49">
        <v>-3622.53</v>
      </c>
      <c r="K94" s="83" t="s">
        <v>2801</v>
      </c>
      <c r="L94" s="44" t="s">
        <v>2907</v>
      </c>
      <c r="M94" s="20">
        <v>38991</v>
      </c>
      <c r="N94" s="20">
        <v>39355</v>
      </c>
      <c r="O94" s="50">
        <v>39296</v>
      </c>
      <c r="P94" s="51">
        <v>39296</v>
      </c>
      <c r="Q94" s="103">
        <v>39297</v>
      </c>
      <c r="R94" s="101">
        <v>39297</v>
      </c>
    </row>
    <row r="95" spans="2:18" customFormat="1" x14ac:dyDescent="0.2">
      <c r="B95" s="17" t="s">
        <v>2054</v>
      </c>
      <c r="C95" s="17" t="s">
        <v>2055</v>
      </c>
      <c r="D95" s="185" t="s">
        <v>1895</v>
      </c>
      <c r="E95" s="88">
        <v>-3474</v>
      </c>
      <c r="F95" s="89" t="s">
        <v>2801</v>
      </c>
      <c r="G95" s="71" t="s">
        <v>2907</v>
      </c>
      <c r="H95" s="35" t="s">
        <v>2907</v>
      </c>
      <c r="I95" s="19">
        <f t="shared" si="1"/>
        <v>-2.0680745368828652E-4</v>
      </c>
      <c r="J95" s="49">
        <v>-3474</v>
      </c>
      <c r="K95" s="83" t="s">
        <v>2801</v>
      </c>
      <c r="L95" s="44" t="s">
        <v>2907</v>
      </c>
      <c r="M95" s="20">
        <v>38991</v>
      </c>
      <c r="N95" s="20">
        <v>39355</v>
      </c>
      <c r="O95" s="50">
        <v>39205</v>
      </c>
      <c r="P95" s="51">
        <v>39205</v>
      </c>
      <c r="Q95" s="103">
        <v>39208</v>
      </c>
      <c r="R95" s="101">
        <v>39208</v>
      </c>
    </row>
    <row r="96" spans="2:18" customFormat="1" x14ac:dyDescent="0.2">
      <c r="B96" s="17" t="s">
        <v>2093</v>
      </c>
      <c r="C96" s="17" t="s">
        <v>2094</v>
      </c>
      <c r="D96" s="185" t="s">
        <v>1895</v>
      </c>
      <c r="E96" s="88">
        <v>-3471</v>
      </c>
      <c r="F96" s="89" t="s">
        <v>2801</v>
      </c>
      <c r="G96" s="71" t="s">
        <v>2907</v>
      </c>
      <c r="H96" s="35" t="s">
        <v>2907</v>
      </c>
      <c r="I96" s="19">
        <f t="shared" si="1"/>
        <v>-2.0662886348648315E-4</v>
      </c>
      <c r="J96" s="49">
        <v>-3471</v>
      </c>
      <c r="K96" s="83" t="s">
        <v>2801</v>
      </c>
      <c r="L96" s="44" t="s">
        <v>2907</v>
      </c>
      <c r="M96" s="20">
        <v>38991</v>
      </c>
      <c r="N96" s="20">
        <v>39355</v>
      </c>
      <c r="O96" s="50">
        <v>39296</v>
      </c>
      <c r="P96" s="51">
        <v>39296</v>
      </c>
      <c r="Q96" s="103">
        <v>39297</v>
      </c>
      <c r="R96" s="101">
        <v>39297</v>
      </c>
    </row>
    <row r="97" spans="2:18" customFormat="1" x14ac:dyDescent="0.2">
      <c r="B97" s="17" t="s">
        <v>2058</v>
      </c>
      <c r="C97" s="17" t="s">
        <v>2059</v>
      </c>
      <c r="D97" s="185" t="s">
        <v>1895</v>
      </c>
      <c r="E97" s="88">
        <v>-3403</v>
      </c>
      <c r="F97" s="89" t="s">
        <v>2801</v>
      </c>
      <c r="G97" s="71" t="s">
        <v>2907</v>
      </c>
      <c r="H97" s="35" t="s">
        <v>2907</v>
      </c>
      <c r="I97" s="19">
        <f t="shared" si="1"/>
        <v>-2.0258081891227374E-4</v>
      </c>
      <c r="J97" s="49">
        <v>-3403</v>
      </c>
      <c r="K97" s="83" t="s">
        <v>2801</v>
      </c>
      <c r="L97" s="44" t="s">
        <v>2907</v>
      </c>
      <c r="M97" s="20">
        <v>38991</v>
      </c>
      <c r="N97" s="20">
        <v>39355</v>
      </c>
      <c r="O97" s="50">
        <v>39205</v>
      </c>
      <c r="P97" s="51">
        <v>39205</v>
      </c>
      <c r="Q97" s="103">
        <v>39208</v>
      </c>
      <c r="R97" s="101">
        <v>39208</v>
      </c>
    </row>
    <row r="98" spans="2:18" customFormat="1" x14ac:dyDescent="0.2">
      <c r="B98" s="17" t="s">
        <v>2136</v>
      </c>
      <c r="C98" s="17" t="s">
        <v>2137</v>
      </c>
      <c r="D98" s="185" t="s">
        <v>1895</v>
      </c>
      <c r="E98" s="88">
        <v>-3398</v>
      </c>
      <c r="F98" s="89" t="s">
        <v>2801</v>
      </c>
      <c r="G98" s="71" t="s">
        <v>2907</v>
      </c>
      <c r="H98" s="36" t="s">
        <v>2907</v>
      </c>
      <c r="I98" s="19">
        <f t="shared" si="1"/>
        <v>-2.0228316857593483E-4</v>
      </c>
      <c r="J98" s="49">
        <v>-3398</v>
      </c>
      <c r="K98" s="83" t="s">
        <v>2801</v>
      </c>
      <c r="L98" s="44" t="s">
        <v>2907</v>
      </c>
      <c r="M98" s="20">
        <v>38991</v>
      </c>
      <c r="N98" s="20">
        <v>39355</v>
      </c>
      <c r="O98" s="50">
        <v>39322</v>
      </c>
      <c r="P98" s="51">
        <v>39322</v>
      </c>
      <c r="Q98" s="103">
        <v>39325</v>
      </c>
      <c r="R98" s="101">
        <v>39325</v>
      </c>
    </row>
    <row r="99" spans="2:18" customFormat="1" x14ac:dyDescent="0.2">
      <c r="B99" s="17" t="s">
        <v>192</v>
      </c>
      <c r="C99" s="17" t="s">
        <v>2820</v>
      </c>
      <c r="D99" s="185" t="s">
        <v>2827</v>
      </c>
      <c r="E99" s="88">
        <v>-3335.81</v>
      </c>
      <c r="F99" s="89" t="s">
        <v>2801</v>
      </c>
      <c r="G99" s="71" t="s">
        <v>2907</v>
      </c>
      <c r="H99" s="36" t="s">
        <v>2907</v>
      </c>
      <c r="I99" s="19">
        <f t="shared" si="1"/>
        <v>-1.9858099369255124E-4</v>
      </c>
      <c r="J99" s="49">
        <v>-3335.81</v>
      </c>
      <c r="K99" s="83" t="s">
        <v>2801</v>
      </c>
      <c r="L99" s="44" t="s">
        <v>2907</v>
      </c>
      <c r="M99" s="20">
        <v>38991</v>
      </c>
      <c r="N99" s="20">
        <v>39355</v>
      </c>
      <c r="O99" s="50">
        <v>37160</v>
      </c>
      <c r="P99" s="51">
        <v>37160</v>
      </c>
      <c r="Q99" s="103">
        <v>38987</v>
      </c>
      <c r="R99" s="101">
        <v>38987</v>
      </c>
    </row>
    <row r="100" spans="2:18" customFormat="1" x14ac:dyDescent="0.2">
      <c r="B100" s="17" t="s">
        <v>2134</v>
      </c>
      <c r="C100" s="17" t="s">
        <v>2135</v>
      </c>
      <c r="D100" s="185" t="s">
        <v>1895</v>
      </c>
      <c r="E100" s="88">
        <v>-3222</v>
      </c>
      <c r="F100" s="89" t="s">
        <v>2801</v>
      </c>
      <c r="G100" s="71" t="s">
        <v>2907</v>
      </c>
      <c r="H100" s="35" t="s">
        <v>2907</v>
      </c>
      <c r="I100" s="19">
        <f t="shared" si="1"/>
        <v>-1.918058767368046E-4</v>
      </c>
      <c r="J100" s="49">
        <v>-3222</v>
      </c>
      <c r="K100" s="83" t="s">
        <v>2801</v>
      </c>
      <c r="L100" s="44" t="s">
        <v>2907</v>
      </c>
      <c r="M100" s="20">
        <v>38991</v>
      </c>
      <c r="N100" s="20">
        <v>39355</v>
      </c>
      <c r="O100" s="50">
        <v>39322</v>
      </c>
      <c r="P100" s="51">
        <v>39322</v>
      </c>
      <c r="Q100" s="103">
        <v>39325</v>
      </c>
      <c r="R100" s="101">
        <v>39325</v>
      </c>
    </row>
    <row r="101" spans="2:18" customFormat="1" x14ac:dyDescent="0.2">
      <c r="B101" s="17" t="s">
        <v>2176</v>
      </c>
      <c r="C101" s="17" t="s">
        <v>2177</v>
      </c>
      <c r="D101" s="185" t="s">
        <v>1895</v>
      </c>
      <c r="E101" s="88">
        <v>-3200</v>
      </c>
      <c r="F101" s="89" t="s">
        <v>2801</v>
      </c>
      <c r="G101" s="71" t="s">
        <v>2907</v>
      </c>
      <c r="H101" s="35" t="s">
        <v>2907</v>
      </c>
      <c r="I101" s="19">
        <f t="shared" si="1"/>
        <v>-1.9049621525691333E-4</v>
      </c>
      <c r="J101" s="49">
        <v>-3200</v>
      </c>
      <c r="K101" s="83" t="s">
        <v>2801</v>
      </c>
      <c r="L101" s="44" t="s">
        <v>2907</v>
      </c>
      <c r="M101" s="20">
        <v>38991</v>
      </c>
      <c r="N101" s="20">
        <v>39355</v>
      </c>
      <c r="O101" s="50">
        <v>39322</v>
      </c>
      <c r="P101" s="51">
        <v>39322</v>
      </c>
      <c r="Q101" s="103">
        <v>39325</v>
      </c>
      <c r="R101" s="101">
        <v>39325</v>
      </c>
    </row>
    <row r="102" spans="2:18" customFormat="1" x14ac:dyDescent="0.2">
      <c r="B102" s="17" t="s">
        <v>2097</v>
      </c>
      <c r="C102" s="17" t="s">
        <v>2098</v>
      </c>
      <c r="D102" s="185" t="s">
        <v>1895</v>
      </c>
      <c r="E102" s="88">
        <v>-3169.32</v>
      </c>
      <c r="F102" s="89" t="s">
        <v>2801</v>
      </c>
      <c r="G102" s="71" t="s">
        <v>2907</v>
      </c>
      <c r="H102" s="35" t="s">
        <v>2907</v>
      </c>
      <c r="I102" s="19">
        <f t="shared" si="1"/>
        <v>-1.8866983279313768E-4</v>
      </c>
      <c r="J102" s="49">
        <v>-3169.32</v>
      </c>
      <c r="K102" s="83" t="s">
        <v>2801</v>
      </c>
      <c r="L102" s="44" t="s">
        <v>2907</v>
      </c>
      <c r="M102" s="20">
        <v>38991</v>
      </c>
      <c r="N102" s="20">
        <v>39355</v>
      </c>
      <c r="O102" s="50">
        <v>39296</v>
      </c>
      <c r="P102" s="51">
        <v>39296</v>
      </c>
      <c r="Q102" s="103">
        <v>39297</v>
      </c>
      <c r="R102" s="101">
        <v>39297</v>
      </c>
    </row>
    <row r="103" spans="2:18" customFormat="1" x14ac:dyDescent="0.2">
      <c r="B103" s="17" t="s">
        <v>2152</v>
      </c>
      <c r="C103" s="17" t="s">
        <v>2153</v>
      </c>
      <c r="D103" s="185" t="s">
        <v>1895</v>
      </c>
      <c r="E103" s="88">
        <v>-2832</v>
      </c>
      <c r="F103" s="89" t="s">
        <v>2801</v>
      </c>
      <c r="G103" s="71" t="s">
        <v>2907</v>
      </c>
      <c r="H103" s="35" t="s">
        <v>2907</v>
      </c>
      <c r="I103" s="19">
        <f t="shared" si="1"/>
        <v>-1.6858915050236829E-4</v>
      </c>
      <c r="J103" s="49">
        <v>-2832</v>
      </c>
      <c r="K103" s="83" t="s">
        <v>2801</v>
      </c>
      <c r="L103" s="44" t="s">
        <v>2907</v>
      </c>
      <c r="M103" s="20">
        <v>38991</v>
      </c>
      <c r="N103" s="20">
        <v>39355</v>
      </c>
      <c r="O103" s="50">
        <v>39322</v>
      </c>
      <c r="P103" s="51">
        <v>39322</v>
      </c>
      <c r="Q103" s="103">
        <v>39325</v>
      </c>
      <c r="R103" s="101">
        <v>39325</v>
      </c>
    </row>
    <row r="104" spans="2:18" customFormat="1" x14ac:dyDescent="0.2">
      <c r="B104" s="17" t="s">
        <v>2208</v>
      </c>
      <c r="C104" s="17" t="s">
        <v>2209</v>
      </c>
      <c r="D104" s="185" t="s">
        <v>1895</v>
      </c>
      <c r="E104" s="88">
        <v>-2547.2800000000002</v>
      </c>
      <c r="F104" s="89" t="s">
        <v>2801</v>
      </c>
      <c r="G104" s="71" t="s">
        <v>2907</v>
      </c>
      <c r="H104" s="35" t="s">
        <v>2907</v>
      </c>
      <c r="I104" s="19">
        <f t="shared" si="1"/>
        <v>-1.5163974974988443E-4</v>
      </c>
      <c r="J104" s="49">
        <v>-2547.2800000000002</v>
      </c>
      <c r="K104" s="83" t="s">
        <v>2801</v>
      </c>
      <c r="L104" s="44" t="s">
        <v>2907</v>
      </c>
      <c r="M104" s="20">
        <v>38991</v>
      </c>
      <c r="N104" s="20">
        <v>39355</v>
      </c>
      <c r="O104" s="50">
        <v>39322</v>
      </c>
      <c r="P104" s="51">
        <v>39322</v>
      </c>
      <c r="Q104" s="103">
        <v>39325</v>
      </c>
      <c r="R104" s="101">
        <v>39325</v>
      </c>
    </row>
    <row r="105" spans="2:18" customFormat="1" x14ac:dyDescent="0.2">
      <c r="B105" s="17" t="s">
        <v>2162</v>
      </c>
      <c r="C105" s="17" t="s">
        <v>2163</v>
      </c>
      <c r="D105" s="185" t="s">
        <v>1895</v>
      </c>
      <c r="E105" s="88">
        <v>-2490</v>
      </c>
      <c r="F105" s="89" t="s">
        <v>2801</v>
      </c>
      <c r="G105" s="71" t="s">
        <v>2907</v>
      </c>
      <c r="H105" s="35" t="s">
        <v>2907</v>
      </c>
      <c r="I105" s="19">
        <f t="shared" si="1"/>
        <v>-1.4822986749678566E-4</v>
      </c>
      <c r="J105" s="49">
        <v>-2490</v>
      </c>
      <c r="K105" s="83" t="s">
        <v>2801</v>
      </c>
      <c r="L105" s="44" t="s">
        <v>2907</v>
      </c>
      <c r="M105" s="20">
        <v>38991</v>
      </c>
      <c r="N105" s="20">
        <v>39355</v>
      </c>
      <c r="O105" s="50">
        <v>39322</v>
      </c>
      <c r="P105" s="51">
        <v>39322</v>
      </c>
      <c r="Q105" s="103">
        <v>39325</v>
      </c>
      <c r="R105" s="101">
        <v>39325</v>
      </c>
    </row>
    <row r="106" spans="2:18" customFormat="1" x14ac:dyDescent="0.2">
      <c r="B106" s="17" t="s">
        <v>2081</v>
      </c>
      <c r="C106" s="17" t="s">
        <v>335</v>
      </c>
      <c r="D106" s="185" t="s">
        <v>336</v>
      </c>
      <c r="E106" s="88">
        <v>-2324.9299999999998</v>
      </c>
      <c r="F106" s="89">
        <v>3860</v>
      </c>
      <c r="G106" s="44">
        <v>-6184.93</v>
      </c>
      <c r="H106" s="19">
        <f>G106/F106</f>
        <v>-1.6023134715025908</v>
      </c>
      <c r="I106" s="19">
        <f t="shared" si="1"/>
        <v>-1.3840323929289233E-4</v>
      </c>
      <c r="J106" s="49">
        <v>-2324.9299999999998</v>
      </c>
      <c r="K106" s="83">
        <v>3860</v>
      </c>
      <c r="L106" s="44">
        <f>J106-K106</f>
        <v>-6184.93</v>
      </c>
      <c r="M106" s="20">
        <v>38991</v>
      </c>
      <c r="N106" s="20">
        <v>39355</v>
      </c>
      <c r="O106" s="50">
        <v>39234</v>
      </c>
      <c r="P106" s="51">
        <v>39234</v>
      </c>
      <c r="Q106" s="103">
        <v>39355</v>
      </c>
      <c r="R106" s="101">
        <v>39355</v>
      </c>
    </row>
    <row r="107" spans="2:18" customFormat="1" x14ac:dyDescent="0.2">
      <c r="B107" s="17" t="s">
        <v>2222</v>
      </c>
      <c r="C107" s="17" t="s">
        <v>2223</v>
      </c>
      <c r="D107" s="185" t="s">
        <v>1895</v>
      </c>
      <c r="E107" s="88">
        <v>-2300</v>
      </c>
      <c r="F107" s="89" t="s">
        <v>2801</v>
      </c>
      <c r="G107" s="71" t="s">
        <v>2907</v>
      </c>
      <c r="H107" s="35" t="s">
        <v>2907</v>
      </c>
      <c r="I107" s="19">
        <f t="shared" si="1"/>
        <v>-1.3691915471590645E-4</v>
      </c>
      <c r="J107" s="49">
        <v>-2300</v>
      </c>
      <c r="K107" s="83" t="s">
        <v>2801</v>
      </c>
      <c r="L107" s="44" t="s">
        <v>2907</v>
      </c>
      <c r="M107" s="20">
        <v>38991</v>
      </c>
      <c r="N107" s="20">
        <v>39355</v>
      </c>
      <c r="O107" s="50">
        <v>39322</v>
      </c>
      <c r="P107" s="51">
        <v>39322</v>
      </c>
      <c r="Q107" s="103">
        <v>39325</v>
      </c>
      <c r="R107" s="101">
        <v>39325</v>
      </c>
    </row>
    <row r="108" spans="2:18" customFormat="1" x14ac:dyDescent="0.2">
      <c r="B108" s="17" t="s">
        <v>2653</v>
      </c>
      <c r="C108" s="17" t="s">
        <v>2654</v>
      </c>
      <c r="D108" s="185" t="s">
        <v>1895</v>
      </c>
      <c r="E108" s="88">
        <v>-2287</v>
      </c>
      <c r="F108" s="89" t="s">
        <v>2801</v>
      </c>
      <c r="G108" s="71" t="s">
        <v>2907</v>
      </c>
      <c r="H108" s="35" t="s">
        <v>2907</v>
      </c>
      <c r="I108" s="19">
        <f t="shared" si="1"/>
        <v>-1.3614526384142525E-4</v>
      </c>
      <c r="J108" s="49">
        <v>-2287</v>
      </c>
      <c r="K108" s="83" t="s">
        <v>2801</v>
      </c>
      <c r="L108" s="44" t="s">
        <v>2907</v>
      </c>
      <c r="M108" s="20">
        <v>38991</v>
      </c>
      <c r="N108" s="20">
        <v>39355</v>
      </c>
      <c r="O108" s="50">
        <v>39008</v>
      </c>
      <c r="P108" s="51">
        <v>39008</v>
      </c>
      <c r="Q108" s="103">
        <v>39009</v>
      </c>
      <c r="R108" s="101">
        <v>39009</v>
      </c>
    </row>
    <row r="109" spans="2:18" customFormat="1" x14ac:dyDescent="0.2">
      <c r="B109" s="17" t="s">
        <v>2642</v>
      </c>
      <c r="C109" s="17" t="s">
        <v>2643</v>
      </c>
      <c r="D109" s="185" t="s">
        <v>1895</v>
      </c>
      <c r="E109" s="88">
        <v>-2265</v>
      </c>
      <c r="F109" s="89" t="s">
        <v>2801</v>
      </c>
      <c r="G109" s="71" t="s">
        <v>2907</v>
      </c>
      <c r="H109" s="35" t="s">
        <v>2907</v>
      </c>
      <c r="I109" s="19">
        <f t="shared" si="1"/>
        <v>-1.3483560236153395E-4</v>
      </c>
      <c r="J109" s="49">
        <v>-2265</v>
      </c>
      <c r="K109" s="83" t="s">
        <v>2801</v>
      </c>
      <c r="L109" s="44" t="s">
        <v>2907</v>
      </c>
      <c r="M109" s="20">
        <v>38991</v>
      </c>
      <c r="N109" s="20">
        <v>39355</v>
      </c>
      <c r="O109" s="50">
        <v>39008</v>
      </c>
      <c r="P109" s="51">
        <v>39008</v>
      </c>
      <c r="Q109" s="103">
        <v>39009</v>
      </c>
      <c r="R109" s="101">
        <v>39009</v>
      </c>
    </row>
    <row r="110" spans="2:18" customFormat="1" x14ac:dyDescent="0.2">
      <c r="B110" s="17" t="s">
        <v>2429</v>
      </c>
      <c r="C110" s="17" t="s">
        <v>2905</v>
      </c>
      <c r="D110" s="185" t="s">
        <v>2891</v>
      </c>
      <c r="E110" s="88">
        <v>-2145.04</v>
      </c>
      <c r="F110" s="89" t="s">
        <v>2801</v>
      </c>
      <c r="G110" s="71" t="s">
        <v>2907</v>
      </c>
      <c r="H110" s="35" t="s">
        <v>2907</v>
      </c>
      <c r="I110" s="19">
        <f t="shared" si="1"/>
        <v>-1.7969210334848294E-4</v>
      </c>
      <c r="J110" s="49">
        <v>-3018.51</v>
      </c>
      <c r="K110" s="83" t="s">
        <v>2801</v>
      </c>
      <c r="L110" s="44" t="s">
        <v>2907</v>
      </c>
      <c r="M110" s="20">
        <v>38991</v>
      </c>
      <c r="N110" s="20">
        <v>39355</v>
      </c>
      <c r="O110" s="50">
        <v>38506</v>
      </c>
      <c r="P110" s="51">
        <v>38506</v>
      </c>
      <c r="Q110" s="103">
        <v>38506</v>
      </c>
      <c r="R110" s="101">
        <v>38506</v>
      </c>
    </row>
    <row r="111" spans="2:18" customFormat="1" x14ac:dyDescent="0.2">
      <c r="B111" s="17" t="s">
        <v>2048</v>
      </c>
      <c r="C111" s="17" t="s">
        <v>2049</v>
      </c>
      <c r="D111" s="185" t="s">
        <v>1895</v>
      </c>
      <c r="E111" s="88">
        <v>-2121</v>
      </c>
      <c r="F111" s="89" t="s">
        <v>2801</v>
      </c>
      <c r="G111" s="71" t="s">
        <v>2907</v>
      </c>
      <c r="H111" s="36" t="s">
        <v>2907</v>
      </c>
      <c r="I111" s="19">
        <f t="shared" si="1"/>
        <v>-1.2626327267497285E-4</v>
      </c>
      <c r="J111" s="49">
        <v>-2121</v>
      </c>
      <c r="K111" s="83" t="s">
        <v>2801</v>
      </c>
      <c r="L111" s="44" t="s">
        <v>2907</v>
      </c>
      <c r="M111" s="20">
        <v>38991</v>
      </c>
      <c r="N111" s="20">
        <v>39355</v>
      </c>
      <c r="O111" s="50">
        <v>39205</v>
      </c>
      <c r="P111" s="51">
        <v>39205</v>
      </c>
      <c r="Q111" s="103">
        <v>39208</v>
      </c>
      <c r="R111" s="101">
        <v>39208</v>
      </c>
    </row>
    <row r="112" spans="2:18" customFormat="1" x14ac:dyDescent="0.2">
      <c r="B112" s="17" t="s">
        <v>2644</v>
      </c>
      <c r="C112" s="17" t="s">
        <v>2645</v>
      </c>
      <c r="D112" s="185" t="s">
        <v>1895</v>
      </c>
      <c r="E112" s="88">
        <v>-2102</v>
      </c>
      <c r="F112" s="89" t="s">
        <v>2801</v>
      </c>
      <c r="G112" s="71" t="s">
        <v>2907</v>
      </c>
      <c r="H112" s="36" t="s">
        <v>2907</v>
      </c>
      <c r="I112" s="19">
        <f t="shared" si="1"/>
        <v>-1.2513220139688492E-4</v>
      </c>
      <c r="J112" s="49">
        <v>-2102</v>
      </c>
      <c r="K112" s="83" t="s">
        <v>2801</v>
      </c>
      <c r="L112" s="44" t="s">
        <v>2907</v>
      </c>
      <c r="M112" s="20">
        <v>38991</v>
      </c>
      <c r="N112" s="20">
        <v>39355</v>
      </c>
      <c r="O112" s="50">
        <v>39008</v>
      </c>
      <c r="P112" s="51">
        <v>39008</v>
      </c>
      <c r="Q112" s="103">
        <v>39009</v>
      </c>
      <c r="R112" s="101">
        <v>39009</v>
      </c>
    </row>
    <row r="113" spans="2:18" customFormat="1" x14ac:dyDescent="0.2">
      <c r="B113" s="17" t="s">
        <v>2170</v>
      </c>
      <c r="C113" s="17" t="s">
        <v>2171</v>
      </c>
      <c r="D113" s="185" t="s">
        <v>1895</v>
      </c>
      <c r="E113" s="88">
        <v>-2023</v>
      </c>
      <c r="F113" s="89" t="s">
        <v>2801</v>
      </c>
      <c r="G113" s="71" t="s">
        <v>2907</v>
      </c>
      <c r="H113" s="35" t="s">
        <v>2907</v>
      </c>
      <c r="I113" s="19">
        <f t="shared" si="1"/>
        <v>-1.2042932608272989E-4</v>
      </c>
      <c r="J113" s="49">
        <v>-2023</v>
      </c>
      <c r="K113" s="83" t="s">
        <v>2801</v>
      </c>
      <c r="L113" s="44" t="s">
        <v>2907</v>
      </c>
      <c r="M113" s="20">
        <v>38991</v>
      </c>
      <c r="N113" s="20">
        <v>39355</v>
      </c>
      <c r="O113" s="50">
        <v>39322</v>
      </c>
      <c r="P113" s="51">
        <v>39322</v>
      </c>
      <c r="Q113" s="103">
        <v>39325</v>
      </c>
      <c r="R113" s="101">
        <v>39325</v>
      </c>
    </row>
    <row r="114" spans="2:18" customFormat="1" x14ac:dyDescent="0.2">
      <c r="B114" s="17" t="s">
        <v>2212</v>
      </c>
      <c r="C114" s="17" t="s">
        <v>2213</v>
      </c>
      <c r="D114" s="185" t="s">
        <v>1895</v>
      </c>
      <c r="E114" s="88">
        <v>-1937</v>
      </c>
      <c r="F114" s="89" t="s">
        <v>2801</v>
      </c>
      <c r="G114" s="71" t="s">
        <v>2907</v>
      </c>
      <c r="H114" s="35" t="s">
        <v>2907</v>
      </c>
      <c r="I114" s="19">
        <f t="shared" si="1"/>
        <v>-1.1530974029770034E-4</v>
      </c>
      <c r="J114" s="49">
        <v>-1937</v>
      </c>
      <c r="K114" s="83" t="s">
        <v>2801</v>
      </c>
      <c r="L114" s="44" t="s">
        <v>2907</v>
      </c>
      <c r="M114" s="20">
        <v>38991</v>
      </c>
      <c r="N114" s="20">
        <v>39355</v>
      </c>
      <c r="O114" s="50">
        <v>39322</v>
      </c>
      <c r="P114" s="51">
        <v>39322</v>
      </c>
      <c r="Q114" s="103">
        <v>39325</v>
      </c>
      <c r="R114" s="101">
        <v>39325</v>
      </c>
    </row>
    <row r="115" spans="2:18" customFormat="1" x14ac:dyDescent="0.2">
      <c r="B115" s="17" t="s">
        <v>2056</v>
      </c>
      <c r="C115" s="17" t="s">
        <v>2057</v>
      </c>
      <c r="D115" s="185" t="s">
        <v>1895</v>
      </c>
      <c r="E115" s="88">
        <v>-1899.95</v>
      </c>
      <c r="F115" s="89" t="s">
        <v>2801</v>
      </c>
      <c r="G115" s="71" t="s">
        <v>2907</v>
      </c>
      <c r="H115" s="35" t="s">
        <v>2907</v>
      </c>
      <c r="I115" s="19">
        <f t="shared" si="1"/>
        <v>-1.131041513054289E-4</v>
      </c>
      <c r="J115" s="49">
        <v>-1899.95</v>
      </c>
      <c r="K115" s="83" t="s">
        <v>2801</v>
      </c>
      <c r="L115" s="44" t="s">
        <v>2907</v>
      </c>
      <c r="M115" s="20">
        <v>38991</v>
      </c>
      <c r="N115" s="20">
        <v>39355</v>
      </c>
      <c r="O115" s="50">
        <v>39205</v>
      </c>
      <c r="P115" s="51">
        <v>39205</v>
      </c>
      <c r="Q115" s="103">
        <v>39208</v>
      </c>
      <c r="R115" s="101">
        <v>39208</v>
      </c>
    </row>
    <row r="116" spans="2:18" customFormat="1" x14ac:dyDescent="0.2">
      <c r="B116" s="17" t="s">
        <v>2196</v>
      </c>
      <c r="C116" s="17" t="s">
        <v>2197</v>
      </c>
      <c r="D116" s="185" t="s">
        <v>1895</v>
      </c>
      <c r="E116" s="88">
        <v>-1845</v>
      </c>
      <c r="F116" s="89" t="s">
        <v>2801</v>
      </c>
      <c r="G116" s="71" t="s">
        <v>2907</v>
      </c>
      <c r="H116" s="35" t="s">
        <v>2907</v>
      </c>
      <c r="I116" s="19">
        <f t="shared" si="1"/>
        <v>-1.0983297410906408E-4</v>
      </c>
      <c r="J116" s="49">
        <v>-1845</v>
      </c>
      <c r="K116" s="83" t="s">
        <v>2801</v>
      </c>
      <c r="L116" s="44" t="s">
        <v>2907</v>
      </c>
      <c r="M116" s="20">
        <v>38991</v>
      </c>
      <c r="N116" s="20">
        <v>39355</v>
      </c>
      <c r="O116" s="50">
        <v>39322</v>
      </c>
      <c r="P116" s="51">
        <v>39322</v>
      </c>
      <c r="Q116" s="103">
        <v>39325</v>
      </c>
      <c r="R116" s="101">
        <v>39325</v>
      </c>
    </row>
    <row r="117" spans="2:18" customFormat="1" x14ac:dyDescent="0.2">
      <c r="B117" s="17" t="s">
        <v>2138</v>
      </c>
      <c r="C117" s="17" t="s">
        <v>2139</v>
      </c>
      <c r="D117" s="185" t="s">
        <v>1895</v>
      </c>
      <c r="E117" s="88">
        <v>-1841</v>
      </c>
      <c r="F117" s="89" t="s">
        <v>2801</v>
      </c>
      <c r="G117" s="71" t="s">
        <v>2907</v>
      </c>
      <c r="H117" s="35" t="s">
        <v>2907</v>
      </c>
      <c r="I117" s="19">
        <f t="shared" si="1"/>
        <v>-1.0959485383999294E-4</v>
      </c>
      <c r="J117" s="49">
        <v>-1841</v>
      </c>
      <c r="K117" s="83" t="s">
        <v>2801</v>
      </c>
      <c r="L117" s="44" t="s">
        <v>2907</v>
      </c>
      <c r="M117" s="20">
        <v>38991</v>
      </c>
      <c r="N117" s="20">
        <v>39355</v>
      </c>
      <c r="O117" s="50">
        <v>39322</v>
      </c>
      <c r="P117" s="51">
        <v>39322</v>
      </c>
      <c r="Q117" s="103">
        <v>39325</v>
      </c>
      <c r="R117" s="101">
        <v>39325</v>
      </c>
    </row>
    <row r="118" spans="2:18" customFormat="1" x14ac:dyDescent="0.2">
      <c r="B118" s="17" t="s">
        <v>2306</v>
      </c>
      <c r="C118" s="17" t="s">
        <v>2307</v>
      </c>
      <c r="D118" s="185" t="s">
        <v>1895</v>
      </c>
      <c r="E118" s="88">
        <v>-1736</v>
      </c>
      <c r="F118" s="89" t="s">
        <v>2801</v>
      </c>
      <c r="G118" s="71" t="s">
        <v>2907</v>
      </c>
      <c r="H118" s="35" t="s">
        <v>2907</v>
      </c>
      <c r="I118" s="19">
        <f t="shared" si="1"/>
        <v>-1.0334419677687548E-4</v>
      </c>
      <c r="J118" s="49">
        <v>-1736</v>
      </c>
      <c r="K118" s="83" t="s">
        <v>2801</v>
      </c>
      <c r="L118" s="44" t="s">
        <v>2907</v>
      </c>
      <c r="M118" s="20">
        <v>38991</v>
      </c>
      <c r="N118" s="20">
        <v>39355</v>
      </c>
      <c r="O118" s="50">
        <v>39349</v>
      </c>
      <c r="P118" s="51">
        <v>39349</v>
      </c>
      <c r="Q118" s="103">
        <v>39350</v>
      </c>
      <c r="R118" s="101">
        <v>39350</v>
      </c>
    </row>
    <row r="119" spans="2:18" customFormat="1" x14ac:dyDescent="0.2">
      <c r="B119" s="17" t="s">
        <v>1682</v>
      </c>
      <c r="C119" s="17" t="s">
        <v>1683</v>
      </c>
      <c r="D119" s="185" t="s">
        <v>1684</v>
      </c>
      <c r="E119" s="88">
        <v>-1685.55</v>
      </c>
      <c r="F119" s="89">
        <v>1592</v>
      </c>
      <c r="G119" s="44">
        <v>-3277.55</v>
      </c>
      <c r="H119" s="19">
        <f>G119/F119</f>
        <v>-2.0587625628140707</v>
      </c>
      <c r="I119" s="19">
        <f t="shared" si="1"/>
        <v>-1.003409048832157E-4</v>
      </c>
      <c r="J119" s="49">
        <v>-1685.55</v>
      </c>
      <c r="K119" s="83">
        <v>1592</v>
      </c>
      <c r="L119" s="44">
        <f>J119-K119</f>
        <v>-3277.55</v>
      </c>
      <c r="M119" s="20">
        <v>38991</v>
      </c>
      <c r="N119" s="20">
        <v>39355</v>
      </c>
      <c r="O119" s="50">
        <v>39106</v>
      </c>
      <c r="P119" s="51">
        <v>39106</v>
      </c>
      <c r="Q119" s="103">
        <v>39471</v>
      </c>
      <c r="R119" s="101">
        <v>39471</v>
      </c>
    </row>
    <row r="120" spans="2:18" customFormat="1" x14ac:dyDescent="0.2">
      <c r="B120" s="17" t="s">
        <v>2150</v>
      </c>
      <c r="C120" s="17" t="s">
        <v>2151</v>
      </c>
      <c r="D120" s="185" t="s">
        <v>1895</v>
      </c>
      <c r="E120" s="88">
        <v>-1553</v>
      </c>
      <c r="F120" s="89" t="s">
        <v>2801</v>
      </c>
      <c r="G120" s="71" t="s">
        <v>2907</v>
      </c>
      <c r="H120" s="35" t="s">
        <v>2907</v>
      </c>
      <c r="I120" s="19">
        <f t="shared" si="1"/>
        <v>-9.2450194466870745E-5</v>
      </c>
      <c r="J120" s="49">
        <v>-1553</v>
      </c>
      <c r="K120" s="83" t="s">
        <v>2801</v>
      </c>
      <c r="L120" s="44" t="s">
        <v>2907</v>
      </c>
      <c r="M120" s="20">
        <v>38991</v>
      </c>
      <c r="N120" s="20">
        <v>39355</v>
      </c>
      <c r="O120" s="50">
        <v>39322</v>
      </c>
      <c r="P120" s="51">
        <v>39322</v>
      </c>
      <c r="Q120" s="103">
        <v>39325</v>
      </c>
      <c r="R120" s="101">
        <v>39325</v>
      </c>
    </row>
    <row r="121" spans="2:18" customFormat="1" x14ac:dyDescent="0.2">
      <c r="B121" s="17" t="s">
        <v>2308</v>
      </c>
      <c r="C121" s="17" t="s">
        <v>2309</v>
      </c>
      <c r="D121" s="185" t="s">
        <v>1895</v>
      </c>
      <c r="E121" s="88">
        <v>-1521</v>
      </c>
      <c r="F121" s="89" t="s">
        <v>2801</v>
      </c>
      <c r="G121" s="71" t="s">
        <v>2907</v>
      </c>
      <c r="H121" s="35" t="s">
        <v>2907</v>
      </c>
      <c r="I121" s="19">
        <f t="shared" si="1"/>
        <v>-9.0545232314301607E-5</v>
      </c>
      <c r="J121" s="49">
        <v>-1521</v>
      </c>
      <c r="K121" s="83" t="s">
        <v>2801</v>
      </c>
      <c r="L121" s="44" t="s">
        <v>2907</v>
      </c>
      <c r="M121" s="20">
        <v>38991</v>
      </c>
      <c r="N121" s="20">
        <v>39355</v>
      </c>
      <c r="O121" s="50">
        <v>39349</v>
      </c>
      <c r="P121" s="51">
        <v>39349</v>
      </c>
      <c r="Q121" s="103">
        <v>39350</v>
      </c>
      <c r="R121" s="101">
        <v>39350</v>
      </c>
    </row>
    <row r="122" spans="2:18" customFormat="1" x14ac:dyDescent="0.2">
      <c r="B122" s="17" t="s">
        <v>2103</v>
      </c>
      <c r="C122" s="17" t="s">
        <v>2104</v>
      </c>
      <c r="D122" s="185" t="s">
        <v>1895</v>
      </c>
      <c r="E122" s="88">
        <v>-1509</v>
      </c>
      <c r="F122" s="89" t="s">
        <v>2801</v>
      </c>
      <c r="G122" s="71" t="s">
        <v>2907</v>
      </c>
      <c r="H122" s="35" t="s">
        <v>2907</v>
      </c>
      <c r="I122" s="19">
        <f t="shared" si="1"/>
        <v>-8.9830871507088188E-5</v>
      </c>
      <c r="J122" s="49">
        <v>-1509</v>
      </c>
      <c r="K122" s="83" t="s">
        <v>2801</v>
      </c>
      <c r="L122" s="44" t="s">
        <v>2907</v>
      </c>
      <c r="M122" s="20">
        <v>38991</v>
      </c>
      <c r="N122" s="20">
        <v>39355</v>
      </c>
      <c r="O122" s="50">
        <v>39296</v>
      </c>
      <c r="P122" s="51">
        <v>39296</v>
      </c>
      <c r="Q122" s="103">
        <v>39297</v>
      </c>
      <c r="R122" s="101">
        <v>39297</v>
      </c>
    </row>
    <row r="123" spans="2:18" customFormat="1" x14ac:dyDescent="0.2">
      <c r="B123" s="17" t="s">
        <v>2637</v>
      </c>
      <c r="C123" s="17" t="s">
        <v>2638</v>
      </c>
      <c r="D123" s="185" t="s">
        <v>177</v>
      </c>
      <c r="E123" s="88">
        <v>-1507</v>
      </c>
      <c r="F123" s="89" t="s">
        <v>2801</v>
      </c>
      <c r="G123" s="71" t="s">
        <v>2907</v>
      </c>
      <c r="H123" s="35" t="s">
        <v>2907</v>
      </c>
      <c r="I123" s="19">
        <f t="shared" si="1"/>
        <v>-8.9711811372552609E-5</v>
      </c>
      <c r="J123" s="49">
        <v>-1507</v>
      </c>
      <c r="K123" s="83" t="s">
        <v>2801</v>
      </c>
      <c r="L123" s="44" t="s">
        <v>2907</v>
      </c>
      <c r="M123" s="20">
        <v>38991</v>
      </c>
      <c r="N123" s="20">
        <v>39355</v>
      </c>
      <c r="O123" s="50">
        <v>38999</v>
      </c>
      <c r="P123" s="51">
        <v>38999</v>
      </c>
      <c r="Q123" s="103">
        <v>39000</v>
      </c>
      <c r="R123" s="101">
        <v>39000</v>
      </c>
    </row>
    <row r="124" spans="2:18" customFormat="1" x14ac:dyDescent="0.2">
      <c r="B124" s="17" t="s">
        <v>2101</v>
      </c>
      <c r="C124" s="17" t="s">
        <v>2102</v>
      </c>
      <c r="D124" s="185" t="s">
        <v>1895</v>
      </c>
      <c r="E124" s="88">
        <v>-1463</v>
      </c>
      <c r="F124" s="89" t="s">
        <v>2801</v>
      </c>
      <c r="G124" s="71" t="s">
        <v>2907</v>
      </c>
      <c r="H124" s="35" t="s">
        <v>2907</v>
      </c>
      <c r="I124" s="19">
        <f t="shared" si="1"/>
        <v>-8.7092488412770052E-5</v>
      </c>
      <c r="J124" s="49">
        <v>-1463</v>
      </c>
      <c r="K124" s="83" t="s">
        <v>2801</v>
      </c>
      <c r="L124" s="44" t="s">
        <v>2907</v>
      </c>
      <c r="M124" s="20">
        <v>38991</v>
      </c>
      <c r="N124" s="20">
        <v>39355</v>
      </c>
      <c r="O124" s="50">
        <v>39296</v>
      </c>
      <c r="P124" s="51">
        <v>39296</v>
      </c>
      <c r="Q124" s="103">
        <v>39297</v>
      </c>
      <c r="R124" s="101">
        <v>39297</v>
      </c>
    </row>
    <row r="125" spans="2:18" customFormat="1" x14ac:dyDescent="0.2">
      <c r="B125" s="17" t="s">
        <v>2156</v>
      </c>
      <c r="C125" s="17" t="s">
        <v>2157</v>
      </c>
      <c r="D125" s="185" t="s">
        <v>1895</v>
      </c>
      <c r="E125" s="88">
        <v>-1355</v>
      </c>
      <c r="F125" s="89" t="s">
        <v>2801</v>
      </c>
      <c r="G125" s="71" t="s">
        <v>2907</v>
      </c>
      <c r="H125" s="35" t="s">
        <v>2907</v>
      </c>
      <c r="I125" s="19">
        <f t="shared" si="1"/>
        <v>-8.0663241147849231E-5</v>
      </c>
      <c r="J125" s="49">
        <v>-1355</v>
      </c>
      <c r="K125" s="83" t="s">
        <v>2801</v>
      </c>
      <c r="L125" s="44" t="s">
        <v>2907</v>
      </c>
      <c r="M125" s="20">
        <v>38991</v>
      </c>
      <c r="N125" s="20">
        <v>39355</v>
      </c>
      <c r="O125" s="50">
        <v>39322</v>
      </c>
      <c r="P125" s="51">
        <v>39322</v>
      </c>
      <c r="Q125" s="103">
        <v>39325</v>
      </c>
      <c r="R125" s="101">
        <v>39325</v>
      </c>
    </row>
    <row r="126" spans="2:18" customFormat="1" x14ac:dyDescent="0.2">
      <c r="B126" s="17" t="s">
        <v>2200</v>
      </c>
      <c r="C126" s="17" t="s">
        <v>2201</v>
      </c>
      <c r="D126" s="185" t="s">
        <v>1895</v>
      </c>
      <c r="E126" s="88">
        <v>-1339</v>
      </c>
      <c r="F126" s="89" t="s">
        <v>2801</v>
      </c>
      <c r="G126" s="71" t="s">
        <v>2907</v>
      </c>
      <c r="H126" s="35" t="s">
        <v>2907</v>
      </c>
      <c r="I126" s="19">
        <f t="shared" si="1"/>
        <v>-7.9710760071564668E-5</v>
      </c>
      <c r="J126" s="49">
        <v>-1339</v>
      </c>
      <c r="K126" s="83" t="s">
        <v>2801</v>
      </c>
      <c r="L126" s="44" t="s">
        <v>2907</v>
      </c>
      <c r="M126" s="20">
        <v>38991</v>
      </c>
      <c r="N126" s="20">
        <v>39355</v>
      </c>
      <c r="O126" s="50">
        <v>39322</v>
      </c>
      <c r="P126" s="51">
        <v>39322</v>
      </c>
      <c r="Q126" s="103">
        <v>39325</v>
      </c>
      <c r="R126" s="101">
        <v>39325</v>
      </c>
    </row>
    <row r="127" spans="2:18" customFormat="1" x14ac:dyDescent="0.2">
      <c r="B127" s="17" t="s">
        <v>197</v>
      </c>
      <c r="C127" s="17" t="s">
        <v>2866</v>
      </c>
      <c r="D127" s="185" t="s">
        <v>2832</v>
      </c>
      <c r="E127" s="88">
        <v>-1306.92</v>
      </c>
      <c r="F127" s="89" t="s">
        <v>2801</v>
      </c>
      <c r="G127" s="71" t="s">
        <v>2907</v>
      </c>
      <c r="H127" s="36" t="s">
        <v>2907</v>
      </c>
      <c r="I127" s="19">
        <f t="shared" si="1"/>
        <v>-7.7801035513614113E-5</v>
      </c>
      <c r="J127" s="49">
        <v>-1306.92</v>
      </c>
      <c r="K127" s="83" t="s">
        <v>2801</v>
      </c>
      <c r="L127" s="44" t="s">
        <v>2907</v>
      </c>
      <c r="M127" s="20">
        <v>38991</v>
      </c>
      <c r="N127" s="20">
        <v>39355</v>
      </c>
      <c r="O127" s="50">
        <v>37160</v>
      </c>
      <c r="P127" s="51">
        <v>37160</v>
      </c>
      <c r="Q127" s="103">
        <v>38987</v>
      </c>
      <c r="R127" s="101">
        <v>38987</v>
      </c>
    </row>
    <row r="128" spans="2:18" customFormat="1" x14ac:dyDescent="0.2">
      <c r="B128" s="17" t="s">
        <v>2635</v>
      </c>
      <c r="C128" s="17" t="s">
        <v>2636</v>
      </c>
      <c r="D128" s="185" t="s">
        <v>177</v>
      </c>
      <c r="E128" s="88">
        <v>-1236</v>
      </c>
      <c r="F128" s="89" t="s">
        <v>2801</v>
      </c>
      <c r="G128" s="71" t="s">
        <v>2907</v>
      </c>
      <c r="H128" s="35" t="s">
        <v>2907</v>
      </c>
      <c r="I128" s="19">
        <f t="shared" si="1"/>
        <v>-7.3579163142982774E-5</v>
      </c>
      <c r="J128" s="49">
        <v>-1236</v>
      </c>
      <c r="K128" s="83" t="s">
        <v>2801</v>
      </c>
      <c r="L128" s="44" t="s">
        <v>2907</v>
      </c>
      <c r="M128" s="20">
        <v>38991</v>
      </c>
      <c r="N128" s="20">
        <v>39355</v>
      </c>
      <c r="O128" s="50">
        <v>38999</v>
      </c>
      <c r="P128" s="51">
        <v>38999</v>
      </c>
      <c r="Q128" s="103">
        <v>39000</v>
      </c>
      <c r="R128" s="101">
        <v>39000</v>
      </c>
    </row>
    <row r="129" spans="2:18" customFormat="1" x14ac:dyDescent="0.2">
      <c r="B129" s="17" t="s">
        <v>2268</v>
      </c>
      <c r="C129" s="17" t="s">
        <v>2269</v>
      </c>
      <c r="D129" s="185" t="s">
        <v>1895</v>
      </c>
      <c r="E129" s="88">
        <v>-1233</v>
      </c>
      <c r="F129" s="89" t="s">
        <v>2801</v>
      </c>
      <c r="G129" s="71" t="s">
        <v>2907</v>
      </c>
      <c r="H129" s="35" t="s">
        <v>2907</v>
      </c>
      <c r="I129" s="19">
        <f t="shared" si="1"/>
        <v>-7.3400572941179412E-5</v>
      </c>
      <c r="J129" s="49">
        <v>-1233</v>
      </c>
      <c r="K129" s="83" t="s">
        <v>2801</v>
      </c>
      <c r="L129" s="44" t="s">
        <v>2907</v>
      </c>
      <c r="M129" s="20">
        <v>38991</v>
      </c>
      <c r="N129" s="20">
        <v>39355</v>
      </c>
      <c r="O129" s="50">
        <v>39346</v>
      </c>
      <c r="P129" s="51">
        <v>39346</v>
      </c>
      <c r="Q129" s="103">
        <v>39350</v>
      </c>
      <c r="R129" s="101">
        <v>39350</v>
      </c>
    </row>
    <row r="130" spans="2:18" customFormat="1" x14ac:dyDescent="0.2">
      <c r="B130" s="17" t="s">
        <v>2646</v>
      </c>
      <c r="C130" s="17" t="s">
        <v>2647</v>
      </c>
      <c r="D130" s="185" t="s">
        <v>1895</v>
      </c>
      <c r="E130" s="88">
        <v>-1130</v>
      </c>
      <c r="F130" s="89" t="s">
        <v>2801</v>
      </c>
      <c r="G130" s="71" t="s">
        <v>2907</v>
      </c>
      <c r="H130" s="35" t="s">
        <v>2907</v>
      </c>
      <c r="I130" s="19">
        <f t="shared" si="1"/>
        <v>-6.7268976012597518E-5</v>
      </c>
      <c r="J130" s="49">
        <v>-1130</v>
      </c>
      <c r="K130" s="83" t="s">
        <v>2801</v>
      </c>
      <c r="L130" s="44" t="s">
        <v>2907</v>
      </c>
      <c r="M130" s="20">
        <v>38991</v>
      </c>
      <c r="N130" s="20">
        <v>39355</v>
      </c>
      <c r="O130" s="50">
        <v>39008</v>
      </c>
      <c r="P130" s="51">
        <v>39008</v>
      </c>
      <c r="Q130" s="103">
        <v>39009</v>
      </c>
      <c r="R130" s="101">
        <v>39009</v>
      </c>
    </row>
    <row r="131" spans="2:18" customFormat="1" x14ac:dyDescent="0.2">
      <c r="B131" s="17" t="s">
        <v>2655</v>
      </c>
      <c r="C131" s="17" t="s">
        <v>2656</v>
      </c>
      <c r="D131" s="185" t="s">
        <v>1895</v>
      </c>
      <c r="E131" s="88">
        <v>-1035.52</v>
      </c>
      <c r="F131" s="89" t="s">
        <v>2801</v>
      </c>
      <c r="G131" s="71" t="s">
        <v>2907</v>
      </c>
      <c r="H131" s="35" t="s">
        <v>2907</v>
      </c>
      <c r="I131" s="19">
        <f t="shared" si="1"/>
        <v>-6.1644575257137154E-5</v>
      </c>
      <c r="J131" s="49">
        <v>-1035.52</v>
      </c>
      <c r="K131" s="83" t="s">
        <v>2801</v>
      </c>
      <c r="L131" s="44" t="s">
        <v>2907</v>
      </c>
      <c r="M131" s="20">
        <v>38991</v>
      </c>
      <c r="N131" s="20">
        <v>39355</v>
      </c>
      <c r="O131" s="50">
        <v>39008</v>
      </c>
      <c r="P131" s="51">
        <v>39008</v>
      </c>
      <c r="Q131" s="103">
        <v>39009</v>
      </c>
      <c r="R131" s="101">
        <v>39009</v>
      </c>
    </row>
    <row r="132" spans="2:18" customFormat="1" x14ac:dyDescent="0.2">
      <c r="B132" s="17" t="s">
        <v>2190</v>
      </c>
      <c r="C132" s="17" t="s">
        <v>2191</v>
      </c>
      <c r="D132" s="185" t="s">
        <v>1895</v>
      </c>
      <c r="E132" s="88">
        <v>-1018</v>
      </c>
      <c r="F132" s="89" t="s">
        <v>2801</v>
      </c>
      <c r="G132" s="71" t="s">
        <v>2907</v>
      </c>
      <c r="H132" s="35" t="s">
        <v>2907</v>
      </c>
      <c r="I132" s="19">
        <f t="shared" si="1"/>
        <v>-6.0601608478605546E-5</v>
      </c>
      <c r="J132" s="49">
        <v>-1018</v>
      </c>
      <c r="K132" s="83" t="s">
        <v>2801</v>
      </c>
      <c r="L132" s="44" t="s">
        <v>2907</v>
      </c>
      <c r="M132" s="20">
        <v>38991</v>
      </c>
      <c r="N132" s="20">
        <v>39355</v>
      </c>
      <c r="O132" s="50">
        <v>39322</v>
      </c>
      <c r="P132" s="51">
        <v>39322</v>
      </c>
      <c r="Q132" s="103">
        <v>39325</v>
      </c>
      <c r="R132" s="101">
        <v>39325</v>
      </c>
    </row>
    <row r="133" spans="2:18" customFormat="1" x14ac:dyDescent="0.2">
      <c r="B133" s="17" t="s">
        <v>2210</v>
      </c>
      <c r="C133" s="17" t="s">
        <v>2211</v>
      </c>
      <c r="D133" s="185" t="s">
        <v>1895</v>
      </c>
      <c r="E133" s="88">
        <v>-1008</v>
      </c>
      <c r="F133" s="89" t="s">
        <v>2801</v>
      </c>
      <c r="G133" s="71" t="s">
        <v>2907</v>
      </c>
      <c r="H133" s="35" t="s">
        <v>2907</v>
      </c>
      <c r="I133" s="19">
        <f t="shared" si="1"/>
        <v>-6.0006307805927693E-5</v>
      </c>
      <c r="J133" s="49">
        <v>-1008</v>
      </c>
      <c r="K133" s="83" t="s">
        <v>2801</v>
      </c>
      <c r="L133" s="44" t="s">
        <v>2907</v>
      </c>
      <c r="M133" s="20">
        <v>38991</v>
      </c>
      <c r="N133" s="20">
        <v>39355</v>
      </c>
      <c r="O133" s="50">
        <v>39322</v>
      </c>
      <c r="P133" s="51">
        <v>39322</v>
      </c>
      <c r="Q133" s="103">
        <v>39325</v>
      </c>
      <c r="R133" s="101">
        <v>39325</v>
      </c>
    </row>
    <row r="134" spans="2:18" customFormat="1" x14ac:dyDescent="0.2">
      <c r="B134" s="17" t="s">
        <v>231</v>
      </c>
      <c r="C134" s="17" t="s">
        <v>232</v>
      </c>
      <c r="D134" s="185" t="s">
        <v>233</v>
      </c>
      <c r="E134" s="88">
        <v>-1000</v>
      </c>
      <c r="F134" s="89">
        <v>-2500</v>
      </c>
      <c r="G134" s="44">
        <v>1500</v>
      </c>
      <c r="H134" s="19">
        <f>G134/F134</f>
        <v>-0.6</v>
      </c>
      <c r="I134" s="19">
        <f t="shared" si="1"/>
        <v>-5.9530067267785412E-5</v>
      </c>
      <c r="J134" s="49">
        <v>-1000</v>
      </c>
      <c r="K134" s="83">
        <v>-2500</v>
      </c>
      <c r="L134" s="44">
        <f>J134-K134</f>
        <v>1500</v>
      </c>
      <c r="M134" s="20">
        <v>38991</v>
      </c>
      <c r="N134" s="20">
        <v>39355</v>
      </c>
      <c r="O134" s="50">
        <v>38945</v>
      </c>
      <c r="P134" s="51">
        <v>38945</v>
      </c>
      <c r="Q134" s="103">
        <v>38988</v>
      </c>
      <c r="R134" s="101">
        <v>38988</v>
      </c>
    </row>
    <row r="135" spans="2:18" customFormat="1" x14ac:dyDescent="0.2">
      <c r="B135" s="17" t="s">
        <v>2650</v>
      </c>
      <c r="C135" s="17" t="s">
        <v>2651</v>
      </c>
      <c r="D135" s="185" t="s">
        <v>2652</v>
      </c>
      <c r="E135" s="88">
        <v>-944</v>
      </c>
      <c r="F135" s="89" t="s">
        <v>2801</v>
      </c>
      <c r="G135" s="71" t="s">
        <v>2907</v>
      </c>
      <c r="H135" s="35" t="s">
        <v>2907</v>
      </c>
      <c r="I135" s="19">
        <f t="shared" si="1"/>
        <v>-5.6196383500789429E-5</v>
      </c>
      <c r="J135" s="49">
        <v>-944</v>
      </c>
      <c r="K135" s="83" t="s">
        <v>2801</v>
      </c>
      <c r="L135" s="44" t="s">
        <v>2907</v>
      </c>
      <c r="M135" s="20">
        <v>38991</v>
      </c>
      <c r="N135" s="20">
        <v>39355</v>
      </c>
      <c r="O135" s="50">
        <v>39008</v>
      </c>
      <c r="P135" s="51">
        <v>39008</v>
      </c>
      <c r="Q135" s="103">
        <v>39009</v>
      </c>
      <c r="R135" s="101">
        <v>39009</v>
      </c>
    </row>
    <row r="136" spans="2:18" customFormat="1" x14ac:dyDescent="0.2">
      <c r="B136" s="17" t="s">
        <v>2270</v>
      </c>
      <c r="C136" s="17" t="s">
        <v>2271</v>
      </c>
      <c r="D136" s="185" t="s">
        <v>1895</v>
      </c>
      <c r="E136" s="88">
        <v>-941</v>
      </c>
      <c r="F136" s="89" t="s">
        <v>2801</v>
      </c>
      <c r="G136" s="71" t="s">
        <v>2907</v>
      </c>
      <c r="H136" s="35" t="s">
        <v>2907</v>
      </c>
      <c r="I136" s="19">
        <f t="shared" si="1"/>
        <v>-5.6017793298986074E-5</v>
      </c>
      <c r="J136" s="49">
        <v>-941</v>
      </c>
      <c r="K136" s="83" t="s">
        <v>2801</v>
      </c>
      <c r="L136" s="44" t="s">
        <v>2907</v>
      </c>
      <c r="M136" s="20">
        <v>38991</v>
      </c>
      <c r="N136" s="20">
        <v>39355</v>
      </c>
      <c r="O136" s="50">
        <v>39346</v>
      </c>
      <c r="P136" s="51">
        <v>39346</v>
      </c>
      <c r="Q136" s="103">
        <v>39350</v>
      </c>
      <c r="R136" s="101">
        <v>39350</v>
      </c>
    </row>
    <row r="137" spans="2:18" customFormat="1" x14ac:dyDescent="0.2">
      <c r="B137" s="17" t="s">
        <v>1589</v>
      </c>
      <c r="C137" s="17" t="s">
        <v>1590</v>
      </c>
      <c r="D137" s="185" t="s">
        <v>1591</v>
      </c>
      <c r="E137" s="88">
        <v>-881.38</v>
      </c>
      <c r="F137" s="89">
        <v>2782</v>
      </c>
      <c r="G137" s="44">
        <v>-3663.38</v>
      </c>
      <c r="H137" s="19">
        <f>G137/F137</f>
        <v>-1.3168152408339324</v>
      </c>
      <c r="I137" s="19">
        <f t="shared" si="1"/>
        <v>-5.2468610688480707E-5</v>
      </c>
      <c r="J137" s="49">
        <v>-881.38</v>
      </c>
      <c r="K137" s="83">
        <v>2782</v>
      </c>
      <c r="L137" s="44">
        <f>J137-K137</f>
        <v>-3663.38</v>
      </c>
      <c r="M137" s="20">
        <v>38991</v>
      </c>
      <c r="N137" s="20">
        <v>39355</v>
      </c>
      <c r="O137" s="50">
        <v>39051</v>
      </c>
      <c r="P137" s="51">
        <v>39051</v>
      </c>
      <c r="Q137" s="103">
        <v>39416</v>
      </c>
      <c r="R137" s="101">
        <v>39416</v>
      </c>
    </row>
    <row r="138" spans="2:18" customFormat="1" x14ac:dyDescent="0.2">
      <c r="B138" s="17" t="s">
        <v>2258</v>
      </c>
      <c r="C138" s="17" t="s">
        <v>2259</v>
      </c>
      <c r="D138" s="185" t="s">
        <v>1895</v>
      </c>
      <c r="E138" s="88">
        <v>-879</v>
      </c>
      <c r="F138" s="89" t="s">
        <v>2801</v>
      </c>
      <c r="G138" s="71" t="s">
        <v>2907</v>
      </c>
      <c r="H138" s="35" t="s">
        <v>2907</v>
      </c>
      <c r="I138" s="19">
        <f t="shared" si="1"/>
        <v>-5.2326929128383376E-5</v>
      </c>
      <c r="J138" s="49">
        <v>-879</v>
      </c>
      <c r="K138" s="83" t="s">
        <v>2801</v>
      </c>
      <c r="L138" s="44" t="s">
        <v>2907</v>
      </c>
      <c r="M138" s="20">
        <v>38991</v>
      </c>
      <c r="N138" s="20">
        <v>39355</v>
      </c>
      <c r="O138" s="50">
        <v>39346</v>
      </c>
      <c r="P138" s="51">
        <v>39346</v>
      </c>
      <c r="Q138" s="103">
        <v>39350</v>
      </c>
      <c r="R138" s="101">
        <v>39350</v>
      </c>
    </row>
    <row r="139" spans="2:18" customFormat="1" x14ac:dyDescent="0.2">
      <c r="B139" s="17" t="s">
        <v>2442</v>
      </c>
      <c r="C139" s="17" t="s">
        <v>2851</v>
      </c>
      <c r="D139" s="185" t="s">
        <v>2851</v>
      </c>
      <c r="E139" s="88">
        <v>-835.06</v>
      </c>
      <c r="F139" s="89" t="s">
        <v>2801</v>
      </c>
      <c r="G139" s="71" t="s">
        <v>2907</v>
      </c>
      <c r="H139" s="36" t="s">
        <v>2907</v>
      </c>
      <c r="I139" s="19">
        <f t="shared" si="1"/>
        <v>1.0077637923129299E-2</v>
      </c>
      <c r="J139" s="49">
        <v>169286.52</v>
      </c>
      <c r="K139" s="83" t="s">
        <v>2801</v>
      </c>
      <c r="L139" s="44" t="s">
        <v>2907</v>
      </c>
      <c r="M139" s="20">
        <v>38991</v>
      </c>
      <c r="N139" s="20">
        <v>39355</v>
      </c>
      <c r="O139" s="50">
        <v>38460</v>
      </c>
      <c r="P139" s="51">
        <v>38460</v>
      </c>
      <c r="Q139" s="103">
        <v>38460</v>
      </c>
      <c r="R139" s="101">
        <v>38460</v>
      </c>
    </row>
    <row r="140" spans="2:18" customFormat="1" x14ac:dyDescent="0.2">
      <c r="B140" s="17" t="s">
        <v>2264</v>
      </c>
      <c r="C140" s="17" t="s">
        <v>2265</v>
      </c>
      <c r="D140" s="185" t="s">
        <v>1895</v>
      </c>
      <c r="E140" s="88">
        <v>-810</v>
      </c>
      <c r="F140" s="89" t="s">
        <v>2801</v>
      </c>
      <c r="G140" s="71" t="s">
        <v>2907</v>
      </c>
      <c r="H140" s="35" t="s">
        <v>2907</v>
      </c>
      <c r="I140" s="19">
        <f t="shared" si="1"/>
        <v>-4.8219354486906185E-5</v>
      </c>
      <c r="J140" s="49">
        <v>-810</v>
      </c>
      <c r="K140" s="83" t="s">
        <v>2801</v>
      </c>
      <c r="L140" s="44" t="s">
        <v>2907</v>
      </c>
      <c r="M140" s="20">
        <v>38991</v>
      </c>
      <c r="N140" s="20">
        <v>39355</v>
      </c>
      <c r="O140" s="50">
        <v>39346</v>
      </c>
      <c r="P140" s="51">
        <v>39346</v>
      </c>
      <c r="Q140" s="103">
        <v>39350</v>
      </c>
      <c r="R140" s="101">
        <v>39350</v>
      </c>
    </row>
    <row r="141" spans="2:18" customFormat="1" x14ac:dyDescent="0.2">
      <c r="B141" s="17" t="s">
        <v>2178</v>
      </c>
      <c r="C141" s="17" t="s">
        <v>2179</v>
      </c>
      <c r="D141" s="185" t="s">
        <v>1895</v>
      </c>
      <c r="E141" s="88">
        <v>-809</v>
      </c>
      <c r="F141" s="89" t="s">
        <v>2801</v>
      </c>
      <c r="G141" s="71" t="s">
        <v>2907</v>
      </c>
      <c r="H141" s="35" t="s">
        <v>2907</v>
      </c>
      <c r="I141" s="19">
        <f t="shared" si="1"/>
        <v>-4.8159824419638396E-5</v>
      </c>
      <c r="J141" s="49">
        <v>-809</v>
      </c>
      <c r="K141" s="83" t="s">
        <v>2801</v>
      </c>
      <c r="L141" s="44" t="s">
        <v>2907</v>
      </c>
      <c r="M141" s="20">
        <v>38991</v>
      </c>
      <c r="N141" s="20">
        <v>39355</v>
      </c>
      <c r="O141" s="50">
        <v>39322</v>
      </c>
      <c r="P141" s="51">
        <v>39322</v>
      </c>
      <c r="Q141" s="103">
        <v>39325</v>
      </c>
      <c r="R141" s="101">
        <v>39325</v>
      </c>
    </row>
    <row r="142" spans="2:18" customFormat="1" x14ac:dyDescent="0.2">
      <c r="B142" s="17" t="s">
        <v>2192</v>
      </c>
      <c r="C142" s="17" t="s">
        <v>2193</v>
      </c>
      <c r="D142" s="185" t="s">
        <v>1895</v>
      </c>
      <c r="E142" s="88">
        <v>-803</v>
      </c>
      <c r="F142" s="89" t="s">
        <v>2801</v>
      </c>
      <c r="G142" s="71" t="s">
        <v>2907</v>
      </c>
      <c r="H142" s="35" t="s">
        <v>2907</v>
      </c>
      <c r="I142" s="19">
        <f t="shared" ref="I142:I205" si="2">J142/16798234</f>
        <v>-4.7802644016031687E-5</v>
      </c>
      <c r="J142" s="49">
        <v>-803</v>
      </c>
      <c r="K142" s="83" t="s">
        <v>2801</v>
      </c>
      <c r="L142" s="44" t="s">
        <v>2907</v>
      </c>
      <c r="M142" s="20">
        <v>38991</v>
      </c>
      <c r="N142" s="20">
        <v>39355</v>
      </c>
      <c r="O142" s="50">
        <v>39322</v>
      </c>
      <c r="P142" s="51">
        <v>39322</v>
      </c>
      <c r="Q142" s="103">
        <v>39325</v>
      </c>
      <c r="R142" s="101">
        <v>39325</v>
      </c>
    </row>
    <row r="143" spans="2:18" customFormat="1" x14ac:dyDescent="0.2">
      <c r="B143" s="17" t="s">
        <v>220</v>
      </c>
      <c r="C143" s="17" t="s">
        <v>221</v>
      </c>
      <c r="D143" s="185" t="s">
        <v>222</v>
      </c>
      <c r="E143" s="88">
        <v>-785</v>
      </c>
      <c r="F143" s="89">
        <v>-410</v>
      </c>
      <c r="G143" s="44">
        <v>-693.66</v>
      </c>
      <c r="H143" s="21">
        <f>G143/F143</f>
        <v>1.6918536585365853</v>
      </c>
      <c r="I143" s="19">
        <f t="shared" si="2"/>
        <v>-6.5700954040764058E-5</v>
      </c>
      <c r="J143" s="49">
        <v>-1103.6600000000001</v>
      </c>
      <c r="K143" s="83">
        <v>-410</v>
      </c>
      <c r="L143" s="44">
        <f>J143-K143</f>
        <v>-693.66000000000008</v>
      </c>
      <c r="M143" s="20">
        <v>38991</v>
      </c>
      <c r="N143" s="20">
        <v>39355</v>
      </c>
      <c r="O143" s="50">
        <v>38476</v>
      </c>
      <c r="P143" s="51">
        <v>38476</v>
      </c>
      <c r="Q143" s="103">
        <v>38476</v>
      </c>
      <c r="R143" s="101">
        <v>38476</v>
      </c>
    </row>
    <row r="144" spans="2:18" customFormat="1" x14ac:dyDescent="0.2">
      <c r="B144" s="17" t="s">
        <v>2168</v>
      </c>
      <c r="C144" s="17" t="s">
        <v>2169</v>
      </c>
      <c r="D144" s="185" t="s">
        <v>1895</v>
      </c>
      <c r="E144" s="88">
        <v>-772</v>
      </c>
      <c r="F144" s="89" t="s">
        <v>2801</v>
      </c>
      <c r="G144" s="71" t="s">
        <v>2907</v>
      </c>
      <c r="H144" s="35" t="s">
        <v>2907</v>
      </c>
      <c r="I144" s="19">
        <f t="shared" si="2"/>
        <v>-4.5957211930730337E-5</v>
      </c>
      <c r="J144" s="49">
        <v>-772</v>
      </c>
      <c r="K144" s="83" t="s">
        <v>2801</v>
      </c>
      <c r="L144" s="44" t="s">
        <v>2907</v>
      </c>
      <c r="M144" s="20">
        <v>38991</v>
      </c>
      <c r="N144" s="20">
        <v>39355</v>
      </c>
      <c r="O144" s="50">
        <v>39322</v>
      </c>
      <c r="P144" s="51">
        <v>39322</v>
      </c>
      <c r="Q144" s="103">
        <v>39325</v>
      </c>
      <c r="R144" s="101">
        <v>39325</v>
      </c>
    </row>
    <row r="145" spans="2:18" customFormat="1" x14ac:dyDescent="0.2">
      <c r="B145" s="17" t="s">
        <v>2345</v>
      </c>
      <c r="C145" s="17" t="s">
        <v>2346</v>
      </c>
      <c r="D145" s="185" t="s">
        <v>1895</v>
      </c>
      <c r="E145" s="88">
        <v>-768</v>
      </c>
      <c r="F145" s="89" t="s">
        <v>2801</v>
      </c>
      <c r="G145" s="71" t="s">
        <v>2907</v>
      </c>
      <c r="H145" s="35" t="s">
        <v>2907</v>
      </c>
      <c r="I145" s="19">
        <f t="shared" si="2"/>
        <v>-4.5719091661659193E-5</v>
      </c>
      <c r="J145" s="49">
        <v>-768</v>
      </c>
      <c r="K145" s="83" t="s">
        <v>2801</v>
      </c>
      <c r="L145" s="44" t="s">
        <v>2907</v>
      </c>
      <c r="M145" s="20">
        <v>38991</v>
      </c>
      <c r="N145" s="20">
        <v>39355</v>
      </c>
      <c r="O145" s="50">
        <v>39358</v>
      </c>
      <c r="P145" s="51">
        <v>39358</v>
      </c>
      <c r="Q145" s="103">
        <v>39358</v>
      </c>
      <c r="R145" s="101">
        <v>39358</v>
      </c>
    </row>
    <row r="146" spans="2:18" customFormat="1" x14ac:dyDescent="0.2">
      <c r="B146" s="17" t="s">
        <v>2091</v>
      </c>
      <c r="C146" s="17" t="s">
        <v>2092</v>
      </c>
      <c r="D146" s="185" t="s">
        <v>1895</v>
      </c>
      <c r="E146" s="88">
        <v>-748</v>
      </c>
      <c r="F146" s="89" t="s">
        <v>2801</v>
      </c>
      <c r="G146" s="71" t="s">
        <v>2907</v>
      </c>
      <c r="H146" s="35" t="s">
        <v>2907</v>
      </c>
      <c r="I146" s="19">
        <f t="shared" si="2"/>
        <v>-4.4528490316303487E-5</v>
      </c>
      <c r="J146" s="49">
        <v>-748</v>
      </c>
      <c r="K146" s="83" t="s">
        <v>2801</v>
      </c>
      <c r="L146" s="44" t="s">
        <v>2907</v>
      </c>
      <c r="M146" s="20">
        <v>38991</v>
      </c>
      <c r="N146" s="20">
        <v>39355</v>
      </c>
      <c r="O146" s="50">
        <v>39296</v>
      </c>
      <c r="P146" s="51">
        <v>39296</v>
      </c>
      <c r="Q146" s="103">
        <v>39297</v>
      </c>
      <c r="R146" s="101">
        <v>39297</v>
      </c>
    </row>
    <row r="147" spans="2:18" customFormat="1" x14ac:dyDescent="0.2">
      <c r="B147" s="17" t="s">
        <v>2140</v>
      </c>
      <c r="C147" s="17" t="s">
        <v>2141</v>
      </c>
      <c r="D147" s="185" t="s">
        <v>1895</v>
      </c>
      <c r="E147" s="88">
        <v>-744</v>
      </c>
      <c r="F147" s="89" t="s">
        <v>2801</v>
      </c>
      <c r="G147" s="71" t="s">
        <v>2907</v>
      </c>
      <c r="H147" s="35" t="s">
        <v>2907</v>
      </c>
      <c r="I147" s="19">
        <f t="shared" si="2"/>
        <v>-4.4290370047232343E-5</v>
      </c>
      <c r="J147" s="49">
        <v>-744</v>
      </c>
      <c r="K147" s="83" t="s">
        <v>2801</v>
      </c>
      <c r="L147" s="44" t="s">
        <v>2907</v>
      </c>
      <c r="M147" s="20">
        <v>38991</v>
      </c>
      <c r="N147" s="20">
        <v>39355</v>
      </c>
      <c r="O147" s="50">
        <v>39322</v>
      </c>
      <c r="P147" s="51">
        <v>39322</v>
      </c>
      <c r="Q147" s="103">
        <v>39325</v>
      </c>
      <c r="R147" s="101">
        <v>39325</v>
      </c>
    </row>
    <row r="148" spans="2:18" customFormat="1" x14ac:dyDescent="0.2">
      <c r="B148" s="17" t="s">
        <v>2166</v>
      </c>
      <c r="C148" s="17" t="s">
        <v>2167</v>
      </c>
      <c r="D148" s="185" t="s">
        <v>1895</v>
      </c>
      <c r="E148" s="88">
        <v>-720</v>
      </c>
      <c r="F148" s="89" t="s">
        <v>2801</v>
      </c>
      <c r="G148" s="71" t="s">
        <v>2907</v>
      </c>
      <c r="H148" s="35" t="s">
        <v>2907</v>
      </c>
      <c r="I148" s="19">
        <f t="shared" si="2"/>
        <v>-4.2861648432805499E-5</v>
      </c>
      <c r="J148" s="49">
        <v>-720</v>
      </c>
      <c r="K148" s="83" t="s">
        <v>2801</v>
      </c>
      <c r="L148" s="44" t="s">
        <v>2907</v>
      </c>
      <c r="M148" s="20">
        <v>38991</v>
      </c>
      <c r="N148" s="20">
        <v>39355</v>
      </c>
      <c r="O148" s="50">
        <v>39322</v>
      </c>
      <c r="P148" s="51">
        <v>39322</v>
      </c>
      <c r="Q148" s="103">
        <v>39325</v>
      </c>
      <c r="R148" s="101">
        <v>39325</v>
      </c>
    </row>
    <row r="149" spans="2:18" customFormat="1" x14ac:dyDescent="0.2">
      <c r="B149" s="17" t="s">
        <v>2050</v>
      </c>
      <c r="C149" s="17" t="s">
        <v>2051</v>
      </c>
      <c r="D149" s="185" t="s">
        <v>1895</v>
      </c>
      <c r="E149" s="88">
        <v>-691</v>
      </c>
      <c r="F149" s="89" t="s">
        <v>2801</v>
      </c>
      <c r="G149" s="71" t="s">
        <v>2907</v>
      </c>
      <c r="H149" s="35" t="s">
        <v>2907</v>
      </c>
      <c r="I149" s="19">
        <f t="shared" si="2"/>
        <v>-4.1135276482039721E-5</v>
      </c>
      <c r="J149" s="49">
        <v>-691</v>
      </c>
      <c r="K149" s="83" t="s">
        <v>2801</v>
      </c>
      <c r="L149" s="44" t="s">
        <v>2907</v>
      </c>
      <c r="M149" s="20">
        <v>38991</v>
      </c>
      <c r="N149" s="20">
        <v>39355</v>
      </c>
      <c r="O149" s="50">
        <v>39205</v>
      </c>
      <c r="P149" s="51">
        <v>39205</v>
      </c>
      <c r="Q149" s="103">
        <v>39208</v>
      </c>
      <c r="R149" s="101">
        <v>39208</v>
      </c>
    </row>
    <row r="150" spans="2:18" customFormat="1" x14ac:dyDescent="0.2">
      <c r="B150" s="17" t="s">
        <v>2174</v>
      </c>
      <c r="C150" s="17" t="s">
        <v>2175</v>
      </c>
      <c r="D150" s="185" t="s">
        <v>1895</v>
      </c>
      <c r="E150" s="88">
        <v>-690</v>
      </c>
      <c r="F150" s="89" t="s">
        <v>2801</v>
      </c>
      <c r="G150" s="71" t="s">
        <v>2907</v>
      </c>
      <c r="H150" s="35" t="s">
        <v>2907</v>
      </c>
      <c r="I150" s="19">
        <f t="shared" si="2"/>
        <v>-4.1075746414771932E-5</v>
      </c>
      <c r="J150" s="49">
        <v>-690</v>
      </c>
      <c r="K150" s="83" t="s">
        <v>2801</v>
      </c>
      <c r="L150" s="44" t="s">
        <v>2907</v>
      </c>
      <c r="M150" s="20">
        <v>38991</v>
      </c>
      <c r="N150" s="20">
        <v>39355</v>
      </c>
      <c r="O150" s="50">
        <v>39322</v>
      </c>
      <c r="P150" s="51">
        <v>39322</v>
      </c>
      <c r="Q150" s="103">
        <v>39325</v>
      </c>
      <c r="R150" s="101">
        <v>39325</v>
      </c>
    </row>
    <row r="151" spans="2:18" customFormat="1" x14ac:dyDescent="0.2">
      <c r="B151" s="17" t="s">
        <v>2087</v>
      </c>
      <c r="C151" s="17" t="s">
        <v>2088</v>
      </c>
      <c r="D151" s="185" t="s">
        <v>1895</v>
      </c>
      <c r="E151" s="88">
        <v>-687</v>
      </c>
      <c r="F151" s="89" t="s">
        <v>2801</v>
      </c>
      <c r="G151" s="71" t="s">
        <v>2907</v>
      </c>
      <c r="H151" s="35" t="s">
        <v>2907</v>
      </c>
      <c r="I151" s="19">
        <f t="shared" si="2"/>
        <v>-4.0897156212968577E-5</v>
      </c>
      <c r="J151" s="49">
        <v>-687</v>
      </c>
      <c r="K151" s="83" t="s">
        <v>2801</v>
      </c>
      <c r="L151" s="44" t="s">
        <v>2907</v>
      </c>
      <c r="M151" s="20">
        <v>38991</v>
      </c>
      <c r="N151" s="20">
        <v>39355</v>
      </c>
      <c r="O151" s="50">
        <v>39296</v>
      </c>
      <c r="P151" s="51">
        <v>39296</v>
      </c>
      <c r="Q151" s="103">
        <v>39297</v>
      </c>
      <c r="R151" s="101">
        <v>39297</v>
      </c>
    </row>
    <row r="152" spans="2:18" customFormat="1" x14ac:dyDescent="0.2">
      <c r="B152" s="17" t="s">
        <v>2216</v>
      </c>
      <c r="C152" s="17" t="s">
        <v>2217</v>
      </c>
      <c r="D152" s="185" t="s">
        <v>1895</v>
      </c>
      <c r="E152" s="88">
        <v>-685</v>
      </c>
      <c r="F152" s="89" t="s">
        <v>2801</v>
      </c>
      <c r="G152" s="71" t="s">
        <v>2907</v>
      </c>
      <c r="H152" s="35" t="s">
        <v>2907</v>
      </c>
      <c r="I152" s="19">
        <f t="shared" si="2"/>
        <v>-4.0778096078433005E-5</v>
      </c>
      <c r="J152" s="49">
        <v>-685</v>
      </c>
      <c r="K152" s="83" t="s">
        <v>2801</v>
      </c>
      <c r="L152" s="44" t="s">
        <v>2907</v>
      </c>
      <c r="M152" s="20">
        <v>38991</v>
      </c>
      <c r="N152" s="20">
        <v>39355</v>
      </c>
      <c r="O152" s="50">
        <v>39322</v>
      </c>
      <c r="P152" s="51">
        <v>39322</v>
      </c>
      <c r="Q152" s="103">
        <v>39325</v>
      </c>
      <c r="R152" s="101">
        <v>39325</v>
      </c>
    </row>
    <row r="153" spans="2:18" customFormat="1" x14ac:dyDescent="0.2">
      <c r="B153" s="17" t="s">
        <v>2230</v>
      </c>
      <c r="C153" s="17" t="s">
        <v>2231</v>
      </c>
      <c r="D153" s="185" t="s">
        <v>1895</v>
      </c>
      <c r="E153" s="88">
        <v>-661</v>
      </c>
      <c r="F153" s="89" t="s">
        <v>2801</v>
      </c>
      <c r="G153" s="71" t="s">
        <v>2907</v>
      </c>
      <c r="H153" s="35" t="s">
        <v>2907</v>
      </c>
      <c r="I153" s="19">
        <f t="shared" si="2"/>
        <v>-3.9349374464006155E-5</v>
      </c>
      <c r="J153" s="49">
        <v>-661</v>
      </c>
      <c r="K153" s="83" t="s">
        <v>2801</v>
      </c>
      <c r="L153" s="44" t="s">
        <v>2907</v>
      </c>
      <c r="M153" s="20">
        <v>38991</v>
      </c>
      <c r="N153" s="20">
        <v>39355</v>
      </c>
      <c r="O153" s="50">
        <v>39322</v>
      </c>
      <c r="P153" s="51">
        <v>39322</v>
      </c>
      <c r="Q153" s="103">
        <v>39325</v>
      </c>
      <c r="R153" s="101">
        <v>39325</v>
      </c>
    </row>
    <row r="154" spans="2:18" customFormat="1" x14ac:dyDescent="0.2">
      <c r="B154" s="17" t="s">
        <v>2083</v>
      </c>
      <c r="C154" s="17" t="s">
        <v>2084</v>
      </c>
      <c r="D154" s="185" t="s">
        <v>1895</v>
      </c>
      <c r="E154" s="88">
        <v>-653</v>
      </c>
      <c r="F154" s="89" t="s">
        <v>2801</v>
      </c>
      <c r="G154" s="71" t="s">
        <v>2907</v>
      </c>
      <c r="H154" s="35" t="s">
        <v>2907</v>
      </c>
      <c r="I154" s="19">
        <f t="shared" si="2"/>
        <v>-3.8873133925863874E-5</v>
      </c>
      <c r="J154" s="49">
        <v>-653</v>
      </c>
      <c r="K154" s="83" t="s">
        <v>2801</v>
      </c>
      <c r="L154" s="44" t="s">
        <v>2907</v>
      </c>
      <c r="M154" s="20">
        <v>38991</v>
      </c>
      <c r="N154" s="20">
        <v>39355</v>
      </c>
      <c r="O154" s="50">
        <v>39296</v>
      </c>
      <c r="P154" s="51">
        <v>39296</v>
      </c>
      <c r="Q154" s="103">
        <v>39297</v>
      </c>
      <c r="R154" s="101">
        <v>39297</v>
      </c>
    </row>
    <row r="155" spans="2:18" customFormat="1" x14ac:dyDescent="0.2">
      <c r="B155" s="17" t="s">
        <v>2224</v>
      </c>
      <c r="C155" s="17" t="s">
        <v>2225</v>
      </c>
      <c r="D155" s="185" t="s">
        <v>1895</v>
      </c>
      <c r="E155" s="88">
        <v>-629</v>
      </c>
      <c r="F155" s="89" t="s">
        <v>2801</v>
      </c>
      <c r="G155" s="71" t="s">
        <v>2907</v>
      </c>
      <c r="H155" s="35" t="s">
        <v>2907</v>
      </c>
      <c r="I155" s="19">
        <f t="shared" si="2"/>
        <v>-3.7444412311437023E-5</v>
      </c>
      <c r="J155" s="49">
        <v>-629</v>
      </c>
      <c r="K155" s="83" t="s">
        <v>2801</v>
      </c>
      <c r="L155" s="44" t="s">
        <v>2907</v>
      </c>
      <c r="M155" s="20">
        <v>38991</v>
      </c>
      <c r="N155" s="20">
        <v>39355</v>
      </c>
      <c r="O155" s="50">
        <v>39322</v>
      </c>
      <c r="P155" s="51">
        <v>39322</v>
      </c>
      <c r="Q155" s="103">
        <v>39325</v>
      </c>
      <c r="R155" s="101">
        <v>39325</v>
      </c>
    </row>
    <row r="156" spans="2:18" customFormat="1" x14ac:dyDescent="0.2">
      <c r="B156" s="17" t="s">
        <v>179</v>
      </c>
      <c r="C156" s="17" t="s">
        <v>2673</v>
      </c>
      <c r="D156" s="185" t="s">
        <v>2713</v>
      </c>
      <c r="E156" s="88">
        <v>-606.52</v>
      </c>
      <c r="F156" s="89" t="s">
        <v>2801</v>
      </c>
      <c r="G156" s="44" t="s">
        <v>2907</v>
      </c>
      <c r="H156" s="36" t="s">
        <v>2907</v>
      </c>
      <c r="I156" s="19">
        <f t="shared" si="2"/>
        <v>-4.4635406317116431E-4</v>
      </c>
      <c r="J156" s="49">
        <v>-7497.96</v>
      </c>
      <c r="K156" s="83" t="s">
        <v>2801</v>
      </c>
      <c r="L156" s="44" t="s">
        <v>2907</v>
      </c>
      <c r="M156" s="20">
        <v>38991</v>
      </c>
      <c r="N156" s="20">
        <v>39355</v>
      </c>
      <c r="O156" s="50">
        <v>38460</v>
      </c>
      <c r="P156" s="51">
        <v>38460</v>
      </c>
      <c r="Q156" s="103">
        <v>38460</v>
      </c>
      <c r="R156" s="101">
        <v>38460</v>
      </c>
    </row>
    <row r="157" spans="2:18" customFormat="1" x14ac:dyDescent="0.2">
      <c r="B157" s="17" t="s">
        <v>2266</v>
      </c>
      <c r="C157" s="17" t="s">
        <v>2267</v>
      </c>
      <c r="D157" s="185" t="s">
        <v>1895</v>
      </c>
      <c r="E157" s="88">
        <v>-597</v>
      </c>
      <c r="F157" s="89" t="s">
        <v>2801</v>
      </c>
      <c r="G157" s="71" t="s">
        <v>2907</v>
      </c>
      <c r="H157" s="35" t="s">
        <v>2907</v>
      </c>
      <c r="I157" s="19">
        <f t="shared" si="2"/>
        <v>-3.5539450158867891E-5</v>
      </c>
      <c r="J157" s="49">
        <v>-597</v>
      </c>
      <c r="K157" s="83" t="s">
        <v>2801</v>
      </c>
      <c r="L157" s="44" t="s">
        <v>2907</v>
      </c>
      <c r="M157" s="20">
        <v>38991</v>
      </c>
      <c r="N157" s="20">
        <v>39355</v>
      </c>
      <c r="O157" s="50">
        <v>39346</v>
      </c>
      <c r="P157" s="51">
        <v>39346</v>
      </c>
      <c r="Q157" s="103">
        <v>39350</v>
      </c>
      <c r="R157" s="101">
        <v>39350</v>
      </c>
    </row>
    <row r="158" spans="2:18" customFormat="1" x14ac:dyDescent="0.2">
      <c r="B158" s="17" t="s">
        <v>2085</v>
      </c>
      <c r="C158" s="17" t="s">
        <v>2086</v>
      </c>
      <c r="D158" s="185" t="s">
        <v>1895</v>
      </c>
      <c r="E158" s="88">
        <v>-588</v>
      </c>
      <c r="F158" s="89" t="s">
        <v>2801</v>
      </c>
      <c r="G158" s="71" t="s">
        <v>2907</v>
      </c>
      <c r="H158" s="35" t="s">
        <v>2907</v>
      </c>
      <c r="I158" s="19">
        <f t="shared" si="2"/>
        <v>-3.500367955345782E-5</v>
      </c>
      <c r="J158" s="49">
        <v>-588</v>
      </c>
      <c r="K158" s="83" t="s">
        <v>2801</v>
      </c>
      <c r="L158" s="44" t="s">
        <v>2907</v>
      </c>
      <c r="M158" s="20">
        <v>38991</v>
      </c>
      <c r="N158" s="20">
        <v>39355</v>
      </c>
      <c r="O158" s="50">
        <v>39296</v>
      </c>
      <c r="P158" s="51">
        <v>39296</v>
      </c>
      <c r="Q158" s="103">
        <v>39297</v>
      </c>
      <c r="R158" s="101">
        <v>39297</v>
      </c>
    </row>
    <row r="159" spans="2:18" customFormat="1" x14ac:dyDescent="0.2">
      <c r="B159" s="17" t="s">
        <v>2220</v>
      </c>
      <c r="C159" s="17" t="s">
        <v>2221</v>
      </c>
      <c r="D159" s="185" t="s">
        <v>1895</v>
      </c>
      <c r="E159" s="88">
        <v>-585</v>
      </c>
      <c r="F159" s="89" t="s">
        <v>2801</v>
      </c>
      <c r="G159" s="71" t="s">
        <v>2907</v>
      </c>
      <c r="H159" s="35" t="s">
        <v>2907</v>
      </c>
      <c r="I159" s="19">
        <f t="shared" si="2"/>
        <v>-3.4825089351654466E-5</v>
      </c>
      <c r="J159" s="49">
        <v>-585</v>
      </c>
      <c r="K159" s="83" t="s">
        <v>2801</v>
      </c>
      <c r="L159" s="44" t="s">
        <v>2907</v>
      </c>
      <c r="M159" s="20">
        <v>38991</v>
      </c>
      <c r="N159" s="20">
        <v>39355</v>
      </c>
      <c r="O159" s="50">
        <v>39322</v>
      </c>
      <c r="P159" s="51">
        <v>39322</v>
      </c>
      <c r="Q159" s="103">
        <v>39325</v>
      </c>
      <c r="R159" s="101">
        <v>39325</v>
      </c>
    </row>
    <row r="160" spans="2:18" customFormat="1" x14ac:dyDescent="0.2">
      <c r="B160" s="17" t="s">
        <v>2343</v>
      </c>
      <c r="C160" s="17" t="s">
        <v>2344</v>
      </c>
      <c r="D160" s="185" t="s">
        <v>1895</v>
      </c>
      <c r="E160" s="88">
        <v>-579</v>
      </c>
      <c r="F160" s="89" t="s">
        <v>2801</v>
      </c>
      <c r="G160" s="71" t="s">
        <v>2907</v>
      </c>
      <c r="H160" s="35" t="s">
        <v>2907</v>
      </c>
      <c r="I160" s="19">
        <f t="shared" si="2"/>
        <v>-3.4467908948047756E-5</v>
      </c>
      <c r="J160" s="49">
        <v>-579</v>
      </c>
      <c r="K160" s="83" t="s">
        <v>2801</v>
      </c>
      <c r="L160" s="44" t="s">
        <v>2907</v>
      </c>
      <c r="M160" s="20">
        <v>38991</v>
      </c>
      <c r="N160" s="20">
        <v>39355</v>
      </c>
      <c r="O160" s="50">
        <v>39358</v>
      </c>
      <c r="P160" s="51">
        <v>39358</v>
      </c>
      <c r="Q160" s="103">
        <v>39358</v>
      </c>
      <c r="R160" s="101">
        <v>39358</v>
      </c>
    </row>
    <row r="161" spans="2:18" customFormat="1" x14ac:dyDescent="0.2">
      <c r="B161" s="17" t="s">
        <v>2144</v>
      </c>
      <c r="C161" s="17" t="s">
        <v>2145</v>
      </c>
      <c r="D161" s="185" t="s">
        <v>1895</v>
      </c>
      <c r="E161" s="88">
        <v>-570</v>
      </c>
      <c r="F161" s="89" t="s">
        <v>2801</v>
      </c>
      <c r="G161" s="71" t="s">
        <v>2907</v>
      </c>
      <c r="H161" s="35" t="s">
        <v>2907</v>
      </c>
      <c r="I161" s="19">
        <f t="shared" si="2"/>
        <v>-3.3932138342637686E-5</v>
      </c>
      <c r="J161" s="49">
        <v>-570</v>
      </c>
      <c r="K161" s="83" t="s">
        <v>2801</v>
      </c>
      <c r="L161" s="44" t="s">
        <v>2907</v>
      </c>
      <c r="M161" s="20">
        <v>38991</v>
      </c>
      <c r="N161" s="20">
        <v>39355</v>
      </c>
      <c r="O161" s="50">
        <v>39322</v>
      </c>
      <c r="P161" s="51">
        <v>39322</v>
      </c>
      <c r="Q161" s="103">
        <v>39325</v>
      </c>
      <c r="R161" s="101">
        <v>39325</v>
      </c>
    </row>
    <row r="162" spans="2:18" customFormat="1" x14ac:dyDescent="0.2">
      <c r="B162" s="17" t="s">
        <v>1990</v>
      </c>
      <c r="C162" s="17" t="s">
        <v>1991</v>
      </c>
      <c r="D162" s="185" t="s">
        <v>1992</v>
      </c>
      <c r="E162" s="88">
        <v>-537.70000000000005</v>
      </c>
      <c r="F162" s="89">
        <v>3860</v>
      </c>
      <c r="G162" s="44">
        <v>-4397.7</v>
      </c>
      <c r="H162" s="21">
        <f>G162/F162</f>
        <v>-1.1393005181347149</v>
      </c>
      <c r="I162" s="19">
        <f t="shared" si="2"/>
        <v>-3.2009317169888218E-5</v>
      </c>
      <c r="J162" s="49">
        <v>-537.70000000000005</v>
      </c>
      <c r="K162" s="83">
        <v>3860</v>
      </c>
      <c r="L162" s="44">
        <f>J162-K162</f>
        <v>-4397.7</v>
      </c>
      <c r="M162" s="20">
        <v>38991</v>
      </c>
      <c r="N162" s="20">
        <v>39355</v>
      </c>
      <c r="O162" s="50">
        <v>39176</v>
      </c>
      <c r="P162" s="51">
        <v>39176</v>
      </c>
      <c r="Q162" s="103">
        <v>39355</v>
      </c>
      <c r="R162" s="101">
        <v>39355</v>
      </c>
    </row>
    <row r="163" spans="2:18" customFormat="1" x14ac:dyDescent="0.2">
      <c r="B163" s="17" t="s">
        <v>2172</v>
      </c>
      <c r="C163" s="17" t="s">
        <v>2173</v>
      </c>
      <c r="D163" s="185" t="s">
        <v>1895</v>
      </c>
      <c r="E163" s="88">
        <v>-513</v>
      </c>
      <c r="F163" s="89" t="s">
        <v>2801</v>
      </c>
      <c r="G163" s="71" t="s">
        <v>2907</v>
      </c>
      <c r="H163" s="35" t="s">
        <v>2907</v>
      </c>
      <c r="I163" s="19">
        <f t="shared" si="2"/>
        <v>-3.0538924508373914E-5</v>
      </c>
      <c r="J163" s="49">
        <v>-513</v>
      </c>
      <c r="K163" s="83" t="s">
        <v>2801</v>
      </c>
      <c r="L163" s="44" t="s">
        <v>2907</v>
      </c>
      <c r="M163" s="20">
        <v>38991</v>
      </c>
      <c r="N163" s="20">
        <v>39355</v>
      </c>
      <c r="O163" s="50">
        <v>39322</v>
      </c>
      <c r="P163" s="51">
        <v>39322</v>
      </c>
      <c r="Q163" s="103">
        <v>39325</v>
      </c>
      <c r="R163" s="101">
        <v>39325</v>
      </c>
    </row>
    <row r="164" spans="2:18" customFormat="1" x14ac:dyDescent="0.2">
      <c r="B164" s="17" t="s">
        <v>1641</v>
      </c>
      <c r="C164" s="17" t="s">
        <v>1642</v>
      </c>
      <c r="D164" s="185" t="s">
        <v>1895</v>
      </c>
      <c r="E164" s="88">
        <v>-506</v>
      </c>
      <c r="F164" s="89" t="s">
        <v>2801</v>
      </c>
      <c r="G164" s="71" t="s">
        <v>2907</v>
      </c>
      <c r="H164" s="35" t="s">
        <v>2907</v>
      </c>
      <c r="I164" s="19">
        <f t="shared" si="2"/>
        <v>-3.0122214037499418E-5</v>
      </c>
      <c r="J164" s="49">
        <v>-506</v>
      </c>
      <c r="K164" s="83" t="s">
        <v>2801</v>
      </c>
      <c r="L164" s="44" t="s">
        <v>2907</v>
      </c>
      <c r="M164" s="20">
        <v>38991</v>
      </c>
      <c r="N164" s="20">
        <v>39355</v>
      </c>
      <c r="O164" s="50">
        <v>39086</v>
      </c>
      <c r="P164" s="51">
        <v>39086</v>
      </c>
      <c r="Q164" s="103">
        <v>39087</v>
      </c>
      <c r="R164" s="101">
        <v>39087</v>
      </c>
    </row>
    <row r="165" spans="2:18" customFormat="1" x14ac:dyDescent="0.2">
      <c r="B165" s="17" t="s">
        <v>198</v>
      </c>
      <c r="C165" s="17" t="s">
        <v>2864</v>
      </c>
      <c r="D165" s="185" t="s">
        <v>2833</v>
      </c>
      <c r="E165" s="88">
        <v>-497.72</v>
      </c>
      <c r="F165" s="89" t="s">
        <v>2801</v>
      </c>
      <c r="G165" s="71" t="s">
        <v>2907</v>
      </c>
      <c r="H165" s="36" t="s">
        <v>2907</v>
      </c>
      <c r="I165" s="19">
        <f t="shared" si="2"/>
        <v>-1.2550724082067198E-5</v>
      </c>
      <c r="J165" s="49">
        <v>-210.83</v>
      </c>
      <c r="K165" s="83" t="s">
        <v>2801</v>
      </c>
      <c r="L165" s="44" t="s">
        <v>2907</v>
      </c>
      <c r="M165" s="20">
        <v>38991</v>
      </c>
      <c r="N165" s="20">
        <v>39355</v>
      </c>
      <c r="O165" s="50">
        <v>38476</v>
      </c>
      <c r="P165" s="51">
        <v>38476</v>
      </c>
      <c r="Q165" s="103">
        <v>38476</v>
      </c>
      <c r="R165" s="101">
        <v>38476</v>
      </c>
    </row>
    <row r="166" spans="2:18" customFormat="1" x14ac:dyDescent="0.2">
      <c r="B166" s="17" t="s">
        <v>2432</v>
      </c>
      <c r="C166" s="17" t="s">
        <v>2841</v>
      </c>
      <c r="D166" s="185" t="s">
        <v>2841</v>
      </c>
      <c r="E166" s="88">
        <v>-474.77999999999679</v>
      </c>
      <c r="F166" s="89" t="s">
        <v>2801</v>
      </c>
      <c r="G166" s="71" t="s">
        <v>2907</v>
      </c>
      <c r="H166" s="35" t="s">
        <v>2907</v>
      </c>
      <c r="I166" s="19">
        <f t="shared" si="2"/>
        <v>8.6380201633100243E-2</v>
      </c>
      <c r="J166" s="49">
        <v>1451034.84</v>
      </c>
      <c r="K166" s="83" t="s">
        <v>2801</v>
      </c>
      <c r="L166" s="44" t="s">
        <v>2907</v>
      </c>
      <c r="M166" s="20">
        <v>38991</v>
      </c>
      <c r="N166" s="20">
        <v>39355</v>
      </c>
      <c r="O166" s="50">
        <v>38460</v>
      </c>
      <c r="P166" s="51">
        <v>38460</v>
      </c>
      <c r="Q166" s="103">
        <v>38460</v>
      </c>
      <c r="R166" s="101">
        <v>38460</v>
      </c>
    </row>
    <row r="167" spans="2:18" customFormat="1" x14ac:dyDescent="0.2">
      <c r="B167" s="17" t="s">
        <v>2206</v>
      </c>
      <c r="C167" s="17" t="s">
        <v>2207</v>
      </c>
      <c r="D167" s="185" t="s">
        <v>1895</v>
      </c>
      <c r="E167" s="88">
        <v>-456</v>
      </c>
      <c r="F167" s="89" t="s">
        <v>2801</v>
      </c>
      <c r="G167" s="71" t="s">
        <v>2907</v>
      </c>
      <c r="H167" s="35" t="s">
        <v>2907</v>
      </c>
      <c r="I167" s="19">
        <f t="shared" si="2"/>
        <v>-2.7145710674110149E-5</v>
      </c>
      <c r="J167" s="49">
        <v>-456</v>
      </c>
      <c r="K167" s="83" t="s">
        <v>2801</v>
      </c>
      <c r="L167" s="44" t="s">
        <v>2907</v>
      </c>
      <c r="M167" s="20">
        <v>38991</v>
      </c>
      <c r="N167" s="20">
        <v>39355</v>
      </c>
      <c r="O167" s="50">
        <v>39322</v>
      </c>
      <c r="P167" s="51">
        <v>39322</v>
      </c>
      <c r="Q167" s="103">
        <v>39325</v>
      </c>
      <c r="R167" s="101">
        <v>39325</v>
      </c>
    </row>
    <row r="168" spans="2:18" customFormat="1" x14ac:dyDescent="0.2">
      <c r="B168" s="17" t="s">
        <v>2198</v>
      </c>
      <c r="C168" s="17" t="s">
        <v>2199</v>
      </c>
      <c r="D168" s="185" t="s">
        <v>1895</v>
      </c>
      <c r="E168" s="88">
        <v>-440</v>
      </c>
      <c r="F168" s="89" t="s">
        <v>2801</v>
      </c>
      <c r="G168" s="71" t="s">
        <v>2907</v>
      </c>
      <c r="H168" s="35" t="s">
        <v>2907</v>
      </c>
      <c r="I168" s="19">
        <f t="shared" si="2"/>
        <v>-2.6193229597825583E-5</v>
      </c>
      <c r="J168" s="49">
        <v>-440</v>
      </c>
      <c r="K168" s="83" t="s">
        <v>2801</v>
      </c>
      <c r="L168" s="44" t="s">
        <v>2907</v>
      </c>
      <c r="M168" s="20">
        <v>38991</v>
      </c>
      <c r="N168" s="20">
        <v>39355</v>
      </c>
      <c r="O168" s="50">
        <v>39322</v>
      </c>
      <c r="P168" s="51">
        <v>39322</v>
      </c>
      <c r="Q168" s="103">
        <v>39325</v>
      </c>
      <c r="R168" s="101">
        <v>39325</v>
      </c>
    </row>
    <row r="169" spans="2:18" customFormat="1" x14ac:dyDescent="0.2">
      <c r="B169" s="17" t="s">
        <v>2218</v>
      </c>
      <c r="C169" s="17" t="s">
        <v>2219</v>
      </c>
      <c r="D169" s="185" t="s">
        <v>1895</v>
      </c>
      <c r="E169" s="88">
        <v>-422</v>
      </c>
      <c r="F169" s="89" t="s">
        <v>2801</v>
      </c>
      <c r="G169" s="71" t="s">
        <v>2907</v>
      </c>
      <c r="H169" s="35" t="s">
        <v>2907</v>
      </c>
      <c r="I169" s="19">
        <f t="shared" si="2"/>
        <v>-2.5121688387005445E-5</v>
      </c>
      <c r="J169" s="49">
        <v>-422</v>
      </c>
      <c r="K169" s="83" t="s">
        <v>2801</v>
      </c>
      <c r="L169" s="44" t="s">
        <v>2907</v>
      </c>
      <c r="M169" s="20">
        <v>38991</v>
      </c>
      <c r="N169" s="20">
        <v>39355</v>
      </c>
      <c r="O169" s="50">
        <v>39322</v>
      </c>
      <c r="P169" s="51">
        <v>39322</v>
      </c>
      <c r="Q169" s="103">
        <v>39325</v>
      </c>
      <c r="R169" s="101">
        <v>39325</v>
      </c>
    </row>
    <row r="170" spans="2:18" customFormat="1" x14ac:dyDescent="0.2">
      <c r="B170" s="17" t="s">
        <v>2234</v>
      </c>
      <c r="C170" s="17" t="s">
        <v>2235</v>
      </c>
      <c r="D170" s="185" t="s">
        <v>1895</v>
      </c>
      <c r="E170" s="88">
        <v>-417</v>
      </c>
      <c r="F170" s="89" t="s">
        <v>2801</v>
      </c>
      <c r="G170" s="71" t="s">
        <v>2907</v>
      </c>
      <c r="H170" s="35" t="s">
        <v>2907</v>
      </c>
      <c r="I170" s="19">
        <f t="shared" si="2"/>
        <v>-2.4824038050666518E-5</v>
      </c>
      <c r="J170" s="49">
        <v>-417</v>
      </c>
      <c r="K170" s="83" t="s">
        <v>2801</v>
      </c>
      <c r="L170" s="44" t="s">
        <v>2907</v>
      </c>
      <c r="M170" s="20">
        <v>38991</v>
      </c>
      <c r="N170" s="20">
        <v>39355</v>
      </c>
      <c r="O170" s="50">
        <v>39322</v>
      </c>
      <c r="P170" s="51">
        <v>39322</v>
      </c>
      <c r="Q170" s="103">
        <v>39325</v>
      </c>
      <c r="R170" s="101">
        <v>39325</v>
      </c>
    </row>
    <row r="171" spans="2:18" customFormat="1" x14ac:dyDescent="0.2">
      <c r="B171" s="17" t="s">
        <v>2443</v>
      </c>
      <c r="C171" s="17" t="s">
        <v>2852</v>
      </c>
      <c r="D171" s="185" t="s">
        <v>2852</v>
      </c>
      <c r="E171" s="88">
        <v>-409.17</v>
      </c>
      <c r="F171" s="89" t="s">
        <v>2801</v>
      </c>
      <c r="G171" s="71" t="s">
        <v>2907</v>
      </c>
      <c r="H171" s="36" t="s">
        <v>2907</v>
      </c>
      <c r="I171" s="19">
        <f t="shared" si="2"/>
        <v>4.0103406108046837E-2</v>
      </c>
      <c r="J171" s="49">
        <v>673666.4</v>
      </c>
      <c r="K171" s="83" t="s">
        <v>2801</v>
      </c>
      <c r="L171" s="44" t="s">
        <v>2907</v>
      </c>
      <c r="M171" s="20">
        <v>38991</v>
      </c>
      <c r="N171" s="20">
        <v>39355</v>
      </c>
      <c r="O171" s="50">
        <v>38460</v>
      </c>
      <c r="P171" s="51">
        <v>38460</v>
      </c>
      <c r="Q171" s="103">
        <v>38460</v>
      </c>
      <c r="R171" s="101">
        <v>38460</v>
      </c>
    </row>
    <row r="172" spans="2:18" customFormat="1" x14ac:dyDescent="0.2">
      <c r="B172" s="17" t="s">
        <v>2052</v>
      </c>
      <c r="C172" s="17" t="s">
        <v>2053</v>
      </c>
      <c r="D172" s="185" t="s">
        <v>1895</v>
      </c>
      <c r="E172" s="88">
        <v>-378</v>
      </c>
      <c r="F172" s="89" t="s">
        <v>2801</v>
      </c>
      <c r="G172" s="71" t="s">
        <v>2907</v>
      </c>
      <c r="H172" s="35" t="s">
        <v>2907</v>
      </c>
      <c r="I172" s="19">
        <f t="shared" si="2"/>
        <v>-2.2502365427222884E-5</v>
      </c>
      <c r="J172" s="49">
        <v>-378</v>
      </c>
      <c r="K172" s="83" t="s">
        <v>2801</v>
      </c>
      <c r="L172" s="44" t="s">
        <v>2907</v>
      </c>
      <c r="M172" s="20">
        <v>38991</v>
      </c>
      <c r="N172" s="20">
        <v>39355</v>
      </c>
      <c r="O172" s="50">
        <v>39205</v>
      </c>
      <c r="P172" s="51">
        <v>39205</v>
      </c>
      <c r="Q172" s="103">
        <v>39208</v>
      </c>
      <c r="R172" s="101">
        <v>39208</v>
      </c>
    </row>
    <row r="173" spans="2:18" customFormat="1" x14ac:dyDescent="0.2">
      <c r="B173" s="17" t="s">
        <v>2450</v>
      </c>
      <c r="C173" s="17" t="s">
        <v>2564</v>
      </c>
      <c r="D173" s="185" t="s">
        <v>2894</v>
      </c>
      <c r="E173" s="88">
        <v>-368.82</v>
      </c>
      <c r="F173" s="89">
        <v>59150</v>
      </c>
      <c r="G173" s="44">
        <v>-7365.3</v>
      </c>
      <c r="H173" s="21">
        <f>G173/F173</f>
        <v>-0.12451901944209637</v>
      </c>
      <c r="I173" s="19">
        <f t="shared" si="2"/>
        <v>3.0827466744420872E-3</v>
      </c>
      <c r="J173" s="49">
        <v>51784.7</v>
      </c>
      <c r="K173" s="83">
        <v>59150</v>
      </c>
      <c r="L173" s="44">
        <f>J173-K173</f>
        <v>-7365.3000000000029</v>
      </c>
      <c r="M173" s="20">
        <v>38991</v>
      </c>
      <c r="N173" s="20">
        <v>39355</v>
      </c>
      <c r="O173" s="50">
        <v>38279</v>
      </c>
      <c r="P173" s="51">
        <v>38279</v>
      </c>
      <c r="Q173" s="103">
        <v>38548</v>
      </c>
      <c r="R173" s="101">
        <v>38548</v>
      </c>
    </row>
    <row r="174" spans="2:18" customFormat="1" x14ac:dyDescent="0.2">
      <c r="B174" s="17" t="s">
        <v>2164</v>
      </c>
      <c r="C174" s="17" t="s">
        <v>2165</v>
      </c>
      <c r="D174" s="185" t="s">
        <v>1895</v>
      </c>
      <c r="E174" s="88">
        <v>-346</v>
      </c>
      <c r="F174" s="89" t="s">
        <v>2801</v>
      </c>
      <c r="G174" s="71" t="s">
        <v>2907</v>
      </c>
      <c r="H174" s="35" t="s">
        <v>2907</v>
      </c>
      <c r="I174" s="19">
        <f t="shared" si="2"/>
        <v>-2.0597403274653752E-5</v>
      </c>
      <c r="J174" s="49">
        <v>-346</v>
      </c>
      <c r="K174" s="83" t="s">
        <v>2801</v>
      </c>
      <c r="L174" s="44" t="s">
        <v>2907</v>
      </c>
      <c r="M174" s="20">
        <v>38991</v>
      </c>
      <c r="N174" s="20">
        <v>39355</v>
      </c>
      <c r="O174" s="50">
        <v>39322</v>
      </c>
      <c r="P174" s="51">
        <v>39322</v>
      </c>
      <c r="Q174" s="103">
        <v>39325</v>
      </c>
      <c r="R174" s="101">
        <v>39325</v>
      </c>
    </row>
    <row r="175" spans="2:18" customFormat="1" x14ac:dyDescent="0.2">
      <c r="B175" s="17" t="s">
        <v>1844</v>
      </c>
      <c r="C175" s="17" t="s">
        <v>1845</v>
      </c>
      <c r="D175" s="185" t="s">
        <v>1845</v>
      </c>
      <c r="E175" s="88">
        <v>-318.77</v>
      </c>
      <c r="F175" s="89" t="s">
        <v>2801</v>
      </c>
      <c r="G175" s="71" t="s">
        <v>2907</v>
      </c>
      <c r="H175" s="35" t="s">
        <v>2907</v>
      </c>
      <c r="I175" s="19">
        <f t="shared" si="2"/>
        <v>8.9340974771514679E-3</v>
      </c>
      <c r="J175" s="49">
        <v>150077.06</v>
      </c>
      <c r="K175" s="83" t="s">
        <v>2801</v>
      </c>
      <c r="L175" s="44" t="s">
        <v>2907</v>
      </c>
      <c r="M175" s="20">
        <v>38991</v>
      </c>
      <c r="N175" s="20">
        <v>39355</v>
      </c>
      <c r="O175" s="50">
        <v>38632</v>
      </c>
      <c r="P175" s="51">
        <v>38632</v>
      </c>
      <c r="Q175" s="103">
        <v>38632</v>
      </c>
      <c r="R175" s="101">
        <v>38632</v>
      </c>
    </row>
    <row r="176" spans="2:18" customFormat="1" x14ac:dyDescent="0.2">
      <c r="B176" s="17" t="s">
        <v>2226</v>
      </c>
      <c r="C176" s="17" t="s">
        <v>2227</v>
      </c>
      <c r="D176" s="185" t="s">
        <v>1895</v>
      </c>
      <c r="E176" s="88">
        <v>-264</v>
      </c>
      <c r="F176" s="89" t="s">
        <v>2801</v>
      </c>
      <c r="G176" s="71" t="s">
        <v>2907</v>
      </c>
      <c r="H176" s="35" t="s">
        <v>2907</v>
      </c>
      <c r="I176" s="19">
        <f t="shared" si="2"/>
        <v>-1.571593775869535E-5</v>
      </c>
      <c r="J176" s="49">
        <v>-264</v>
      </c>
      <c r="K176" s="83" t="s">
        <v>2801</v>
      </c>
      <c r="L176" s="44" t="s">
        <v>2907</v>
      </c>
      <c r="M176" s="20">
        <v>38991</v>
      </c>
      <c r="N176" s="20">
        <v>39355</v>
      </c>
      <c r="O176" s="50">
        <v>39322</v>
      </c>
      <c r="P176" s="51">
        <v>39322</v>
      </c>
      <c r="Q176" s="103">
        <v>39325</v>
      </c>
      <c r="R176" s="101">
        <v>39325</v>
      </c>
    </row>
    <row r="177" spans="2:18" customFormat="1" x14ac:dyDescent="0.2">
      <c r="B177" s="17" t="s">
        <v>2448</v>
      </c>
      <c r="C177" s="17" t="s">
        <v>2857</v>
      </c>
      <c r="D177" s="185" t="s">
        <v>2857</v>
      </c>
      <c r="E177" s="88">
        <v>-259.33999999999997</v>
      </c>
      <c r="F177" s="89" t="s">
        <v>2801</v>
      </c>
      <c r="G177" s="71" t="s">
        <v>2907</v>
      </c>
      <c r="H177" s="35" t="s">
        <v>2907</v>
      </c>
      <c r="I177" s="19">
        <f t="shared" si="2"/>
        <v>2.6500906583394421E-2</v>
      </c>
      <c r="J177" s="49">
        <v>445168.43</v>
      </c>
      <c r="K177" s="83" t="s">
        <v>2801</v>
      </c>
      <c r="L177" s="44" t="s">
        <v>2907</v>
      </c>
      <c r="M177" s="20">
        <v>38991</v>
      </c>
      <c r="N177" s="20">
        <v>39355</v>
      </c>
      <c r="O177" s="50">
        <v>38460</v>
      </c>
      <c r="P177" s="51">
        <v>38460</v>
      </c>
      <c r="Q177" s="103">
        <v>38460</v>
      </c>
      <c r="R177" s="101">
        <v>38460</v>
      </c>
    </row>
    <row r="178" spans="2:18" customFormat="1" x14ac:dyDescent="0.2">
      <c r="B178" s="17" t="s">
        <v>2182</v>
      </c>
      <c r="C178" s="17" t="s">
        <v>2183</v>
      </c>
      <c r="D178" s="185" t="s">
        <v>1895</v>
      </c>
      <c r="E178" s="88">
        <v>-253</v>
      </c>
      <c r="F178" s="89" t="s">
        <v>2801</v>
      </c>
      <c r="G178" s="71" t="s">
        <v>2907</v>
      </c>
      <c r="H178" s="35" t="s">
        <v>2907</v>
      </c>
      <c r="I178" s="19">
        <f t="shared" si="2"/>
        <v>-1.5061107018749709E-5</v>
      </c>
      <c r="J178" s="49">
        <v>-253</v>
      </c>
      <c r="K178" s="83" t="s">
        <v>2801</v>
      </c>
      <c r="L178" s="44" t="s">
        <v>2907</v>
      </c>
      <c r="M178" s="20">
        <v>38991</v>
      </c>
      <c r="N178" s="20">
        <v>39355</v>
      </c>
      <c r="O178" s="50">
        <v>39322</v>
      </c>
      <c r="P178" s="51">
        <v>39322</v>
      </c>
      <c r="Q178" s="103">
        <v>39325</v>
      </c>
      <c r="R178" s="101">
        <v>39325</v>
      </c>
    </row>
    <row r="179" spans="2:18" customFormat="1" x14ac:dyDescent="0.2">
      <c r="B179" s="17" t="s">
        <v>1816</v>
      </c>
      <c r="C179" s="17" t="s">
        <v>1817</v>
      </c>
      <c r="D179" s="185" t="s">
        <v>1818</v>
      </c>
      <c r="E179" s="88">
        <v>-245.05</v>
      </c>
      <c r="F179" s="89">
        <v>4481.07</v>
      </c>
      <c r="G179" s="44">
        <v>-249.79999999999927</v>
      </c>
      <c r="H179" s="19">
        <f>G179/F179</f>
        <v>-5.5745614328720439E-2</v>
      </c>
      <c r="I179" s="19">
        <f t="shared" si="2"/>
        <v>2.5188778772816239E-4</v>
      </c>
      <c r="J179" s="49">
        <v>4231.2700000000004</v>
      </c>
      <c r="K179" s="83">
        <v>4481.07</v>
      </c>
      <c r="L179" s="44">
        <f>J179-K179</f>
        <v>-249.79999999999927</v>
      </c>
      <c r="M179" s="20">
        <v>38991</v>
      </c>
      <c r="N179" s="20">
        <v>39355</v>
      </c>
      <c r="O179" s="50">
        <v>38628</v>
      </c>
      <c r="P179" s="51">
        <v>38628</v>
      </c>
      <c r="Q179" s="103">
        <v>38982</v>
      </c>
      <c r="R179" s="101">
        <v>38982</v>
      </c>
    </row>
    <row r="180" spans="2:18" customFormat="1" x14ac:dyDescent="0.2">
      <c r="B180" s="17" t="s">
        <v>2154</v>
      </c>
      <c r="C180" s="17" t="s">
        <v>2155</v>
      </c>
      <c r="D180" s="185" t="s">
        <v>1895</v>
      </c>
      <c r="E180" s="88">
        <v>-245</v>
      </c>
      <c r="F180" s="89" t="s">
        <v>2801</v>
      </c>
      <c r="G180" s="71" t="s">
        <v>2907</v>
      </c>
      <c r="H180" s="35" t="s">
        <v>2907</v>
      </c>
      <c r="I180" s="19">
        <f t="shared" si="2"/>
        <v>-1.4584866480607426E-5</v>
      </c>
      <c r="J180" s="49">
        <v>-245</v>
      </c>
      <c r="K180" s="83" t="s">
        <v>2801</v>
      </c>
      <c r="L180" s="44" t="s">
        <v>2907</v>
      </c>
      <c r="M180" s="20">
        <v>38991</v>
      </c>
      <c r="N180" s="20">
        <v>39355</v>
      </c>
      <c r="O180" s="50">
        <v>39322</v>
      </c>
      <c r="P180" s="51">
        <v>39322</v>
      </c>
      <c r="Q180" s="103">
        <v>39325</v>
      </c>
      <c r="R180" s="101">
        <v>39325</v>
      </c>
    </row>
    <row r="181" spans="2:18" customFormat="1" x14ac:dyDescent="0.2">
      <c r="B181" s="17" t="s">
        <v>2188</v>
      </c>
      <c r="C181" s="17" t="s">
        <v>2189</v>
      </c>
      <c r="D181" s="185" t="s">
        <v>1895</v>
      </c>
      <c r="E181" s="88">
        <v>-240</v>
      </c>
      <c r="F181" s="89" t="s">
        <v>2801</v>
      </c>
      <c r="G181" s="71" t="s">
        <v>2907</v>
      </c>
      <c r="H181" s="35" t="s">
        <v>2907</v>
      </c>
      <c r="I181" s="19">
        <f t="shared" si="2"/>
        <v>-1.4287216144268498E-5</v>
      </c>
      <c r="J181" s="49">
        <v>-240</v>
      </c>
      <c r="K181" s="83" t="s">
        <v>2801</v>
      </c>
      <c r="L181" s="44" t="s">
        <v>2907</v>
      </c>
      <c r="M181" s="20">
        <v>38991</v>
      </c>
      <c r="N181" s="20">
        <v>39355</v>
      </c>
      <c r="O181" s="50">
        <v>39322</v>
      </c>
      <c r="P181" s="51">
        <v>39322</v>
      </c>
      <c r="Q181" s="103">
        <v>39325</v>
      </c>
      <c r="R181" s="101">
        <v>39325</v>
      </c>
    </row>
    <row r="182" spans="2:18" customFormat="1" x14ac:dyDescent="0.2">
      <c r="B182" s="17" t="s">
        <v>416</v>
      </c>
      <c r="C182" s="17" t="s">
        <v>417</v>
      </c>
      <c r="D182" s="185" t="s">
        <v>418</v>
      </c>
      <c r="E182" s="88">
        <v>-214.84</v>
      </c>
      <c r="F182" s="89">
        <v>1869.71</v>
      </c>
      <c r="G182" s="44">
        <v>-2061.56</v>
      </c>
      <c r="H182" s="19">
        <f>G182/F182</f>
        <v>-1.1026094955902253</v>
      </c>
      <c r="I182" s="19">
        <f t="shared" si="2"/>
        <v>-1.142084340532463E-5</v>
      </c>
      <c r="J182" s="49">
        <v>-191.85</v>
      </c>
      <c r="K182" s="83">
        <v>1869.71</v>
      </c>
      <c r="L182" s="44">
        <f>J182-K182</f>
        <v>-2061.56</v>
      </c>
      <c r="M182" s="20">
        <v>38991</v>
      </c>
      <c r="N182" s="20">
        <v>39355</v>
      </c>
      <c r="O182" s="50">
        <v>39274</v>
      </c>
      <c r="P182" s="51">
        <v>39274</v>
      </c>
      <c r="Q182" s="103">
        <v>39351</v>
      </c>
      <c r="R182" s="101">
        <v>39351</v>
      </c>
    </row>
    <row r="183" spans="2:18" customFormat="1" x14ac:dyDescent="0.2">
      <c r="B183" s="17" t="s">
        <v>2446</v>
      </c>
      <c r="C183" s="17" t="s">
        <v>2855</v>
      </c>
      <c r="D183" s="185" t="s">
        <v>2855</v>
      </c>
      <c r="E183" s="88">
        <v>-204.94</v>
      </c>
      <c r="F183" s="89" t="s">
        <v>2801</v>
      </c>
      <c r="G183" s="71" t="s">
        <v>2907</v>
      </c>
      <c r="H183" s="35" t="s">
        <v>2907</v>
      </c>
      <c r="I183" s="19">
        <f t="shared" si="2"/>
        <v>8.746976735768773E-2</v>
      </c>
      <c r="J183" s="49">
        <v>1469337.62</v>
      </c>
      <c r="K183" s="83" t="s">
        <v>2801</v>
      </c>
      <c r="L183" s="44" t="s">
        <v>2907</v>
      </c>
      <c r="M183" s="20">
        <v>38991</v>
      </c>
      <c r="N183" s="20">
        <v>39355</v>
      </c>
      <c r="O183" s="50">
        <v>38460</v>
      </c>
      <c r="P183" s="51">
        <v>38460</v>
      </c>
      <c r="Q183" s="103">
        <v>38460</v>
      </c>
      <c r="R183" s="101">
        <v>38460</v>
      </c>
    </row>
    <row r="184" spans="2:18" customFormat="1" x14ac:dyDescent="0.2">
      <c r="B184" s="17" t="s">
        <v>2457</v>
      </c>
      <c r="C184" s="17" t="s">
        <v>2899</v>
      </c>
      <c r="D184" s="185" t="s">
        <v>2836</v>
      </c>
      <c r="E184" s="88">
        <v>-199.49</v>
      </c>
      <c r="F184" s="89">
        <v>26389</v>
      </c>
      <c r="G184" s="44">
        <v>-1512.62</v>
      </c>
      <c r="H184" s="21">
        <f>G184/F184</f>
        <v>-5.7320095494334755E-2</v>
      </c>
      <c r="I184" s="19">
        <f t="shared" si="2"/>
        <v>1.4808925747789917E-3</v>
      </c>
      <c r="J184" s="49">
        <v>24876.38</v>
      </c>
      <c r="K184" s="83">
        <v>26389</v>
      </c>
      <c r="L184" s="44">
        <f>J184-K184</f>
        <v>-1512.619999999999</v>
      </c>
      <c r="M184" s="20">
        <v>38991</v>
      </c>
      <c r="N184" s="20">
        <v>39355</v>
      </c>
      <c r="O184" s="50">
        <v>38499</v>
      </c>
      <c r="P184" s="51">
        <v>38499</v>
      </c>
      <c r="Q184" s="103">
        <v>38618</v>
      </c>
      <c r="R184" s="101">
        <v>38618</v>
      </c>
    </row>
    <row r="185" spans="2:18" customFormat="1" x14ac:dyDescent="0.2">
      <c r="B185" s="17" t="s">
        <v>2445</v>
      </c>
      <c r="C185" s="17" t="s">
        <v>2563</v>
      </c>
      <c r="D185" s="185" t="s">
        <v>2854</v>
      </c>
      <c r="E185" s="88">
        <v>-197.31</v>
      </c>
      <c r="F185" s="89" t="s">
        <v>2801</v>
      </c>
      <c r="G185" s="71" t="s">
        <v>2907</v>
      </c>
      <c r="H185" s="36" t="s">
        <v>2907</v>
      </c>
      <c r="I185" s="19">
        <f t="shared" si="2"/>
        <v>2.9045350243364871E-2</v>
      </c>
      <c r="J185" s="49">
        <v>487910.59</v>
      </c>
      <c r="K185" s="83" t="s">
        <v>2801</v>
      </c>
      <c r="L185" s="44" t="s">
        <v>2907</v>
      </c>
      <c r="M185" s="20">
        <v>38991</v>
      </c>
      <c r="N185" s="20">
        <v>39355</v>
      </c>
      <c r="O185" s="50">
        <v>38460</v>
      </c>
      <c r="P185" s="51">
        <v>38460</v>
      </c>
      <c r="Q185" s="103">
        <v>38460</v>
      </c>
      <c r="R185" s="101">
        <v>38460</v>
      </c>
    </row>
    <row r="186" spans="2:18" customFormat="1" x14ac:dyDescent="0.2">
      <c r="B186" s="17" t="s">
        <v>2452</v>
      </c>
      <c r="C186" s="17" t="s">
        <v>2698</v>
      </c>
      <c r="D186" s="185" t="s">
        <v>2545</v>
      </c>
      <c r="E186" s="88">
        <v>-194.35</v>
      </c>
      <c r="F186" s="89">
        <v>24986</v>
      </c>
      <c r="G186" s="44">
        <v>8479.98</v>
      </c>
      <c r="H186" s="19">
        <f>G186/F186</f>
        <v>0.33938925798447128</v>
      </c>
      <c r="I186" s="19">
        <f t="shared" si="2"/>
        <v>1.9922320405823613E-3</v>
      </c>
      <c r="J186" s="49">
        <v>33465.980000000003</v>
      </c>
      <c r="K186" s="83">
        <v>24986</v>
      </c>
      <c r="L186" s="44">
        <f>J186-K186</f>
        <v>8479.9800000000032</v>
      </c>
      <c r="M186" s="20">
        <v>38991</v>
      </c>
      <c r="N186" s="20">
        <v>39355</v>
      </c>
      <c r="O186" s="50">
        <v>38322</v>
      </c>
      <c r="P186" s="51">
        <v>38322</v>
      </c>
      <c r="Q186" s="103">
        <v>38623</v>
      </c>
      <c r="R186" s="101">
        <v>38623</v>
      </c>
    </row>
    <row r="187" spans="2:18" customFormat="1" x14ac:dyDescent="0.2">
      <c r="B187" s="17" t="s">
        <v>2204</v>
      </c>
      <c r="C187" s="17" t="s">
        <v>2205</v>
      </c>
      <c r="D187" s="185" t="s">
        <v>1895</v>
      </c>
      <c r="E187" s="88">
        <v>-189</v>
      </c>
      <c r="F187" s="89" t="s">
        <v>2801</v>
      </c>
      <c r="G187" s="71" t="s">
        <v>2907</v>
      </c>
      <c r="H187" s="35" t="s">
        <v>2907</v>
      </c>
      <c r="I187" s="19">
        <f t="shared" si="2"/>
        <v>-1.1251182713611442E-5</v>
      </c>
      <c r="J187" s="49">
        <v>-189</v>
      </c>
      <c r="K187" s="83" t="s">
        <v>2801</v>
      </c>
      <c r="L187" s="44" t="s">
        <v>2907</v>
      </c>
      <c r="M187" s="20">
        <v>38991</v>
      </c>
      <c r="N187" s="20">
        <v>39355</v>
      </c>
      <c r="O187" s="50">
        <v>39322</v>
      </c>
      <c r="P187" s="51">
        <v>39322</v>
      </c>
      <c r="Q187" s="103">
        <v>39325</v>
      </c>
      <c r="R187" s="101">
        <v>39325</v>
      </c>
    </row>
    <row r="188" spans="2:18" customFormat="1" x14ac:dyDescent="0.2">
      <c r="B188" s="17" t="s">
        <v>2461</v>
      </c>
      <c r="C188" s="17" t="s">
        <v>2897</v>
      </c>
      <c r="D188" s="185" t="s">
        <v>2797</v>
      </c>
      <c r="E188" s="88">
        <v>-180.81</v>
      </c>
      <c r="F188" s="89">
        <v>40607.599999999999</v>
      </c>
      <c r="G188" s="44">
        <v>-1680.61</v>
      </c>
      <c r="H188" s="19">
        <f>G188/F188</f>
        <v>-4.1386587732345666E-2</v>
      </c>
      <c r="I188" s="19">
        <f t="shared" si="2"/>
        <v>2.3173263332324097E-3</v>
      </c>
      <c r="J188" s="49">
        <v>38926.99</v>
      </c>
      <c r="K188" s="83">
        <v>40607.599999999999</v>
      </c>
      <c r="L188" s="44">
        <f>J188-K188</f>
        <v>-1680.6100000000006</v>
      </c>
      <c r="M188" s="20">
        <v>38991</v>
      </c>
      <c r="N188" s="20">
        <v>39355</v>
      </c>
      <c r="O188" s="50">
        <v>38527</v>
      </c>
      <c r="P188" s="51">
        <v>38527</v>
      </c>
      <c r="Q188" s="103">
        <v>38569</v>
      </c>
      <c r="R188" s="101">
        <v>38569</v>
      </c>
    </row>
    <row r="189" spans="2:18" customFormat="1" x14ac:dyDescent="0.2">
      <c r="B189" s="17" t="s">
        <v>2437</v>
      </c>
      <c r="C189" s="17" t="s">
        <v>2846</v>
      </c>
      <c r="D189" s="185" t="s">
        <v>2846</v>
      </c>
      <c r="E189" s="88">
        <v>-174.48</v>
      </c>
      <c r="F189" s="89" t="s">
        <v>2801</v>
      </c>
      <c r="G189" s="71" t="s">
        <v>2907</v>
      </c>
      <c r="H189" s="36" t="s">
        <v>2907</v>
      </c>
      <c r="I189" s="19">
        <f t="shared" si="2"/>
        <v>2.6848290123830873E-2</v>
      </c>
      <c r="J189" s="49">
        <v>451003.86</v>
      </c>
      <c r="K189" s="83" t="s">
        <v>2801</v>
      </c>
      <c r="L189" s="44" t="s">
        <v>2907</v>
      </c>
      <c r="M189" s="20">
        <v>38991</v>
      </c>
      <c r="N189" s="20">
        <v>39355</v>
      </c>
      <c r="O189" s="50">
        <v>38460</v>
      </c>
      <c r="P189" s="51">
        <v>38460</v>
      </c>
      <c r="Q189" s="103">
        <v>38460</v>
      </c>
      <c r="R189" s="101">
        <v>38460</v>
      </c>
    </row>
    <row r="190" spans="2:18" customFormat="1" x14ac:dyDescent="0.2">
      <c r="B190" s="17" t="s">
        <v>2180</v>
      </c>
      <c r="C190" s="17" t="s">
        <v>2181</v>
      </c>
      <c r="D190" s="185" t="s">
        <v>1895</v>
      </c>
      <c r="E190" s="88">
        <v>-170</v>
      </c>
      <c r="F190" s="89" t="s">
        <v>2801</v>
      </c>
      <c r="G190" s="71" t="s">
        <v>2907</v>
      </c>
      <c r="H190" s="35" t="s">
        <v>2907</v>
      </c>
      <c r="I190" s="19">
        <f t="shared" si="2"/>
        <v>-1.012011143552352E-5</v>
      </c>
      <c r="J190" s="49">
        <v>-170</v>
      </c>
      <c r="K190" s="83" t="s">
        <v>2801</v>
      </c>
      <c r="L190" s="44" t="s">
        <v>2907</v>
      </c>
      <c r="M190" s="20">
        <v>38991</v>
      </c>
      <c r="N190" s="20">
        <v>39355</v>
      </c>
      <c r="O190" s="50">
        <v>39322</v>
      </c>
      <c r="P190" s="51">
        <v>39322</v>
      </c>
      <c r="Q190" s="103">
        <v>39325</v>
      </c>
      <c r="R190" s="101">
        <v>39325</v>
      </c>
    </row>
    <row r="191" spans="2:18" customFormat="1" x14ac:dyDescent="0.2">
      <c r="B191" s="17" t="s">
        <v>396</v>
      </c>
      <c r="C191" s="17" t="s">
        <v>397</v>
      </c>
      <c r="D191" s="185" t="s">
        <v>1895</v>
      </c>
      <c r="E191" s="88">
        <v>-161</v>
      </c>
      <c r="F191" s="89" t="s">
        <v>2801</v>
      </c>
      <c r="G191" s="71" t="s">
        <v>2907</v>
      </c>
      <c r="H191" s="35" t="s">
        <v>2907</v>
      </c>
      <c r="I191" s="19">
        <f t="shared" si="2"/>
        <v>-9.5843408301134507E-6</v>
      </c>
      <c r="J191" s="49">
        <v>-161</v>
      </c>
      <c r="K191" s="83" t="s">
        <v>2801</v>
      </c>
      <c r="L191" s="44" t="s">
        <v>2907</v>
      </c>
      <c r="M191" s="20">
        <v>38991</v>
      </c>
      <c r="N191" s="20">
        <v>39355</v>
      </c>
      <c r="O191" s="50">
        <v>39265</v>
      </c>
      <c r="P191" s="51">
        <v>39265</v>
      </c>
      <c r="Q191" s="103">
        <v>39265</v>
      </c>
      <c r="R191" s="101">
        <v>39265</v>
      </c>
    </row>
    <row r="192" spans="2:18" customFormat="1" x14ac:dyDescent="0.2">
      <c r="B192" s="17" t="s">
        <v>1870</v>
      </c>
      <c r="C192" s="17" t="s">
        <v>1871</v>
      </c>
      <c r="D192" s="185" t="s">
        <v>1872</v>
      </c>
      <c r="E192" s="88">
        <v>-158.02000000000001</v>
      </c>
      <c r="F192" s="89">
        <v>3012</v>
      </c>
      <c r="G192" s="44">
        <v>-939.36</v>
      </c>
      <c r="H192" s="19">
        <f>G192/F192</f>
        <v>-0.31187250996015936</v>
      </c>
      <c r="I192" s="19">
        <f t="shared" si="2"/>
        <v>1.2338439862190275E-4</v>
      </c>
      <c r="J192" s="49">
        <v>2072.64</v>
      </c>
      <c r="K192" s="83">
        <v>3012</v>
      </c>
      <c r="L192" s="44">
        <f>J192-K192</f>
        <v>-939.36000000000013</v>
      </c>
      <c r="M192" s="20">
        <v>38991</v>
      </c>
      <c r="N192" s="20">
        <v>39355</v>
      </c>
      <c r="O192" s="50">
        <v>38636</v>
      </c>
      <c r="P192" s="51">
        <v>38636</v>
      </c>
      <c r="Q192" s="103">
        <v>38982</v>
      </c>
      <c r="R192" s="101">
        <v>38982</v>
      </c>
    </row>
    <row r="193" spans="2:18" customFormat="1" x14ac:dyDescent="0.2">
      <c r="B193" s="17" t="s">
        <v>2186</v>
      </c>
      <c r="C193" s="17" t="s">
        <v>2187</v>
      </c>
      <c r="D193" s="185" t="s">
        <v>1895</v>
      </c>
      <c r="E193" s="88">
        <v>-157</v>
      </c>
      <c r="F193" s="89" t="s">
        <v>2801</v>
      </c>
      <c r="G193" s="71" t="s">
        <v>2907</v>
      </c>
      <c r="H193" s="35" t="s">
        <v>2907</v>
      </c>
      <c r="I193" s="19">
        <f t="shared" si="2"/>
        <v>-9.3462205610423101E-6</v>
      </c>
      <c r="J193" s="49">
        <v>-157</v>
      </c>
      <c r="K193" s="83" t="s">
        <v>2801</v>
      </c>
      <c r="L193" s="44" t="s">
        <v>2907</v>
      </c>
      <c r="M193" s="20">
        <v>38991</v>
      </c>
      <c r="N193" s="20">
        <v>39355</v>
      </c>
      <c r="O193" s="50">
        <v>39322</v>
      </c>
      <c r="P193" s="51">
        <v>39322</v>
      </c>
      <c r="Q193" s="103">
        <v>39325</v>
      </c>
      <c r="R193" s="101">
        <v>39325</v>
      </c>
    </row>
    <row r="194" spans="2:18" customFormat="1" x14ac:dyDescent="0.2">
      <c r="B194" s="17" t="s">
        <v>1879</v>
      </c>
      <c r="C194" s="17" t="s">
        <v>1880</v>
      </c>
      <c r="D194" s="185" t="s">
        <v>1881</v>
      </c>
      <c r="E194" s="88">
        <v>-127.36</v>
      </c>
      <c r="F194" s="89">
        <v>1087.75</v>
      </c>
      <c r="G194" s="44">
        <v>1546.48</v>
      </c>
      <c r="H194" s="21">
        <f>G194/F194</f>
        <v>1.421723741668582</v>
      </c>
      <c r="I194" s="19">
        <f t="shared" si="2"/>
        <v>1.5681588909881837E-4</v>
      </c>
      <c r="J194" s="49">
        <v>2634.23</v>
      </c>
      <c r="K194" s="83">
        <v>1087.75</v>
      </c>
      <c r="L194" s="44">
        <f>J194-K194</f>
        <v>1546.48</v>
      </c>
      <c r="M194" s="20">
        <v>38991</v>
      </c>
      <c r="N194" s="20">
        <v>39355</v>
      </c>
      <c r="O194" s="50">
        <v>38652</v>
      </c>
      <c r="P194" s="51">
        <v>38652</v>
      </c>
      <c r="Q194" s="103">
        <v>38982</v>
      </c>
      <c r="R194" s="101">
        <v>38982</v>
      </c>
    </row>
    <row r="195" spans="2:18" customFormat="1" x14ac:dyDescent="0.2">
      <c r="B195" s="17" t="s">
        <v>2444</v>
      </c>
      <c r="C195" s="17" t="s">
        <v>2853</v>
      </c>
      <c r="D195" s="185" t="s">
        <v>2853</v>
      </c>
      <c r="E195" s="88">
        <v>-124.56</v>
      </c>
      <c r="F195" s="89" t="s">
        <v>2801</v>
      </c>
      <c r="G195" s="71" t="s">
        <v>2907</v>
      </c>
      <c r="H195" s="36" t="s">
        <v>2907</v>
      </c>
      <c r="I195" s="19">
        <f t="shared" si="2"/>
        <v>8.9393004050306712E-3</v>
      </c>
      <c r="J195" s="49">
        <v>150164.46</v>
      </c>
      <c r="K195" s="83" t="s">
        <v>2801</v>
      </c>
      <c r="L195" s="44" t="s">
        <v>2907</v>
      </c>
      <c r="M195" s="20">
        <v>38991</v>
      </c>
      <c r="N195" s="20">
        <v>39355</v>
      </c>
      <c r="O195" s="50">
        <v>38460</v>
      </c>
      <c r="P195" s="51">
        <v>38460</v>
      </c>
      <c r="Q195" s="103">
        <v>38460</v>
      </c>
      <c r="R195" s="101">
        <v>38460</v>
      </c>
    </row>
    <row r="196" spans="2:18" customFormat="1" x14ac:dyDescent="0.2">
      <c r="B196" s="17" t="s">
        <v>2453</v>
      </c>
      <c r="C196" s="17" t="s">
        <v>2566</v>
      </c>
      <c r="D196" s="185" t="s">
        <v>2889</v>
      </c>
      <c r="E196" s="88">
        <v>-111.58</v>
      </c>
      <c r="F196" s="89">
        <v>127836</v>
      </c>
      <c r="G196" s="44">
        <v>-33782.22</v>
      </c>
      <c r="H196" s="19">
        <f>G196/F196</f>
        <v>-0.26426217966769927</v>
      </c>
      <c r="I196" s="19">
        <f t="shared" si="2"/>
        <v>5.5990278501894903E-3</v>
      </c>
      <c r="J196" s="49">
        <v>94053.78</v>
      </c>
      <c r="K196" s="83">
        <v>127836</v>
      </c>
      <c r="L196" s="44">
        <f>J196-K196</f>
        <v>-33782.22</v>
      </c>
      <c r="M196" s="20">
        <v>38991</v>
      </c>
      <c r="N196" s="20">
        <v>39355</v>
      </c>
      <c r="O196" s="50">
        <v>38335</v>
      </c>
      <c r="P196" s="51">
        <v>38335</v>
      </c>
      <c r="Q196" s="103">
        <v>38446</v>
      </c>
      <c r="R196" s="101">
        <v>38446</v>
      </c>
    </row>
    <row r="197" spans="2:18" customFormat="1" x14ac:dyDescent="0.2">
      <c r="B197" s="17" t="s">
        <v>2433</v>
      </c>
      <c r="C197" s="17" t="s">
        <v>2842</v>
      </c>
      <c r="D197" s="185" t="s">
        <v>2842</v>
      </c>
      <c r="E197" s="88">
        <v>-92.46</v>
      </c>
      <c r="F197" s="89" t="s">
        <v>2801</v>
      </c>
      <c r="G197" s="71" t="s">
        <v>2907</v>
      </c>
      <c r="H197" s="35" t="s">
        <v>2907</v>
      </c>
      <c r="I197" s="19">
        <f t="shared" si="2"/>
        <v>1.108047429271434E-2</v>
      </c>
      <c r="J197" s="49">
        <v>186132.4</v>
      </c>
      <c r="K197" s="83" t="s">
        <v>2801</v>
      </c>
      <c r="L197" s="44" t="s">
        <v>2907</v>
      </c>
      <c r="M197" s="20">
        <v>38991</v>
      </c>
      <c r="N197" s="20">
        <v>39355</v>
      </c>
      <c r="O197" s="50">
        <v>38460</v>
      </c>
      <c r="P197" s="51">
        <v>38460</v>
      </c>
      <c r="Q197" s="103">
        <v>38460</v>
      </c>
      <c r="R197" s="101">
        <v>38460</v>
      </c>
    </row>
    <row r="198" spans="2:18" customFormat="1" x14ac:dyDescent="0.2">
      <c r="B198" s="17" t="s">
        <v>2434</v>
      </c>
      <c r="C198" s="17" t="s">
        <v>2843</v>
      </c>
      <c r="D198" s="185" t="s">
        <v>2843</v>
      </c>
      <c r="E198" s="88">
        <v>-92.46</v>
      </c>
      <c r="F198" s="89" t="s">
        <v>2801</v>
      </c>
      <c r="G198" s="71" t="s">
        <v>2907</v>
      </c>
      <c r="H198" s="35" t="s">
        <v>2907</v>
      </c>
      <c r="I198" s="19">
        <f t="shared" si="2"/>
        <v>3.4930567106042219E-2</v>
      </c>
      <c r="J198" s="49">
        <v>586771.84</v>
      </c>
      <c r="K198" s="83" t="s">
        <v>2801</v>
      </c>
      <c r="L198" s="44" t="s">
        <v>2907</v>
      </c>
      <c r="M198" s="20">
        <v>38991</v>
      </c>
      <c r="N198" s="20">
        <v>39355</v>
      </c>
      <c r="O198" s="50">
        <v>38460</v>
      </c>
      <c r="P198" s="51">
        <v>38460</v>
      </c>
      <c r="Q198" s="103">
        <v>38460</v>
      </c>
      <c r="R198" s="101">
        <v>38460</v>
      </c>
    </row>
    <row r="199" spans="2:18" customFormat="1" x14ac:dyDescent="0.2">
      <c r="B199" s="17" t="s">
        <v>2440</v>
      </c>
      <c r="C199" s="17" t="s">
        <v>2849</v>
      </c>
      <c r="D199" s="185" t="s">
        <v>2849</v>
      </c>
      <c r="E199" s="88">
        <v>-92.46</v>
      </c>
      <c r="F199" s="89" t="s">
        <v>2801</v>
      </c>
      <c r="G199" s="71" t="s">
        <v>2907</v>
      </c>
      <c r="H199" s="36" t="s">
        <v>2907</v>
      </c>
      <c r="I199" s="19">
        <f t="shared" si="2"/>
        <v>2.4812342178350415E-2</v>
      </c>
      <c r="J199" s="49">
        <v>416803.53</v>
      </c>
      <c r="K199" s="83" t="s">
        <v>2801</v>
      </c>
      <c r="L199" s="44" t="s">
        <v>2907</v>
      </c>
      <c r="M199" s="20">
        <v>38991</v>
      </c>
      <c r="N199" s="20">
        <v>39355</v>
      </c>
      <c r="O199" s="50">
        <v>38460</v>
      </c>
      <c r="P199" s="51">
        <v>38460</v>
      </c>
      <c r="Q199" s="103">
        <v>38460</v>
      </c>
      <c r="R199" s="101">
        <v>38460</v>
      </c>
    </row>
    <row r="200" spans="2:18" customFormat="1" x14ac:dyDescent="0.2">
      <c r="B200" s="17" t="s">
        <v>2447</v>
      </c>
      <c r="C200" s="17" t="s">
        <v>2856</v>
      </c>
      <c r="D200" s="185" t="s">
        <v>2856</v>
      </c>
      <c r="E200" s="88">
        <v>-92.46</v>
      </c>
      <c r="F200" s="89" t="s">
        <v>2801</v>
      </c>
      <c r="G200" s="71" t="s">
        <v>2907</v>
      </c>
      <c r="H200" s="36" t="s">
        <v>2907</v>
      </c>
      <c r="I200" s="19">
        <f t="shared" si="2"/>
        <v>1.8498182606576381E-2</v>
      </c>
      <c r="J200" s="49">
        <v>310736.8</v>
      </c>
      <c r="K200" s="83" t="s">
        <v>2801</v>
      </c>
      <c r="L200" s="44" t="s">
        <v>2907</v>
      </c>
      <c r="M200" s="20">
        <v>38991</v>
      </c>
      <c r="N200" s="20">
        <v>39355</v>
      </c>
      <c r="O200" s="50">
        <v>38460</v>
      </c>
      <c r="P200" s="51">
        <v>38460</v>
      </c>
      <c r="Q200" s="103">
        <v>38460</v>
      </c>
      <c r="R200" s="101">
        <v>38460</v>
      </c>
    </row>
    <row r="201" spans="2:18" customFormat="1" x14ac:dyDescent="0.2">
      <c r="B201" s="17" t="s">
        <v>183</v>
      </c>
      <c r="C201" s="17" t="s">
        <v>184</v>
      </c>
      <c r="D201" s="185" t="s">
        <v>185</v>
      </c>
      <c r="E201" s="88">
        <v>-88.31</v>
      </c>
      <c r="F201" s="89">
        <v>415</v>
      </c>
      <c r="G201" s="44">
        <v>-503.31</v>
      </c>
      <c r="H201" s="19">
        <f>G201/F201</f>
        <v>-1.2127951807228916</v>
      </c>
      <c r="I201" s="19">
        <f t="shared" si="2"/>
        <v>-5.2571002404181294E-6</v>
      </c>
      <c r="J201" s="49">
        <f>E201</f>
        <v>-88.31</v>
      </c>
      <c r="K201" s="83">
        <v>415</v>
      </c>
      <c r="L201" s="44">
        <f>J201-K201</f>
        <v>-503.31</v>
      </c>
      <c r="M201" s="20">
        <v>38991</v>
      </c>
      <c r="N201" s="20">
        <v>39355</v>
      </c>
      <c r="O201" s="50">
        <v>38476</v>
      </c>
      <c r="P201" s="51">
        <v>38476</v>
      </c>
      <c r="Q201" s="103">
        <v>38476</v>
      </c>
      <c r="R201" s="101">
        <v>38476</v>
      </c>
    </row>
    <row r="202" spans="2:18" customFormat="1" x14ac:dyDescent="0.2">
      <c r="B202" s="17" t="s">
        <v>186</v>
      </c>
      <c r="C202" s="17" t="s">
        <v>2674</v>
      </c>
      <c r="D202" s="185" t="s">
        <v>2868</v>
      </c>
      <c r="E202" s="88">
        <v>-86.67</v>
      </c>
      <c r="F202" s="89" t="s">
        <v>2801</v>
      </c>
      <c r="G202" s="71" t="s">
        <v>2907</v>
      </c>
      <c r="H202" s="36" t="s">
        <v>2907</v>
      </c>
      <c r="I202" s="19">
        <f t="shared" si="2"/>
        <v>-5.1594709300989619E-6</v>
      </c>
      <c r="J202" s="49">
        <f>E202</f>
        <v>-86.67</v>
      </c>
      <c r="K202" s="83" t="s">
        <v>2801</v>
      </c>
      <c r="L202" s="44" t="s">
        <v>2907</v>
      </c>
      <c r="M202" s="20">
        <v>38991</v>
      </c>
      <c r="N202" s="20">
        <v>39355</v>
      </c>
      <c r="O202" s="50">
        <v>38476</v>
      </c>
      <c r="P202" s="51">
        <v>38476</v>
      </c>
      <c r="Q202" s="103">
        <v>38476</v>
      </c>
      <c r="R202" s="101">
        <v>38476</v>
      </c>
    </row>
    <row r="203" spans="2:18" customFormat="1" x14ac:dyDescent="0.2">
      <c r="B203" s="17" t="s">
        <v>2089</v>
      </c>
      <c r="C203" s="17" t="s">
        <v>2090</v>
      </c>
      <c r="D203" s="185" t="s">
        <v>1895</v>
      </c>
      <c r="E203" s="88">
        <v>-76</v>
      </c>
      <c r="F203" s="89" t="s">
        <v>2801</v>
      </c>
      <c r="G203" s="71" t="s">
        <v>2907</v>
      </c>
      <c r="H203" s="35" t="s">
        <v>2907</v>
      </c>
      <c r="I203" s="19">
        <f t="shared" si="2"/>
        <v>-4.5242851123516909E-6</v>
      </c>
      <c r="J203" s="49">
        <v>-76</v>
      </c>
      <c r="K203" s="83" t="s">
        <v>2801</v>
      </c>
      <c r="L203" s="44" t="s">
        <v>2907</v>
      </c>
      <c r="M203" s="20">
        <v>38991</v>
      </c>
      <c r="N203" s="20">
        <v>39355</v>
      </c>
      <c r="O203" s="50">
        <v>39296</v>
      </c>
      <c r="P203" s="51">
        <v>39296</v>
      </c>
      <c r="Q203" s="103">
        <v>39297</v>
      </c>
      <c r="R203" s="101">
        <v>39297</v>
      </c>
    </row>
    <row r="204" spans="2:18" customFormat="1" x14ac:dyDescent="0.2">
      <c r="B204" s="17" t="s">
        <v>2431</v>
      </c>
      <c r="C204" s="17" t="s">
        <v>2840</v>
      </c>
      <c r="D204" s="185" t="s">
        <v>2840</v>
      </c>
      <c r="E204" s="88">
        <v>-59.78</v>
      </c>
      <c r="F204" s="89" t="s">
        <v>2801</v>
      </c>
      <c r="G204" s="71" t="s">
        <v>2907</v>
      </c>
      <c r="H204" s="36" t="s">
        <v>2907</v>
      </c>
      <c r="I204" s="19">
        <f t="shared" si="2"/>
        <v>5.6617887332680326E-2</v>
      </c>
      <c r="J204" s="49">
        <v>951080.52</v>
      </c>
      <c r="K204" s="83" t="s">
        <v>2801</v>
      </c>
      <c r="L204" s="44" t="s">
        <v>2907</v>
      </c>
      <c r="M204" s="20">
        <v>38991</v>
      </c>
      <c r="N204" s="20">
        <v>39355</v>
      </c>
      <c r="O204" s="50">
        <v>38460</v>
      </c>
      <c r="P204" s="51">
        <v>38460</v>
      </c>
      <c r="Q204" s="103">
        <v>38460</v>
      </c>
      <c r="R204" s="101">
        <v>38460</v>
      </c>
    </row>
    <row r="205" spans="2:18" customFormat="1" x14ac:dyDescent="0.2">
      <c r="B205" s="17" t="s">
        <v>2449</v>
      </c>
      <c r="C205" s="17" t="s">
        <v>2858</v>
      </c>
      <c r="D205" s="185" t="s">
        <v>2858</v>
      </c>
      <c r="E205" s="88">
        <v>-59.63</v>
      </c>
      <c r="F205" s="89" t="s">
        <v>2801</v>
      </c>
      <c r="G205" s="71" t="s">
        <v>2907</v>
      </c>
      <c r="H205" s="36" t="s">
        <v>2907</v>
      </c>
      <c r="I205" s="19">
        <f t="shared" si="2"/>
        <v>1.35252235443321E-2</v>
      </c>
      <c r="J205" s="49">
        <v>227199.87</v>
      </c>
      <c r="K205" s="83" t="s">
        <v>2801</v>
      </c>
      <c r="L205" s="44" t="s">
        <v>2907</v>
      </c>
      <c r="M205" s="20">
        <v>38991</v>
      </c>
      <c r="N205" s="20">
        <v>39355</v>
      </c>
      <c r="O205" s="50">
        <v>38460</v>
      </c>
      <c r="P205" s="51">
        <v>38460</v>
      </c>
      <c r="Q205" s="103">
        <v>38460</v>
      </c>
      <c r="R205" s="101">
        <v>38460</v>
      </c>
    </row>
    <row r="206" spans="2:18" customFormat="1" x14ac:dyDescent="0.2">
      <c r="B206" s="17" t="s">
        <v>1867</v>
      </c>
      <c r="C206" s="17" t="s">
        <v>1868</v>
      </c>
      <c r="D206" s="185" t="s">
        <v>1869</v>
      </c>
      <c r="E206" s="88">
        <v>-56.45</v>
      </c>
      <c r="F206" s="89">
        <v>1543.9</v>
      </c>
      <c r="G206" s="44">
        <v>-517.55999999999995</v>
      </c>
      <c r="H206" s="19">
        <f>G206/F206</f>
        <v>-0.33522896560658066</v>
      </c>
      <c r="I206" s="19">
        <f t="shared" ref="I206:I269" si="3">J206/16798234</f>
        <v>6.1098089239618872E-5</v>
      </c>
      <c r="J206" s="49">
        <v>1026.3399999999999</v>
      </c>
      <c r="K206" s="83">
        <v>1543.9</v>
      </c>
      <c r="L206" s="44">
        <f>J206-K206</f>
        <v>-517.56000000000017</v>
      </c>
      <c r="M206" s="20">
        <v>38991</v>
      </c>
      <c r="N206" s="20">
        <v>39355</v>
      </c>
      <c r="O206" s="50">
        <v>38636</v>
      </c>
      <c r="P206" s="51">
        <v>38636</v>
      </c>
      <c r="Q206" s="103">
        <v>38982</v>
      </c>
      <c r="R206" s="101">
        <v>38982</v>
      </c>
    </row>
    <row r="207" spans="2:18" customFormat="1" x14ac:dyDescent="0.2">
      <c r="B207" s="17" t="s">
        <v>2439</v>
      </c>
      <c r="C207" s="17" t="s">
        <v>2848</v>
      </c>
      <c r="D207" s="185" t="s">
        <v>2848</v>
      </c>
      <c r="E207" s="88">
        <v>-41.6</v>
      </c>
      <c r="F207" s="89" t="s">
        <v>2801</v>
      </c>
      <c r="G207" s="71" t="s">
        <v>2907</v>
      </c>
      <c r="H207" s="36" t="s">
        <v>2907</v>
      </c>
      <c r="I207" s="19">
        <f t="shared" si="3"/>
        <v>2.9376764247956065E-2</v>
      </c>
      <c r="J207" s="49">
        <v>493477.76</v>
      </c>
      <c r="K207" s="83" t="s">
        <v>2801</v>
      </c>
      <c r="L207" s="44" t="s">
        <v>2907</v>
      </c>
      <c r="M207" s="20">
        <v>38991</v>
      </c>
      <c r="N207" s="20">
        <v>39355</v>
      </c>
      <c r="O207" s="50">
        <v>38460</v>
      </c>
      <c r="P207" s="51">
        <v>38460</v>
      </c>
      <c r="Q207" s="103">
        <v>38460</v>
      </c>
      <c r="R207" s="101">
        <v>38460</v>
      </c>
    </row>
    <row r="208" spans="2:18" customFormat="1" x14ac:dyDescent="0.2">
      <c r="B208" s="17" t="s">
        <v>181</v>
      </c>
      <c r="C208" s="17" t="s">
        <v>2670</v>
      </c>
      <c r="D208" s="185" t="s">
        <v>2715</v>
      </c>
      <c r="E208" s="88">
        <v>-31.02</v>
      </c>
      <c r="F208" s="89" t="s">
        <v>2801</v>
      </c>
      <c r="G208" s="44" t="s">
        <v>2907</v>
      </c>
      <c r="H208" s="36" t="s">
        <v>2907</v>
      </c>
      <c r="I208" s="19">
        <f t="shared" si="3"/>
        <v>-7.7779961869801309E-4</v>
      </c>
      <c r="J208" s="49">
        <v>-13065.66</v>
      </c>
      <c r="K208" s="83" t="s">
        <v>2801</v>
      </c>
      <c r="L208" s="44" t="s">
        <v>2907</v>
      </c>
      <c r="M208" s="20">
        <v>38991</v>
      </c>
      <c r="N208" s="20">
        <v>39355</v>
      </c>
      <c r="O208" s="50">
        <v>38460</v>
      </c>
      <c r="P208" s="51">
        <v>38460</v>
      </c>
      <c r="Q208" s="103">
        <v>38460</v>
      </c>
      <c r="R208" s="101">
        <v>38460</v>
      </c>
    </row>
    <row r="209" spans="2:18" customFormat="1" x14ac:dyDescent="0.2">
      <c r="B209" s="17" t="s">
        <v>2460</v>
      </c>
      <c r="C209" s="17" t="s">
        <v>2896</v>
      </c>
      <c r="D209" s="185" t="s">
        <v>2796</v>
      </c>
      <c r="E209" s="88">
        <v>-27.89</v>
      </c>
      <c r="F209" s="89">
        <v>2525</v>
      </c>
      <c r="G209" s="44">
        <v>2097.7800000000002</v>
      </c>
      <c r="H209" s="21">
        <f>G209/F209</f>
        <v>0.83080396039603965</v>
      </c>
      <c r="I209" s="19">
        <f t="shared" si="3"/>
        <v>2.7519440436417304E-4</v>
      </c>
      <c r="J209" s="49">
        <v>4622.78</v>
      </c>
      <c r="K209" s="83">
        <v>2525</v>
      </c>
      <c r="L209" s="44">
        <f>J209-K209</f>
        <v>2097.7799999999997</v>
      </c>
      <c r="M209" s="20">
        <v>38991</v>
      </c>
      <c r="N209" s="20">
        <v>39355</v>
      </c>
      <c r="O209" s="50">
        <v>38524</v>
      </c>
      <c r="P209" s="51">
        <v>38524</v>
      </c>
      <c r="Q209" s="103">
        <v>38618</v>
      </c>
      <c r="R209" s="101">
        <v>38618</v>
      </c>
    </row>
    <row r="210" spans="2:18" customFormat="1" x14ac:dyDescent="0.2">
      <c r="B210" s="17" t="s">
        <v>2438</v>
      </c>
      <c r="C210" s="17" t="s">
        <v>2847</v>
      </c>
      <c r="D210" s="185" t="s">
        <v>2847</v>
      </c>
      <c r="E210" s="88">
        <v>-19.47</v>
      </c>
      <c r="F210" s="89" t="s">
        <v>2801</v>
      </c>
      <c r="G210" s="71" t="s">
        <v>2907</v>
      </c>
      <c r="H210" s="36" t="s">
        <v>2907</v>
      </c>
      <c r="I210" s="19">
        <f t="shared" si="3"/>
        <v>7.5006587001943186E-3</v>
      </c>
      <c r="J210" s="49">
        <v>125997.82</v>
      </c>
      <c r="K210" s="83" t="s">
        <v>2801</v>
      </c>
      <c r="L210" s="44" t="s">
        <v>2907</v>
      </c>
      <c r="M210" s="20">
        <v>38991</v>
      </c>
      <c r="N210" s="20">
        <v>39355</v>
      </c>
      <c r="O210" s="50">
        <v>38460</v>
      </c>
      <c r="P210" s="51">
        <v>38460</v>
      </c>
      <c r="Q210" s="103">
        <v>38460</v>
      </c>
      <c r="R210" s="101">
        <v>38460</v>
      </c>
    </row>
    <row r="211" spans="2:18" customFormat="1" x14ac:dyDescent="0.2">
      <c r="B211" s="17" t="s">
        <v>2458</v>
      </c>
      <c r="C211" s="17" t="s">
        <v>2700</v>
      </c>
      <c r="D211" s="185" t="s">
        <v>2837</v>
      </c>
      <c r="E211" s="88">
        <v>-5.57</v>
      </c>
      <c r="F211" s="89">
        <v>20482</v>
      </c>
      <c r="G211" s="44">
        <v>15191.98</v>
      </c>
      <c r="H211" s="19">
        <f t="shared" ref="H211:H220" si="4">G211/F211</f>
        <v>0.74172346450541937</v>
      </c>
      <c r="I211" s="19">
        <f t="shared" si="3"/>
        <v>2.1236744291096314E-3</v>
      </c>
      <c r="J211" s="49">
        <v>35673.980000000003</v>
      </c>
      <c r="K211" s="83">
        <v>20482</v>
      </c>
      <c r="L211" s="44">
        <f t="shared" ref="L211:L220" si="5">J211-K211</f>
        <v>15191.980000000003</v>
      </c>
      <c r="M211" s="20">
        <v>38991</v>
      </c>
      <c r="N211" s="20">
        <v>39355</v>
      </c>
      <c r="O211" s="50">
        <v>38510</v>
      </c>
      <c r="P211" s="51">
        <v>38510</v>
      </c>
      <c r="Q211" s="103">
        <v>38623</v>
      </c>
      <c r="R211" s="101">
        <v>38623</v>
      </c>
    </row>
    <row r="212" spans="2:18" customFormat="1" x14ac:dyDescent="0.2">
      <c r="B212" s="17" t="s">
        <v>1005</v>
      </c>
      <c r="C212" s="17" t="s">
        <v>1006</v>
      </c>
      <c r="D212" s="185" t="s">
        <v>1007</v>
      </c>
      <c r="E212" s="88">
        <v>0</v>
      </c>
      <c r="F212" s="89">
        <v>40557</v>
      </c>
      <c r="G212" s="44">
        <v>5233.66</v>
      </c>
      <c r="H212" s="19">
        <f t="shared" si="4"/>
        <v>0.12904455457750819</v>
      </c>
      <c r="I212" s="19">
        <f t="shared" si="3"/>
        <v>2.7259210700362911E-3</v>
      </c>
      <c r="J212" s="49">
        <v>45790.66</v>
      </c>
      <c r="K212" s="83">
        <v>40557</v>
      </c>
      <c r="L212" s="44">
        <f t="shared" si="5"/>
        <v>5233.6600000000035</v>
      </c>
      <c r="M212" s="20">
        <v>38991</v>
      </c>
      <c r="N212" s="20">
        <v>39355</v>
      </c>
      <c r="O212" s="50">
        <v>38672</v>
      </c>
      <c r="P212" s="51">
        <v>38672</v>
      </c>
      <c r="Q212" s="103">
        <v>38988</v>
      </c>
      <c r="R212" s="101">
        <v>38988</v>
      </c>
    </row>
    <row r="213" spans="2:18" customFormat="1" x14ac:dyDescent="0.2">
      <c r="B213" s="17" t="s">
        <v>1897</v>
      </c>
      <c r="C213" s="17" t="s">
        <v>1898</v>
      </c>
      <c r="D213" s="185" t="s">
        <v>1899</v>
      </c>
      <c r="E213" s="88">
        <v>0</v>
      </c>
      <c r="F213" s="89">
        <v>-150</v>
      </c>
      <c r="G213" s="44">
        <v>-29573.42</v>
      </c>
      <c r="H213" s="19">
        <f t="shared" si="4"/>
        <v>197.15613333333332</v>
      </c>
      <c r="I213" s="19">
        <f t="shared" si="3"/>
        <v>-1.7694371920286382E-3</v>
      </c>
      <c r="J213" s="49">
        <v>-29723.42</v>
      </c>
      <c r="K213" s="83">
        <v>-150</v>
      </c>
      <c r="L213" s="44">
        <f t="shared" si="5"/>
        <v>-29573.42</v>
      </c>
      <c r="M213" s="20">
        <v>38991</v>
      </c>
      <c r="N213" s="20">
        <v>39355</v>
      </c>
      <c r="O213" s="50">
        <v>38887</v>
      </c>
      <c r="P213" s="51">
        <v>38887</v>
      </c>
      <c r="Q213" s="103">
        <v>39234</v>
      </c>
      <c r="R213" s="101">
        <v>39234</v>
      </c>
    </row>
    <row r="214" spans="2:18" customFormat="1" x14ac:dyDescent="0.2">
      <c r="B214" s="17" t="s">
        <v>1917</v>
      </c>
      <c r="C214" s="17" t="s">
        <v>1918</v>
      </c>
      <c r="D214" s="185" t="s">
        <v>1919</v>
      </c>
      <c r="E214" s="88">
        <v>0</v>
      </c>
      <c r="F214" s="89">
        <v>522.35</v>
      </c>
      <c r="G214" s="44">
        <v>-92.49</v>
      </c>
      <c r="H214" s="21">
        <f t="shared" si="4"/>
        <v>-0.17706518617785008</v>
      </c>
      <c r="I214" s="19">
        <f t="shared" si="3"/>
        <v>2.5589594715730237E-5</v>
      </c>
      <c r="J214" s="49">
        <v>429.86</v>
      </c>
      <c r="K214" s="83">
        <v>522.35</v>
      </c>
      <c r="L214" s="44">
        <f t="shared" si="5"/>
        <v>-92.490000000000009</v>
      </c>
      <c r="M214" s="20">
        <v>38991</v>
      </c>
      <c r="N214" s="20">
        <v>39355</v>
      </c>
      <c r="O214" s="50">
        <v>38937</v>
      </c>
      <c r="P214" s="51">
        <v>38937</v>
      </c>
      <c r="Q214" s="103">
        <v>38940</v>
      </c>
      <c r="R214" s="101">
        <v>38940</v>
      </c>
    </row>
    <row r="215" spans="2:18" customFormat="1" x14ac:dyDescent="0.2">
      <c r="B215" s="17" t="s">
        <v>162</v>
      </c>
      <c r="C215" s="17" t="s">
        <v>163</v>
      </c>
      <c r="D215" s="185" t="s">
        <v>164</v>
      </c>
      <c r="E215" s="88">
        <v>0</v>
      </c>
      <c r="F215" s="89">
        <v>11802.96</v>
      </c>
      <c r="G215" s="44">
        <v>-3687.22</v>
      </c>
      <c r="H215" s="19">
        <f t="shared" si="4"/>
        <v>-0.31239790696571029</v>
      </c>
      <c r="I215" s="19">
        <f t="shared" si="3"/>
        <v>4.8313054812785676E-4</v>
      </c>
      <c r="J215" s="49">
        <v>8115.74</v>
      </c>
      <c r="K215" s="83">
        <v>11802.96</v>
      </c>
      <c r="L215" s="44">
        <f t="shared" si="5"/>
        <v>-3687.2199999999993</v>
      </c>
      <c r="M215" s="20">
        <v>38991</v>
      </c>
      <c r="N215" s="20">
        <v>39355</v>
      </c>
      <c r="O215" s="50">
        <v>38957</v>
      </c>
      <c r="P215" s="51">
        <v>38957</v>
      </c>
      <c r="Q215" s="103">
        <v>38982</v>
      </c>
      <c r="R215" s="101">
        <v>38982</v>
      </c>
    </row>
    <row r="216" spans="2:18" customFormat="1" x14ac:dyDescent="0.2">
      <c r="B216" s="17" t="s">
        <v>2347</v>
      </c>
      <c r="C216" s="17" t="s">
        <v>2348</v>
      </c>
      <c r="D216" s="185" t="s">
        <v>2349</v>
      </c>
      <c r="E216" s="88">
        <v>0</v>
      </c>
      <c r="F216" s="89">
        <v>0</v>
      </c>
      <c r="G216" s="44">
        <v>-1.862645149230957E-9</v>
      </c>
      <c r="H216" s="19" t="e">
        <f t="shared" si="4"/>
        <v>#DIV/0!</v>
      </c>
      <c r="I216" s="19">
        <f t="shared" si="3"/>
        <v>-1.1088339102973307E-16</v>
      </c>
      <c r="J216" s="49">
        <v>-1.862645149230957E-9</v>
      </c>
      <c r="K216" s="83">
        <v>0</v>
      </c>
      <c r="L216" s="44">
        <f t="shared" si="5"/>
        <v>-1.862645149230957E-9</v>
      </c>
      <c r="M216" s="20">
        <v>38991</v>
      </c>
      <c r="N216" s="20">
        <v>39355</v>
      </c>
      <c r="O216" s="50" t="s">
        <v>2669</v>
      </c>
      <c r="P216" s="51" t="s">
        <v>334</v>
      </c>
      <c r="Q216" s="103" t="s">
        <v>2669</v>
      </c>
      <c r="R216" s="101" t="s">
        <v>334</v>
      </c>
    </row>
    <row r="217" spans="2:18" customFormat="1" x14ac:dyDescent="0.2">
      <c r="B217" s="17" t="s">
        <v>1949</v>
      </c>
      <c r="C217" s="17" t="s">
        <v>2668</v>
      </c>
      <c r="D217" s="185" t="s">
        <v>2819</v>
      </c>
      <c r="E217" s="88">
        <v>1.4551915228366852E-11</v>
      </c>
      <c r="F217" s="89">
        <v>0</v>
      </c>
      <c r="G217" s="44">
        <v>-38000</v>
      </c>
      <c r="H217" s="19" t="e">
        <f t="shared" si="4"/>
        <v>#DIV/0!</v>
      </c>
      <c r="I217" s="19">
        <f t="shared" si="3"/>
        <v>-2.2621425561758458E-3</v>
      </c>
      <c r="J217" s="49">
        <v>-38000</v>
      </c>
      <c r="K217" s="83">
        <v>0</v>
      </c>
      <c r="L217" s="44">
        <f t="shared" si="5"/>
        <v>-38000</v>
      </c>
      <c r="M217" s="20">
        <v>38991</v>
      </c>
      <c r="N217" s="20">
        <v>39355</v>
      </c>
      <c r="O217" s="50" t="s">
        <v>2669</v>
      </c>
      <c r="P217" s="51" t="s">
        <v>334</v>
      </c>
      <c r="Q217" s="103" t="s">
        <v>2669</v>
      </c>
      <c r="R217" s="101" t="s">
        <v>334</v>
      </c>
    </row>
    <row r="218" spans="2:18" customFormat="1" x14ac:dyDescent="0.2">
      <c r="B218" s="17" t="s">
        <v>1604</v>
      </c>
      <c r="C218" s="17" t="s">
        <v>1605</v>
      </c>
      <c r="D218" s="185" t="s">
        <v>1606</v>
      </c>
      <c r="E218" s="88">
        <v>2.9103830456733704E-11</v>
      </c>
      <c r="F218" s="89">
        <v>8726</v>
      </c>
      <c r="G218" s="44">
        <v>-8726</v>
      </c>
      <c r="H218" s="19">
        <f t="shared" si="4"/>
        <v>-1</v>
      </c>
      <c r="I218" s="19">
        <f t="shared" si="3"/>
        <v>0</v>
      </c>
      <c r="J218" s="49">
        <v>0</v>
      </c>
      <c r="K218" s="83">
        <v>8726</v>
      </c>
      <c r="L218" s="44">
        <f t="shared" si="5"/>
        <v>-8726</v>
      </c>
      <c r="M218" s="20">
        <v>38991</v>
      </c>
      <c r="N218" s="20">
        <v>39355</v>
      </c>
      <c r="O218" s="50">
        <v>39058</v>
      </c>
      <c r="P218" s="51">
        <v>39058</v>
      </c>
      <c r="Q218" s="103">
        <v>39062</v>
      </c>
      <c r="R218" s="101">
        <v>39062</v>
      </c>
    </row>
    <row r="219" spans="2:18" customFormat="1" x14ac:dyDescent="0.2">
      <c r="B219" s="17" t="s">
        <v>2430</v>
      </c>
      <c r="C219" s="17" t="s">
        <v>2870</v>
      </c>
      <c r="D219" s="185" t="s">
        <v>2545</v>
      </c>
      <c r="E219" s="88">
        <v>10.93</v>
      </c>
      <c r="F219" s="89">
        <v>23760</v>
      </c>
      <c r="G219" s="44">
        <v>-22681.13</v>
      </c>
      <c r="H219" s="21">
        <f t="shared" si="4"/>
        <v>-0.95459301346801351</v>
      </c>
      <c r="I219" s="19">
        <f t="shared" si="3"/>
        <v>6.4225203673195635E-5</v>
      </c>
      <c r="J219" s="49">
        <v>1078.8699999999999</v>
      </c>
      <c r="K219" s="83">
        <v>23760</v>
      </c>
      <c r="L219" s="44">
        <f t="shared" si="5"/>
        <v>-22681.13</v>
      </c>
      <c r="M219" s="20">
        <v>38991</v>
      </c>
      <c r="N219" s="20">
        <v>39355</v>
      </c>
      <c r="O219" s="50">
        <v>38174</v>
      </c>
      <c r="P219" s="51">
        <v>38174</v>
      </c>
      <c r="Q219" s="103">
        <v>38807</v>
      </c>
      <c r="R219" s="101">
        <v>38807</v>
      </c>
    </row>
    <row r="220" spans="2:18" customFormat="1" x14ac:dyDescent="0.2">
      <c r="B220" s="17" t="s">
        <v>12</v>
      </c>
      <c r="C220" s="17" t="s">
        <v>13</v>
      </c>
      <c r="D220" s="185" t="s">
        <v>14</v>
      </c>
      <c r="E220" s="88">
        <v>13.87</v>
      </c>
      <c r="F220" s="89">
        <v>1605</v>
      </c>
      <c r="G220" s="44">
        <v>1594.48</v>
      </c>
      <c r="H220" s="19">
        <f t="shared" si="4"/>
        <v>0.99344548286604362</v>
      </c>
      <c r="I220" s="19">
        <f t="shared" si="3"/>
        <v>1.9046525962193407E-4</v>
      </c>
      <c r="J220" s="49">
        <v>3199.48</v>
      </c>
      <c r="K220" s="83">
        <v>1605</v>
      </c>
      <c r="L220" s="44">
        <f t="shared" si="5"/>
        <v>1594.48</v>
      </c>
      <c r="M220" s="20">
        <v>38991</v>
      </c>
      <c r="N220" s="20">
        <v>39355</v>
      </c>
      <c r="O220" s="50">
        <v>38855</v>
      </c>
      <c r="P220" s="51">
        <v>38855</v>
      </c>
      <c r="Q220" s="103">
        <v>38988</v>
      </c>
      <c r="R220" s="101">
        <v>38988</v>
      </c>
    </row>
    <row r="221" spans="2:18" customFormat="1" x14ac:dyDescent="0.2">
      <c r="B221" s="17" t="s">
        <v>1824</v>
      </c>
      <c r="C221" s="17" t="s">
        <v>1825</v>
      </c>
      <c r="D221" s="185" t="s">
        <v>1825</v>
      </c>
      <c r="E221" s="88">
        <v>14.84</v>
      </c>
      <c r="F221" s="89" t="s">
        <v>2801</v>
      </c>
      <c r="G221" s="71" t="s">
        <v>2907</v>
      </c>
      <c r="H221" s="35" t="s">
        <v>2907</v>
      </c>
      <c r="I221" s="19">
        <f t="shared" si="3"/>
        <v>6.8690071825407359E-3</v>
      </c>
      <c r="J221" s="49">
        <v>115387.19</v>
      </c>
      <c r="K221" s="83" t="s">
        <v>2801</v>
      </c>
      <c r="L221" s="44" t="s">
        <v>2907</v>
      </c>
      <c r="M221" s="20">
        <v>38991</v>
      </c>
      <c r="N221" s="20">
        <v>39355</v>
      </c>
      <c r="O221" s="50">
        <v>38632</v>
      </c>
      <c r="P221" s="51">
        <v>38632</v>
      </c>
      <c r="Q221" s="103">
        <v>38632</v>
      </c>
      <c r="R221" s="101">
        <v>38632</v>
      </c>
    </row>
    <row r="222" spans="2:18" customFormat="1" x14ac:dyDescent="0.2">
      <c r="B222" s="17" t="s">
        <v>2455</v>
      </c>
      <c r="C222" s="17" t="s">
        <v>2697</v>
      </c>
      <c r="D222" s="185" t="s">
        <v>2826</v>
      </c>
      <c r="E222" s="88">
        <v>17.71</v>
      </c>
      <c r="F222" s="89">
        <v>74657</v>
      </c>
      <c r="G222" s="44">
        <v>272.16999999999825</v>
      </c>
      <c r="H222" s="19">
        <f t="shared" ref="H222:H229" si="6">G222/F222</f>
        <v>3.645605904335806E-3</v>
      </c>
      <c r="I222" s="19">
        <f t="shared" si="3"/>
        <v>4.4605385304193283E-3</v>
      </c>
      <c r="J222" s="49">
        <v>74929.17</v>
      </c>
      <c r="K222" s="83">
        <v>74657</v>
      </c>
      <c r="L222" s="44">
        <f t="shared" ref="L222:L229" si="7">J222-K222</f>
        <v>272.16999999999825</v>
      </c>
      <c r="M222" s="20">
        <v>38991</v>
      </c>
      <c r="N222" s="20">
        <v>39355</v>
      </c>
      <c r="O222" s="50">
        <v>38453</v>
      </c>
      <c r="P222" s="51">
        <v>38453</v>
      </c>
      <c r="Q222" s="103">
        <v>38623</v>
      </c>
      <c r="R222" s="101">
        <v>38623</v>
      </c>
    </row>
    <row r="223" spans="2:18" customFormat="1" x14ac:dyDescent="0.2">
      <c r="B223" s="17" t="s">
        <v>15</v>
      </c>
      <c r="C223" s="17" t="s">
        <v>16</v>
      </c>
      <c r="D223" s="185" t="s">
        <v>17</v>
      </c>
      <c r="E223" s="88">
        <v>27.72</v>
      </c>
      <c r="F223" s="89">
        <v>19169</v>
      </c>
      <c r="G223" s="44">
        <v>-2189.61</v>
      </c>
      <c r="H223" s="21">
        <f t="shared" si="6"/>
        <v>-0.11422661589023946</v>
      </c>
      <c r="I223" s="19">
        <f t="shared" si="3"/>
        <v>1.0107842288659629E-3</v>
      </c>
      <c r="J223" s="49">
        <v>16979.39</v>
      </c>
      <c r="K223" s="83">
        <v>19169</v>
      </c>
      <c r="L223" s="44">
        <f t="shared" si="7"/>
        <v>-2189.6100000000006</v>
      </c>
      <c r="M223" s="20">
        <v>38991</v>
      </c>
      <c r="N223" s="20">
        <v>39355</v>
      </c>
      <c r="O223" s="50">
        <v>38855</v>
      </c>
      <c r="P223" s="51">
        <v>38855</v>
      </c>
      <c r="Q223" s="103">
        <v>38988</v>
      </c>
      <c r="R223" s="101">
        <v>38988</v>
      </c>
    </row>
    <row r="224" spans="2:18" customFormat="1" x14ac:dyDescent="0.2">
      <c r="B224" s="17" t="s">
        <v>24</v>
      </c>
      <c r="C224" s="17" t="s">
        <v>25</v>
      </c>
      <c r="D224" s="185" t="s">
        <v>26</v>
      </c>
      <c r="E224" s="88">
        <v>27.72</v>
      </c>
      <c r="F224" s="89">
        <v>2318</v>
      </c>
      <c r="G224" s="44">
        <v>-2261.0100000000002</v>
      </c>
      <c r="H224" s="19">
        <f t="shared" si="6"/>
        <v>-0.97541415012942201</v>
      </c>
      <c r="I224" s="19">
        <f t="shared" si="3"/>
        <v>3.3926185335911046E-6</v>
      </c>
      <c r="J224" s="49">
        <v>56.990000000000236</v>
      </c>
      <c r="K224" s="83">
        <v>2318</v>
      </c>
      <c r="L224" s="44">
        <f t="shared" si="7"/>
        <v>-2261.0099999999998</v>
      </c>
      <c r="M224" s="20">
        <v>38991</v>
      </c>
      <c r="N224" s="20">
        <v>39355</v>
      </c>
      <c r="O224" s="50">
        <v>38860</v>
      </c>
      <c r="P224" s="51">
        <v>38860</v>
      </c>
      <c r="Q224" s="103">
        <v>38988</v>
      </c>
      <c r="R224" s="101">
        <v>38988</v>
      </c>
    </row>
    <row r="225" spans="2:18" customFormat="1" x14ac:dyDescent="0.2">
      <c r="B225" s="17" t="s">
        <v>27</v>
      </c>
      <c r="C225" s="17" t="s">
        <v>28</v>
      </c>
      <c r="D225" s="185" t="s">
        <v>29</v>
      </c>
      <c r="E225" s="88">
        <v>27.72</v>
      </c>
      <c r="F225" s="89">
        <v>5667</v>
      </c>
      <c r="G225" s="44">
        <v>-3660.28</v>
      </c>
      <c r="H225" s="19">
        <f t="shared" si="6"/>
        <v>-0.64589377095464973</v>
      </c>
      <c r="I225" s="19">
        <f t="shared" si="3"/>
        <v>1.1946017658761034E-4</v>
      </c>
      <c r="J225" s="49">
        <v>2006.72</v>
      </c>
      <c r="K225" s="83">
        <v>5667</v>
      </c>
      <c r="L225" s="44">
        <f t="shared" si="7"/>
        <v>-3660.2799999999997</v>
      </c>
      <c r="M225" s="20">
        <v>38991</v>
      </c>
      <c r="N225" s="20">
        <v>39355</v>
      </c>
      <c r="O225" s="50">
        <v>38862</v>
      </c>
      <c r="P225" s="51">
        <v>38862</v>
      </c>
      <c r="Q225" s="103">
        <v>38988</v>
      </c>
      <c r="R225" s="101">
        <v>38988</v>
      </c>
    </row>
    <row r="226" spans="2:18" customFormat="1" x14ac:dyDescent="0.2">
      <c r="B226" s="17" t="s">
        <v>1876</v>
      </c>
      <c r="C226" s="17" t="s">
        <v>1877</v>
      </c>
      <c r="D226" s="185" t="s">
        <v>1878</v>
      </c>
      <c r="E226" s="88">
        <v>30.22</v>
      </c>
      <c r="F226" s="89">
        <v>1074</v>
      </c>
      <c r="G226" s="44">
        <v>587.11</v>
      </c>
      <c r="H226" s="19">
        <f t="shared" si="6"/>
        <v>0.54665735567970208</v>
      </c>
      <c r="I226" s="19">
        <f t="shared" si="3"/>
        <v>9.8885990039191023E-5</v>
      </c>
      <c r="J226" s="49">
        <v>1661.11</v>
      </c>
      <c r="K226" s="83">
        <v>1074</v>
      </c>
      <c r="L226" s="44">
        <f t="shared" si="7"/>
        <v>587.1099999999999</v>
      </c>
      <c r="M226" s="20">
        <v>38991</v>
      </c>
      <c r="N226" s="20">
        <v>39355</v>
      </c>
      <c r="O226" s="50">
        <v>38649</v>
      </c>
      <c r="P226" s="51">
        <v>38649</v>
      </c>
      <c r="Q226" s="103">
        <v>38982</v>
      </c>
      <c r="R226" s="101">
        <v>38982</v>
      </c>
    </row>
    <row r="227" spans="2:18" customFormat="1" x14ac:dyDescent="0.2">
      <c r="B227" s="17" t="s">
        <v>1014</v>
      </c>
      <c r="C227" s="17" t="s">
        <v>1015</v>
      </c>
      <c r="D227" s="185" t="s">
        <v>1016</v>
      </c>
      <c r="E227" s="88">
        <v>37.96</v>
      </c>
      <c r="F227" s="89">
        <v>29253.66</v>
      </c>
      <c r="G227" s="44">
        <v>-13054.68</v>
      </c>
      <c r="H227" s="19">
        <f t="shared" si="6"/>
        <v>-0.44625800669044491</v>
      </c>
      <c r="I227" s="19">
        <f t="shared" si="3"/>
        <v>9.6432636906951046E-4</v>
      </c>
      <c r="J227" s="49">
        <v>16198.98</v>
      </c>
      <c r="K227" s="83">
        <v>29253.66</v>
      </c>
      <c r="L227" s="44">
        <f t="shared" si="7"/>
        <v>-13054.68</v>
      </c>
      <c r="M227" s="20">
        <v>38991</v>
      </c>
      <c r="N227" s="20">
        <v>39355</v>
      </c>
      <c r="O227" s="50">
        <v>38686</v>
      </c>
      <c r="P227" s="51">
        <v>38686</v>
      </c>
      <c r="Q227" s="103">
        <v>38982</v>
      </c>
      <c r="R227" s="101">
        <v>38982</v>
      </c>
    </row>
    <row r="228" spans="2:18" customFormat="1" x14ac:dyDescent="0.2">
      <c r="B228" s="17" t="s">
        <v>2467</v>
      </c>
      <c r="C228" s="17" t="s">
        <v>2468</v>
      </c>
      <c r="D228" s="185" t="s">
        <v>2469</v>
      </c>
      <c r="E228" s="88">
        <v>46.75</v>
      </c>
      <c r="F228" s="89">
        <v>9910</v>
      </c>
      <c r="G228" s="44">
        <v>1739.77</v>
      </c>
      <c r="H228" s="19">
        <f t="shared" si="6"/>
        <v>0.17555701311806257</v>
      </c>
      <c r="I228" s="19">
        <f t="shared" si="3"/>
        <v>6.9351159175422847E-4</v>
      </c>
      <c r="J228" s="49">
        <v>11649.77</v>
      </c>
      <c r="K228" s="83">
        <v>9910</v>
      </c>
      <c r="L228" s="44">
        <f t="shared" si="7"/>
        <v>1739.7700000000004</v>
      </c>
      <c r="M228" s="20">
        <v>38991</v>
      </c>
      <c r="N228" s="20">
        <v>39355</v>
      </c>
      <c r="O228" s="50">
        <v>38617</v>
      </c>
      <c r="P228" s="51">
        <v>38617</v>
      </c>
      <c r="Q228" s="103">
        <v>38626</v>
      </c>
      <c r="R228" s="101">
        <v>38626</v>
      </c>
    </row>
    <row r="229" spans="2:18" customFormat="1" x14ac:dyDescent="0.2">
      <c r="B229" s="17" t="s">
        <v>2119</v>
      </c>
      <c r="C229" s="17" t="s">
        <v>2120</v>
      </c>
      <c r="D229" s="185" t="s">
        <v>2121</v>
      </c>
      <c r="E229" s="88">
        <v>53.57</v>
      </c>
      <c r="F229" s="89">
        <v>350</v>
      </c>
      <c r="G229" s="44">
        <v>-283.69</v>
      </c>
      <c r="H229" s="19">
        <f t="shared" si="6"/>
        <v>-0.81054285714285712</v>
      </c>
      <c r="I229" s="19">
        <f t="shared" si="3"/>
        <v>3.9474387605268508E-6</v>
      </c>
      <c r="J229" s="49">
        <v>66.31</v>
      </c>
      <c r="K229" s="83">
        <v>350</v>
      </c>
      <c r="L229" s="44">
        <f t="shared" si="7"/>
        <v>-283.69</v>
      </c>
      <c r="M229" s="20">
        <v>38991</v>
      </c>
      <c r="N229" s="20">
        <v>39355</v>
      </c>
      <c r="O229" s="50">
        <v>39311</v>
      </c>
      <c r="P229" s="51">
        <v>39311</v>
      </c>
      <c r="Q229" s="103">
        <v>39352</v>
      </c>
      <c r="R229" s="101">
        <v>39352</v>
      </c>
    </row>
    <row r="230" spans="2:18" customFormat="1" x14ac:dyDescent="0.2">
      <c r="B230" s="17" t="s">
        <v>1848</v>
      </c>
      <c r="C230" s="17" t="s">
        <v>1849</v>
      </c>
      <c r="D230" s="185" t="s">
        <v>1849</v>
      </c>
      <c r="E230" s="88">
        <v>55.45</v>
      </c>
      <c r="F230" s="89" t="s">
        <v>2801</v>
      </c>
      <c r="G230" s="71" t="s">
        <v>2907</v>
      </c>
      <c r="H230" s="36" t="s">
        <v>2907</v>
      </c>
      <c r="I230" s="19">
        <f t="shared" si="3"/>
        <v>2.0679590485523655E-3</v>
      </c>
      <c r="J230" s="49">
        <v>34738.06</v>
      </c>
      <c r="K230" s="83" t="s">
        <v>2801</v>
      </c>
      <c r="L230" s="44" t="s">
        <v>2907</v>
      </c>
      <c r="M230" s="20">
        <v>38991</v>
      </c>
      <c r="N230" s="20">
        <v>39355</v>
      </c>
      <c r="O230" s="50">
        <v>38632</v>
      </c>
      <c r="P230" s="51">
        <v>38632</v>
      </c>
      <c r="Q230" s="103">
        <v>38632</v>
      </c>
      <c r="R230" s="101">
        <v>38632</v>
      </c>
    </row>
    <row r="231" spans="2:18" customFormat="1" x14ac:dyDescent="0.2">
      <c r="B231" s="17" t="s">
        <v>1836</v>
      </c>
      <c r="C231" s="17" t="s">
        <v>1837</v>
      </c>
      <c r="D231" s="185" t="s">
        <v>1837</v>
      </c>
      <c r="E231" s="88">
        <v>59.49</v>
      </c>
      <c r="F231" s="89" t="s">
        <v>2801</v>
      </c>
      <c r="G231" s="71" t="s">
        <v>2907</v>
      </c>
      <c r="H231" s="36" t="s">
        <v>2907</v>
      </c>
      <c r="I231" s="19">
        <f t="shared" si="3"/>
        <v>4.760193244123162E-3</v>
      </c>
      <c r="J231" s="49">
        <v>79962.84</v>
      </c>
      <c r="K231" s="83" t="s">
        <v>2801</v>
      </c>
      <c r="L231" s="44" t="s">
        <v>2907</v>
      </c>
      <c r="M231" s="20">
        <v>38991</v>
      </c>
      <c r="N231" s="20">
        <v>39355</v>
      </c>
      <c r="O231" s="50">
        <v>38632</v>
      </c>
      <c r="P231" s="51">
        <v>38632</v>
      </c>
      <c r="Q231" s="103">
        <v>38632</v>
      </c>
      <c r="R231" s="101">
        <v>38632</v>
      </c>
    </row>
    <row r="232" spans="2:18" customFormat="1" x14ac:dyDescent="0.2">
      <c r="B232" s="17" t="s">
        <v>2464</v>
      </c>
      <c r="C232" s="17" t="s">
        <v>2465</v>
      </c>
      <c r="D232" s="185" t="s">
        <v>2466</v>
      </c>
      <c r="E232" s="88">
        <v>60.22</v>
      </c>
      <c r="F232" s="89">
        <v>-5955</v>
      </c>
      <c r="G232" s="44">
        <v>6751.86</v>
      </c>
      <c r="H232" s="21">
        <f>G232/F232</f>
        <v>-1.1338136020151133</v>
      </c>
      <c r="I232" s="19">
        <f t="shared" si="3"/>
        <v>4.7437129403007481E-5</v>
      </c>
      <c r="J232" s="49">
        <v>796.86</v>
      </c>
      <c r="K232" s="83">
        <v>-5955</v>
      </c>
      <c r="L232" s="44">
        <f t="shared" ref="L232:L237" si="8">J232-K232</f>
        <v>6751.86</v>
      </c>
      <c r="M232" s="20">
        <v>38991</v>
      </c>
      <c r="N232" s="20">
        <v>39355</v>
      </c>
      <c r="O232" s="50">
        <v>38587</v>
      </c>
      <c r="P232" s="51">
        <v>38587</v>
      </c>
      <c r="Q232" s="103">
        <v>38618</v>
      </c>
      <c r="R232" s="101">
        <v>38618</v>
      </c>
    </row>
    <row r="233" spans="2:18" customFormat="1" x14ac:dyDescent="0.2">
      <c r="B233" s="17" t="s">
        <v>577</v>
      </c>
      <c r="C233" s="17" t="s">
        <v>578</v>
      </c>
      <c r="D233" s="185" t="s">
        <v>579</v>
      </c>
      <c r="E233" s="88">
        <v>71.61</v>
      </c>
      <c r="F233" s="89">
        <v>1656.01</v>
      </c>
      <c r="G233" s="44">
        <v>-261.98</v>
      </c>
      <c r="H233" s="19">
        <f>G233/F233</f>
        <v>-0.15819952778062935</v>
      </c>
      <c r="I233" s="19">
        <f t="shared" si="3"/>
        <v>8.2986699673310901E-5</v>
      </c>
      <c r="J233" s="49">
        <v>1394.03</v>
      </c>
      <c r="K233" s="83">
        <v>1656.01</v>
      </c>
      <c r="L233" s="44">
        <f t="shared" si="8"/>
        <v>-261.98</v>
      </c>
      <c r="M233" s="20">
        <v>38991</v>
      </c>
      <c r="N233" s="20">
        <v>39355</v>
      </c>
      <c r="O233" s="50">
        <v>38903</v>
      </c>
      <c r="P233" s="51">
        <v>38903</v>
      </c>
      <c r="Q233" s="103">
        <v>38982</v>
      </c>
      <c r="R233" s="101">
        <v>38982</v>
      </c>
    </row>
    <row r="234" spans="2:18" customFormat="1" x14ac:dyDescent="0.2">
      <c r="B234" s="17" t="s">
        <v>165</v>
      </c>
      <c r="C234" s="17" t="s">
        <v>166</v>
      </c>
      <c r="D234" s="185" t="s">
        <v>167</v>
      </c>
      <c r="E234" s="88">
        <v>72.510000000000005</v>
      </c>
      <c r="F234" s="89">
        <v>0</v>
      </c>
      <c r="G234" s="44">
        <v>3993.86</v>
      </c>
      <c r="H234" s="19" t="s">
        <v>2907</v>
      </c>
      <c r="I234" s="19">
        <f t="shared" si="3"/>
        <v>2.3775475445811744E-4</v>
      </c>
      <c r="J234" s="49">
        <v>3993.86</v>
      </c>
      <c r="K234" s="83">
        <v>0</v>
      </c>
      <c r="L234" s="44">
        <f t="shared" si="8"/>
        <v>3993.86</v>
      </c>
      <c r="M234" s="20">
        <v>38991</v>
      </c>
      <c r="N234" s="20">
        <v>39355</v>
      </c>
      <c r="O234" s="50">
        <v>38973</v>
      </c>
      <c r="P234" s="51">
        <v>38973</v>
      </c>
      <c r="Q234" s="103">
        <v>39338</v>
      </c>
      <c r="R234" s="101">
        <v>39338</v>
      </c>
    </row>
    <row r="235" spans="2:18" customFormat="1" x14ac:dyDescent="0.2">
      <c r="B235" s="17" t="s">
        <v>1892</v>
      </c>
      <c r="C235" s="17" t="s">
        <v>1893</v>
      </c>
      <c r="D235" s="185" t="s">
        <v>1894</v>
      </c>
      <c r="E235" s="88">
        <v>78.8</v>
      </c>
      <c r="F235" s="89">
        <v>44000</v>
      </c>
      <c r="G235" s="44">
        <v>2625.4</v>
      </c>
      <c r="H235" s="19">
        <f>G235/F235</f>
        <v>5.9668181818181822E-2</v>
      </c>
      <c r="I235" s="19">
        <f t="shared" si="3"/>
        <v>2.7756131983874021E-3</v>
      </c>
      <c r="J235" s="49">
        <v>46625.4</v>
      </c>
      <c r="K235" s="83">
        <v>44000</v>
      </c>
      <c r="L235" s="44">
        <f t="shared" si="8"/>
        <v>2625.4000000000015</v>
      </c>
      <c r="M235" s="20">
        <v>38991</v>
      </c>
      <c r="N235" s="20">
        <v>39355</v>
      </c>
      <c r="O235" s="50">
        <v>38744</v>
      </c>
      <c r="P235" s="51">
        <v>38744</v>
      </c>
      <c r="Q235" s="103">
        <v>38772</v>
      </c>
      <c r="R235" s="101">
        <v>38772</v>
      </c>
    </row>
    <row r="236" spans="2:18" customFormat="1" x14ac:dyDescent="0.2">
      <c r="B236" s="17" t="s">
        <v>156</v>
      </c>
      <c r="C236" s="17" t="s">
        <v>157</v>
      </c>
      <c r="D236" s="185" t="s">
        <v>158</v>
      </c>
      <c r="E236" s="88">
        <v>86.63</v>
      </c>
      <c r="F236" s="89">
        <v>13871.88</v>
      </c>
      <c r="G236" s="44">
        <v>1717.96</v>
      </c>
      <c r="H236" s="21">
        <f>G236/F236</f>
        <v>0.12384478527784266</v>
      </c>
      <c r="I236" s="19">
        <f t="shared" si="3"/>
        <v>9.2806422389401177E-4</v>
      </c>
      <c r="J236" s="49">
        <v>15589.84</v>
      </c>
      <c r="K236" s="83">
        <v>13871.88</v>
      </c>
      <c r="L236" s="44">
        <f t="shared" si="8"/>
        <v>1717.9600000000009</v>
      </c>
      <c r="M236" s="20">
        <v>38991</v>
      </c>
      <c r="N236" s="20">
        <v>39355</v>
      </c>
      <c r="O236" s="50">
        <v>38951</v>
      </c>
      <c r="P236" s="51">
        <v>38951</v>
      </c>
      <c r="Q236" s="103">
        <v>38987</v>
      </c>
      <c r="R236" s="101">
        <v>38987</v>
      </c>
    </row>
    <row r="237" spans="2:18" customFormat="1" x14ac:dyDescent="0.2">
      <c r="B237" s="17" t="s">
        <v>174</v>
      </c>
      <c r="C237" s="17" t="s">
        <v>175</v>
      </c>
      <c r="D237" s="185" t="s">
        <v>176</v>
      </c>
      <c r="E237" s="88">
        <v>91.24</v>
      </c>
      <c r="F237" s="89">
        <v>9366.83</v>
      </c>
      <c r="G237" s="44">
        <v>-1129.3399999999999</v>
      </c>
      <c r="H237" s="19">
        <f>G237/F237</f>
        <v>-0.12056800433017359</v>
      </c>
      <c r="I237" s="19">
        <f t="shared" si="3"/>
        <v>4.9037833381770967E-4</v>
      </c>
      <c r="J237" s="49">
        <v>8237.49</v>
      </c>
      <c r="K237" s="83">
        <v>9366.83</v>
      </c>
      <c r="L237" s="44">
        <f t="shared" si="8"/>
        <v>-1129.3400000000001</v>
      </c>
      <c r="M237" s="20">
        <v>38991</v>
      </c>
      <c r="N237" s="20">
        <v>39355</v>
      </c>
      <c r="O237" s="50">
        <v>38982</v>
      </c>
      <c r="P237" s="51">
        <v>38982</v>
      </c>
      <c r="Q237" s="103">
        <v>39347</v>
      </c>
      <c r="R237" s="101">
        <v>39347</v>
      </c>
    </row>
    <row r="238" spans="2:18" customFormat="1" x14ac:dyDescent="0.2">
      <c r="B238" s="17" t="s">
        <v>2248</v>
      </c>
      <c r="C238" s="17" t="s">
        <v>2249</v>
      </c>
      <c r="D238" s="185" t="s">
        <v>2249</v>
      </c>
      <c r="E238" s="88">
        <v>99.72</v>
      </c>
      <c r="F238" s="89" t="s">
        <v>2801</v>
      </c>
      <c r="G238" s="71" t="s">
        <v>2907</v>
      </c>
      <c r="H238" s="35" t="s">
        <v>2907</v>
      </c>
      <c r="I238" s="19">
        <f t="shared" si="3"/>
        <v>1.4281319095804951E-2</v>
      </c>
      <c r="J238" s="49">
        <v>239900.94</v>
      </c>
      <c r="K238" s="83" t="s">
        <v>2801</v>
      </c>
      <c r="L238" s="44" t="s">
        <v>2907</v>
      </c>
      <c r="M238" s="20">
        <v>38991</v>
      </c>
      <c r="N238" s="20">
        <v>39355</v>
      </c>
      <c r="O238" s="50">
        <v>39343</v>
      </c>
      <c r="P238" s="51">
        <v>39343</v>
      </c>
      <c r="Q238" s="103">
        <v>39752</v>
      </c>
      <c r="R238" s="101">
        <v>39752</v>
      </c>
    </row>
    <row r="239" spans="2:18" customFormat="1" x14ac:dyDescent="0.2">
      <c r="B239" s="17" t="s">
        <v>1944</v>
      </c>
      <c r="C239" s="17" t="s">
        <v>1945</v>
      </c>
      <c r="D239" s="185" t="s">
        <v>1946</v>
      </c>
      <c r="E239" s="88">
        <v>100.89</v>
      </c>
      <c r="F239" s="89">
        <v>9900</v>
      </c>
      <c r="G239" s="44">
        <v>-4342.01</v>
      </c>
      <c r="H239" s="19">
        <f t="shared" ref="H239:H261" si="9">G239/F239</f>
        <v>-0.43858686868686869</v>
      </c>
      <c r="I239" s="19">
        <f t="shared" si="3"/>
        <v>3.3086751857367862E-4</v>
      </c>
      <c r="J239" s="49">
        <v>5557.99</v>
      </c>
      <c r="K239" s="83">
        <v>9900</v>
      </c>
      <c r="L239" s="44">
        <f t="shared" ref="L239:L261" si="10">J239-K239</f>
        <v>-4342.01</v>
      </c>
      <c r="M239" s="20">
        <v>38991</v>
      </c>
      <c r="N239" s="20">
        <v>39355</v>
      </c>
      <c r="O239" s="50">
        <v>38945</v>
      </c>
      <c r="P239" s="51">
        <v>38945</v>
      </c>
      <c r="Q239" s="103">
        <v>39080</v>
      </c>
      <c r="R239" s="101">
        <v>39080</v>
      </c>
    </row>
    <row r="240" spans="2:18" customFormat="1" x14ac:dyDescent="0.2">
      <c r="B240" s="17" t="s">
        <v>592</v>
      </c>
      <c r="C240" s="17" t="s">
        <v>593</v>
      </c>
      <c r="D240" s="185" t="s">
        <v>594</v>
      </c>
      <c r="E240" s="88">
        <v>104.06</v>
      </c>
      <c r="F240" s="89">
        <v>6276</v>
      </c>
      <c r="G240" s="44">
        <v>-1271.31</v>
      </c>
      <c r="H240" s="19">
        <f t="shared" si="9"/>
        <v>-0.20256692160611853</v>
      </c>
      <c r="I240" s="19">
        <f t="shared" si="3"/>
        <v>2.9792953235441294E-4</v>
      </c>
      <c r="J240" s="49">
        <v>5004.6899999999996</v>
      </c>
      <c r="K240" s="83">
        <v>6276</v>
      </c>
      <c r="L240" s="44">
        <f t="shared" si="10"/>
        <v>-1271.3100000000004</v>
      </c>
      <c r="M240" s="20">
        <v>38991</v>
      </c>
      <c r="N240" s="20">
        <v>39355</v>
      </c>
      <c r="O240" s="50">
        <v>38919</v>
      </c>
      <c r="P240" s="51">
        <v>38919</v>
      </c>
      <c r="Q240" s="103">
        <v>38988</v>
      </c>
      <c r="R240" s="101">
        <v>38988</v>
      </c>
    </row>
    <row r="241" spans="2:18" customFormat="1" x14ac:dyDescent="0.2">
      <c r="B241" s="17" t="s">
        <v>595</v>
      </c>
      <c r="C241" s="17" t="s">
        <v>596</v>
      </c>
      <c r="D241" s="185" t="s">
        <v>597</v>
      </c>
      <c r="E241" s="88">
        <v>104.06</v>
      </c>
      <c r="F241" s="89">
        <v>6276</v>
      </c>
      <c r="G241" s="44">
        <v>-1271.31</v>
      </c>
      <c r="H241" s="19">
        <f t="shared" si="9"/>
        <v>-0.20256692160611853</v>
      </c>
      <c r="I241" s="19">
        <f t="shared" si="3"/>
        <v>2.9792953235441294E-4</v>
      </c>
      <c r="J241" s="49">
        <v>5004.6899999999996</v>
      </c>
      <c r="K241" s="83">
        <v>6276</v>
      </c>
      <c r="L241" s="44">
        <f t="shared" si="10"/>
        <v>-1271.3100000000004</v>
      </c>
      <c r="M241" s="20">
        <v>38991</v>
      </c>
      <c r="N241" s="20">
        <v>39355</v>
      </c>
      <c r="O241" s="50">
        <v>38919</v>
      </c>
      <c r="P241" s="51">
        <v>38919</v>
      </c>
      <c r="Q241" s="103">
        <v>38988</v>
      </c>
      <c r="R241" s="101">
        <v>38988</v>
      </c>
    </row>
    <row r="242" spans="2:18" customFormat="1" x14ac:dyDescent="0.2">
      <c r="B242" s="17" t="s">
        <v>1011</v>
      </c>
      <c r="C242" s="17" t="s">
        <v>1012</v>
      </c>
      <c r="D242" s="185" t="s">
        <v>1013</v>
      </c>
      <c r="E242" s="88">
        <v>110.65</v>
      </c>
      <c r="F242" s="89">
        <v>59323.519999999997</v>
      </c>
      <c r="G242" s="44">
        <v>-12099.72</v>
      </c>
      <c r="H242" s="19">
        <f t="shared" si="9"/>
        <v>-0.20396159904199887</v>
      </c>
      <c r="I242" s="19">
        <f t="shared" si="3"/>
        <v>2.8112359906404447E-3</v>
      </c>
      <c r="J242" s="49">
        <v>47223.8</v>
      </c>
      <c r="K242" s="83">
        <v>59323.519999999997</v>
      </c>
      <c r="L242" s="44">
        <f t="shared" si="10"/>
        <v>-12099.719999999994</v>
      </c>
      <c r="M242" s="20">
        <v>38991</v>
      </c>
      <c r="N242" s="20">
        <v>39355</v>
      </c>
      <c r="O242" s="50">
        <v>38678</v>
      </c>
      <c r="P242" s="51">
        <v>38678</v>
      </c>
      <c r="Q242" s="103">
        <v>38988</v>
      </c>
      <c r="R242" s="101">
        <v>38988</v>
      </c>
    </row>
    <row r="243" spans="2:18" customFormat="1" x14ac:dyDescent="0.2">
      <c r="B243" s="17" t="s">
        <v>2456</v>
      </c>
      <c r="C243" s="17" t="s">
        <v>2699</v>
      </c>
      <c r="D243" s="185" t="s">
        <v>2835</v>
      </c>
      <c r="E243" s="88">
        <v>114.47</v>
      </c>
      <c r="F243" s="89">
        <v>48094.2</v>
      </c>
      <c r="G243" s="44">
        <v>1549.55</v>
      </c>
      <c r="H243" s="19">
        <f t="shared" si="9"/>
        <v>3.2219061757966655E-2</v>
      </c>
      <c r="I243" s="19">
        <f t="shared" si="3"/>
        <v>2.955295776925122E-3</v>
      </c>
      <c r="J243" s="49">
        <v>49643.75</v>
      </c>
      <c r="K243" s="83">
        <v>48094.2</v>
      </c>
      <c r="L243" s="44">
        <f t="shared" si="10"/>
        <v>1549.5500000000029</v>
      </c>
      <c r="M243" s="20">
        <v>38991</v>
      </c>
      <c r="N243" s="20">
        <v>39355</v>
      </c>
      <c r="O243" s="50">
        <v>38497</v>
      </c>
      <c r="P243" s="51">
        <v>38497</v>
      </c>
      <c r="Q243" s="103">
        <v>38517</v>
      </c>
      <c r="R243" s="101">
        <v>38517</v>
      </c>
    </row>
    <row r="244" spans="2:18" customFormat="1" x14ac:dyDescent="0.2">
      <c r="B244" s="17" t="s">
        <v>1920</v>
      </c>
      <c r="C244" s="17" t="s">
        <v>1921</v>
      </c>
      <c r="D244" s="185" t="s">
        <v>1922</v>
      </c>
      <c r="E244" s="88">
        <v>115</v>
      </c>
      <c r="F244" s="89">
        <v>8734.11</v>
      </c>
      <c r="G244" s="44">
        <v>545.74</v>
      </c>
      <c r="H244" s="19">
        <f t="shared" si="9"/>
        <v>6.2483756215573193E-2</v>
      </c>
      <c r="I244" s="19">
        <f t="shared" si="3"/>
        <v>5.5243009473495851E-4</v>
      </c>
      <c r="J244" s="49">
        <v>9279.85</v>
      </c>
      <c r="K244" s="83">
        <v>8734.11</v>
      </c>
      <c r="L244" s="44">
        <f t="shared" si="10"/>
        <v>545.73999999999978</v>
      </c>
      <c r="M244" s="20">
        <v>38991</v>
      </c>
      <c r="N244" s="20">
        <v>39355</v>
      </c>
      <c r="O244" s="50">
        <v>38938</v>
      </c>
      <c r="P244" s="51">
        <v>38938</v>
      </c>
      <c r="Q244" s="103">
        <v>38988</v>
      </c>
      <c r="R244" s="101">
        <v>38988</v>
      </c>
    </row>
    <row r="245" spans="2:18" customFormat="1" x14ac:dyDescent="0.2">
      <c r="B245" s="17" t="s">
        <v>1864</v>
      </c>
      <c r="C245" s="17" t="s">
        <v>1865</v>
      </c>
      <c r="D245" s="185" t="s">
        <v>1866</v>
      </c>
      <c r="E245" s="88">
        <v>117.74</v>
      </c>
      <c r="F245" s="89">
        <v>21500</v>
      </c>
      <c r="G245" s="44">
        <v>39943.1</v>
      </c>
      <c r="H245" s="21">
        <f t="shared" si="9"/>
        <v>1.8578186046511627</v>
      </c>
      <c r="I245" s="19">
        <f t="shared" si="3"/>
        <v>3.6577118761412656E-3</v>
      </c>
      <c r="J245" s="49">
        <v>61443.1</v>
      </c>
      <c r="K245" s="83">
        <v>21500</v>
      </c>
      <c r="L245" s="44">
        <f t="shared" si="10"/>
        <v>39943.1</v>
      </c>
      <c r="M245" s="20">
        <v>38991</v>
      </c>
      <c r="N245" s="20">
        <v>39355</v>
      </c>
      <c r="O245" s="50">
        <v>38628</v>
      </c>
      <c r="P245" s="51">
        <v>38628</v>
      </c>
      <c r="Q245" s="103">
        <v>38657</v>
      </c>
      <c r="R245" s="101">
        <v>38657</v>
      </c>
    </row>
    <row r="246" spans="2:18" customFormat="1" x14ac:dyDescent="0.2">
      <c r="B246" s="17" t="s">
        <v>1035</v>
      </c>
      <c r="C246" s="17" t="s">
        <v>1036</v>
      </c>
      <c r="D246" s="185" t="s">
        <v>1037</v>
      </c>
      <c r="E246" s="88">
        <v>139.36000000000001</v>
      </c>
      <c r="F246" s="89">
        <v>19689</v>
      </c>
      <c r="G246" s="44">
        <v>-868.84</v>
      </c>
      <c r="H246" s="21">
        <f t="shared" si="9"/>
        <v>-4.4128193407486416E-2</v>
      </c>
      <c r="I246" s="19">
        <f t="shared" si="3"/>
        <v>1.1203653907904843E-3</v>
      </c>
      <c r="J246" s="49">
        <v>18820.16</v>
      </c>
      <c r="K246" s="83">
        <v>19689</v>
      </c>
      <c r="L246" s="44">
        <f t="shared" si="10"/>
        <v>-868.84000000000015</v>
      </c>
      <c r="M246" s="20">
        <v>38991</v>
      </c>
      <c r="N246" s="20">
        <v>39355</v>
      </c>
      <c r="O246" s="50">
        <v>38722</v>
      </c>
      <c r="P246" s="51">
        <v>38722</v>
      </c>
      <c r="Q246" s="103">
        <v>38988</v>
      </c>
      <c r="R246" s="101">
        <v>38988</v>
      </c>
    </row>
    <row r="247" spans="2:18" customFormat="1" x14ac:dyDescent="0.2">
      <c r="B247" s="17" t="s">
        <v>999</v>
      </c>
      <c r="C247" s="17" t="s">
        <v>1000</v>
      </c>
      <c r="D247" s="185" t="s">
        <v>1001</v>
      </c>
      <c r="E247" s="88">
        <v>158</v>
      </c>
      <c r="F247" s="89">
        <v>9547</v>
      </c>
      <c r="G247" s="44">
        <v>-824</v>
      </c>
      <c r="H247" s="19">
        <f t="shared" si="9"/>
        <v>-8.6309835550434685E-2</v>
      </c>
      <c r="I247" s="19">
        <f t="shared" si="3"/>
        <v>5.1928077677689216E-4</v>
      </c>
      <c r="J247" s="49">
        <v>8723</v>
      </c>
      <c r="K247" s="83">
        <v>9547</v>
      </c>
      <c r="L247" s="44">
        <f t="shared" si="10"/>
        <v>-824</v>
      </c>
      <c r="M247" s="20">
        <v>38991</v>
      </c>
      <c r="N247" s="20">
        <v>39355</v>
      </c>
      <c r="O247" s="50">
        <v>38664</v>
      </c>
      <c r="P247" s="51">
        <v>38664</v>
      </c>
      <c r="Q247" s="103">
        <v>38988</v>
      </c>
      <c r="R247" s="101">
        <v>38988</v>
      </c>
    </row>
    <row r="248" spans="2:18" customFormat="1" x14ac:dyDescent="0.2">
      <c r="B248" s="17" t="s">
        <v>18</v>
      </c>
      <c r="C248" s="17" t="s">
        <v>19</v>
      </c>
      <c r="D248" s="185" t="s">
        <v>20</v>
      </c>
      <c r="E248" s="88">
        <v>161.58000000000001</v>
      </c>
      <c r="F248" s="89">
        <v>4721</v>
      </c>
      <c r="G248" s="44">
        <v>-612.36</v>
      </c>
      <c r="H248" s="19">
        <f t="shared" si="9"/>
        <v>-0.12970980724422793</v>
      </c>
      <c r="I248" s="19">
        <f t="shared" si="3"/>
        <v>2.4458761557911388E-4</v>
      </c>
      <c r="J248" s="49">
        <v>4108.6400000000003</v>
      </c>
      <c r="K248" s="83">
        <v>4721</v>
      </c>
      <c r="L248" s="44">
        <f t="shared" si="10"/>
        <v>-612.35999999999967</v>
      </c>
      <c r="M248" s="20">
        <v>38991</v>
      </c>
      <c r="N248" s="20">
        <v>39355</v>
      </c>
      <c r="O248" s="50">
        <v>38855</v>
      </c>
      <c r="P248" s="51">
        <v>38855</v>
      </c>
      <c r="Q248" s="103">
        <v>38988</v>
      </c>
      <c r="R248" s="101">
        <v>38988</v>
      </c>
    </row>
    <row r="249" spans="2:18" customFormat="1" x14ac:dyDescent="0.2">
      <c r="B249" s="17" t="s">
        <v>604</v>
      </c>
      <c r="C249" s="17" t="s">
        <v>605</v>
      </c>
      <c r="D249" s="185" t="s">
        <v>606</v>
      </c>
      <c r="E249" s="88">
        <v>165.01</v>
      </c>
      <c r="F249" s="89">
        <v>12592.23</v>
      </c>
      <c r="G249" s="44">
        <v>-2872.63</v>
      </c>
      <c r="H249" s="19">
        <f t="shared" si="9"/>
        <v>-0.22812718636810161</v>
      </c>
      <c r="I249" s="19">
        <f t="shared" si="3"/>
        <v>5.7860844181596715E-4</v>
      </c>
      <c r="J249" s="49">
        <v>9719.6</v>
      </c>
      <c r="K249" s="83">
        <v>12592.23</v>
      </c>
      <c r="L249" s="44">
        <f t="shared" si="10"/>
        <v>-2872.6299999999992</v>
      </c>
      <c r="M249" s="20">
        <v>38991</v>
      </c>
      <c r="N249" s="20">
        <v>39355</v>
      </c>
      <c r="O249" s="50">
        <v>38931</v>
      </c>
      <c r="P249" s="51">
        <v>38931</v>
      </c>
      <c r="Q249" s="103">
        <v>38960</v>
      </c>
      <c r="R249" s="101">
        <v>38960</v>
      </c>
    </row>
    <row r="250" spans="2:18" customFormat="1" x14ac:dyDescent="0.2">
      <c r="B250" s="17" t="s">
        <v>2451</v>
      </c>
      <c r="C250" s="17" t="s">
        <v>2565</v>
      </c>
      <c r="D250" s="185" t="s">
        <v>2888</v>
      </c>
      <c r="E250" s="88">
        <v>168.92</v>
      </c>
      <c r="F250" s="89">
        <v>4168.97</v>
      </c>
      <c r="G250" s="44">
        <v>5157.8500000000004</v>
      </c>
      <c r="H250" s="19">
        <f t="shared" si="9"/>
        <v>1.2372000757980988</v>
      </c>
      <c r="I250" s="19">
        <f t="shared" si="3"/>
        <v>5.552262219945263E-4</v>
      </c>
      <c r="J250" s="49">
        <v>9326.82</v>
      </c>
      <c r="K250" s="83">
        <v>4168.97</v>
      </c>
      <c r="L250" s="44">
        <f t="shared" si="10"/>
        <v>5157.8499999999995</v>
      </c>
      <c r="M250" s="20">
        <v>38991</v>
      </c>
      <c r="N250" s="20">
        <v>39355</v>
      </c>
      <c r="O250" s="50">
        <v>38314</v>
      </c>
      <c r="P250" s="51">
        <v>38314</v>
      </c>
      <c r="Q250" s="103">
        <v>38499</v>
      </c>
      <c r="R250" s="101">
        <v>38499</v>
      </c>
    </row>
    <row r="251" spans="2:18" customFormat="1" x14ac:dyDescent="0.2">
      <c r="B251" s="17" t="s">
        <v>1712</v>
      </c>
      <c r="C251" s="17" t="s">
        <v>1713</v>
      </c>
      <c r="D251" s="185" t="s">
        <v>1714</v>
      </c>
      <c r="E251" s="88">
        <v>174.69</v>
      </c>
      <c r="F251" s="89">
        <v>12800.44</v>
      </c>
      <c r="G251" s="44">
        <v>-12625.75</v>
      </c>
      <c r="H251" s="19">
        <f t="shared" si="9"/>
        <v>-0.98635281287205745</v>
      </c>
      <c r="I251" s="19">
        <f t="shared" si="3"/>
        <v>1.0399307451009433E-5</v>
      </c>
      <c r="J251" s="49">
        <v>174.69</v>
      </c>
      <c r="K251" s="83">
        <v>12800.44</v>
      </c>
      <c r="L251" s="44">
        <f t="shared" si="10"/>
        <v>-12625.75</v>
      </c>
      <c r="M251" s="20">
        <v>38991</v>
      </c>
      <c r="N251" s="20">
        <v>39355</v>
      </c>
      <c r="O251" s="50">
        <v>39120</v>
      </c>
      <c r="P251" s="51">
        <v>39120</v>
      </c>
      <c r="Q251" s="103">
        <v>39485</v>
      </c>
      <c r="R251" s="101">
        <v>39485</v>
      </c>
    </row>
    <row r="252" spans="2:18" customFormat="1" x14ac:dyDescent="0.2">
      <c r="B252" s="17" t="s">
        <v>1008</v>
      </c>
      <c r="C252" s="17" t="s">
        <v>1009</v>
      </c>
      <c r="D252" s="185" t="s">
        <v>1010</v>
      </c>
      <c r="E252" s="88">
        <v>220.76</v>
      </c>
      <c r="F252" s="89">
        <v>129955.62</v>
      </c>
      <c r="G252" s="44">
        <v>-35737.64</v>
      </c>
      <c r="H252" s="19">
        <f t="shared" si="9"/>
        <v>-0.27499880343766586</v>
      </c>
      <c r="I252" s="19">
        <f t="shared" si="3"/>
        <v>5.6088026872348606E-3</v>
      </c>
      <c r="J252" s="49">
        <v>94217.98</v>
      </c>
      <c r="K252" s="83">
        <v>129955.62</v>
      </c>
      <c r="L252" s="44">
        <f t="shared" si="10"/>
        <v>-35737.64</v>
      </c>
      <c r="M252" s="20">
        <v>38991</v>
      </c>
      <c r="N252" s="20">
        <v>39355</v>
      </c>
      <c r="O252" s="50">
        <v>38678</v>
      </c>
      <c r="P252" s="51">
        <v>38678</v>
      </c>
      <c r="Q252" s="103">
        <v>38988</v>
      </c>
      <c r="R252" s="101">
        <v>38988</v>
      </c>
    </row>
    <row r="253" spans="2:18" customFormat="1" x14ac:dyDescent="0.2">
      <c r="B253" s="17" t="s">
        <v>1883</v>
      </c>
      <c r="C253" s="17" t="s">
        <v>1884</v>
      </c>
      <c r="D253" s="185" t="s">
        <v>1885</v>
      </c>
      <c r="E253" s="88">
        <v>227.05</v>
      </c>
      <c r="F253" s="89">
        <v>4494.6000000000004</v>
      </c>
      <c r="G253" s="44">
        <v>289.45999999999998</v>
      </c>
      <c r="H253" s="19">
        <f t="shared" si="9"/>
        <v>6.4401726516263955E-2</v>
      </c>
      <c r="I253" s="19">
        <f t="shared" si="3"/>
        <v>2.8479541361312152E-4</v>
      </c>
      <c r="J253" s="49">
        <v>4784.0600000000004</v>
      </c>
      <c r="K253" s="83">
        <v>4494.6000000000004</v>
      </c>
      <c r="L253" s="44">
        <f t="shared" si="10"/>
        <v>289.46000000000004</v>
      </c>
      <c r="M253" s="20">
        <v>38991</v>
      </c>
      <c r="N253" s="20">
        <v>39355</v>
      </c>
      <c r="O253" s="50">
        <v>38737</v>
      </c>
      <c r="P253" s="51">
        <v>38737</v>
      </c>
      <c r="Q253" s="103">
        <v>38982</v>
      </c>
      <c r="R253" s="101">
        <v>38982</v>
      </c>
    </row>
    <row r="254" spans="2:18" customFormat="1" x14ac:dyDescent="0.2">
      <c r="B254" s="17" t="s">
        <v>1721</v>
      </c>
      <c r="C254" s="17" t="s">
        <v>1722</v>
      </c>
      <c r="D254" s="185" t="s">
        <v>1723</v>
      </c>
      <c r="E254" s="88">
        <v>245.83</v>
      </c>
      <c r="F254" s="89">
        <v>2432.15</v>
      </c>
      <c r="G254" s="44">
        <v>-2186.3200000000002</v>
      </c>
      <c r="H254" s="19">
        <f t="shared" si="9"/>
        <v>-0.89892481960405402</v>
      </c>
      <c r="I254" s="19">
        <f t="shared" si="3"/>
        <v>1.4634276436439688E-5</v>
      </c>
      <c r="J254" s="49">
        <v>245.83</v>
      </c>
      <c r="K254" s="83">
        <v>2432.15</v>
      </c>
      <c r="L254" s="44">
        <f t="shared" si="10"/>
        <v>-2186.3200000000002</v>
      </c>
      <c r="M254" s="20">
        <v>38991</v>
      </c>
      <c r="N254" s="20">
        <v>39355</v>
      </c>
      <c r="O254" s="50">
        <v>39128</v>
      </c>
      <c r="P254" s="51">
        <v>39128</v>
      </c>
      <c r="Q254" s="103">
        <v>39493</v>
      </c>
      <c r="R254" s="101">
        <v>39493</v>
      </c>
    </row>
    <row r="255" spans="2:18" customFormat="1" x14ac:dyDescent="0.2">
      <c r="B255" s="17" t="s">
        <v>2459</v>
      </c>
      <c r="C255" s="17" t="s">
        <v>2900</v>
      </c>
      <c r="D255" s="185" t="s">
        <v>2838</v>
      </c>
      <c r="E255" s="88">
        <v>281.56</v>
      </c>
      <c r="F255" s="89">
        <v>305025.34000000003</v>
      </c>
      <c r="G255" s="44">
        <v>-65943.38</v>
      </c>
      <c r="H255" s="19">
        <f t="shared" si="9"/>
        <v>-0.21618984180134018</v>
      </c>
      <c r="I255" s="19">
        <f t="shared" si="3"/>
        <v>1.423256516131398E-2</v>
      </c>
      <c r="J255" s="49">
        <v>239081.96</v>
      </c>
      <c r="K255" s="83">
        <v>305025.34000000003</v>
      </c>
      <c r="L255" s="44">
        <f t="shared" si="10"/>
        <v>-65943.380000000034</v>
      </c>
      <c r="M255" s="20">
        <v>38991</v>
      </c>
      <c r="N255" s="20">
        <v>39355</v>
      </c>
      <c r="O255" s="50">
        <v>38513</v>
      </c>
      <c r="P255" s="51">
        <v>38513</v>
      </c>
      <c r="Q255" s="103">
        <v>38645</v>
      </c>
      <c r="R255" s="101">
        <v>38645</v>
      </c>
    </row>
    <row r="256" spans="2:18" customFormat="1" x14ac:dyDescent="0.2">
      <c r="B256" s="17" t="s">
        <v>2666</v>
      </c>
      <c r="C256" s="17" t="s">
        <v>2667</v>
      </c>
      <c r="D256" s="185" t="s">
        <v>1507</v>
      </c>
      <c r="E256" s="88">
        <v>288.60000000000002</v>
      </c>
      <c r="F256" s="89">
        <v>666</v>
      </c>
      <c r="G256" s="44">
        <v>-377.4</v>
      </c>
      <c r="H256" s="21">
        <f t="shared" si="9"/>
        <v>-0.56666666666666665</v>
      </c>
      <c r="I256" s="19">
        <f t="shared" si="3"/>
        <v>1.718037741348287E-5</v>
      </c>
      <c r="J256" s="49">
        <v>288.60000000000002</v>
      </c>
      <c r="K256" s="83">
        <v>666</v>
      </c>
      <c r="L256" s="44">
        <f t="shared" si="10"/>
        <v>-377.4</v>
      </c>
      <c r="M256" s="20">
        <v>38991</v>
      </c>
      <c r="N256" s="20">
        <v>39355</v>
      </c>
      <c r="O256" s="50">
        <v>39009</v>
      </c>
      <c r="P256" s="51">
        <v>39009</v>
      </c>
      <c r="Q256" s="103">
        <v>39374</v>
      </c>
      <c r="R256" s="101">
        <v>39374</v>
      </c>
    </row>
    <row r="257" spans="2:18" customFormat="1" x14ac:dyDescent="0.2">
      <c r="B257" s="17" t="s">
        <v>1923</v>
      </c>
      <c r="C257" s="17" t="s">
        <v>1924</v>
      </c>
      <c r="D257" s="185" t="s">
        <v>1925</v>
      </c>
      <c r="E257" s="88">
        <v>341.26</v>
      </c>
      <c r="F257" s="89">
        <v>16037.5</v>
      </c>
      <c r="G257" s="44">
        <v>-1498.07</v>
      </c>
      <c r="H257" s="21">
        <f t="shared" si="9"/>
        <v>-9.3410444271239276E-2</v>
      </c>
      <c r="I257" s="19">
        <f t="shared" si="3"/>
        <v>8.6553324593525722E-4</v>
      </c>
      <c r="J257" s="49">
        <v>14539.43</v>
      </c>
      <c r="K257" s="83">
        <v>16037.5</v>
      </c>
      <c r="L257" s="44">
        <f t="shared" si="10"/>
        <v>-1498.0699999999997</v>
      </c>
      <c r="M257" s="20">
        <v>38991</v>
      </c>
      <c r="N257" s="20">
        <v>39355</v>
      </c>
      <c r="O257" s="50">
        <v>38938</v>
      </c>
      <c r="P257" s="51">
        <v>38938</v>
      </c>
      <c r="Q257" s="103">
        <v>38988</v>
      </c>
      <c r="R257" s="101">
        <v>38988</v>
      </c>
    </row>
    <row r="258" spans="2:18" customFormat="1" x14ac:dyDescent="0.2">
      <c r="B258" s="17" t="s">
        <v>1017</v>
      </c>
      <c r="C258" s="17" t="s">
        <v>1018</v>
      </c>
      <c r="D258" s="185" t="s">
        <v>1019</v>
      </c>
      <c r="E258" s="88">
        <v>401.65</v>
      </c>
      <c r="F258" s="89">
        <v>58641.760000000002</v>
      </c>
      <c r="G258" s="44">
        <v>-36517.25</v>
      </c>
      <c r="H258" s="21">
        <f t="shared" si="9"/>
        <v>-0.62271749688276745</v>
      </c>
      <c r="I258" s="19">
        <f t="shared" si="3"/>
        <v>1.3170735685667909E-3</v>
      </c>
      <c r="J258" s="49">
        <v>22124.51</v>
      </c>
      <c r="K258" s="83">
        <v>58641.760000000002</v>
      </c>
      <c r="L258" s="44">
        <f t="shared" si="10"/>
        <v>-36517.25</v>
      </c>
      <c r="M258" s="20">
        <v>38991</v>
      </c>
      <c r="N258" s="20">
        <v>39355</v>
      </c>
      <c r="O258" s="50">
        <v>38687</v>
      </c>
      <c r="P258" s="51">
        <v>38687</v>
      </c>
      <c r="Q258" s="103">
        <v>38982</v>
      </c>
      <c r="R258" s="101">
        <v>38982</v>
      </c>
    </row>
    <row r="259" spans="2:18" customFormat="1" x14ac:dyDescent="0.2">
      <c r="B259" s="17" t="s">
        <v>598</v>
      </c>
      <c r="C259" s="17" t="s">
        <v>599</v>
      </c>
      <c r="D259" s="185" t="s">
        <v>600</v>
      </c>
      <c r="E259" s="88">
        <v>401.91</v>
      </c>
      <c r="F259" s="89">
        <v>10750</v>
      </c>
      <c r="G259" s="44">
        <v>-7170.43</v>
      </c>
      <c r="H259" s="21">
        <f t="shared" si="9"/>
        <v>-0.66701674418604651</v>
      </c>
      <c r="I259" s="19">
        <f t="shared" si="3"/>
        <v>2.1309204288974664E-4</v>
      </c>
      <c r="J259" s="49">
        <v>3579.57</v>
      </c>
      <c r="K259" s="83">
        <v>10750</v>
      </c>
      <c r="L259" s="44">
        <f t="shared" si="10"/>
        <v>-7170.43</v>
      </c>
      <c r="M259" s="20">
        <v>38991</v>
      </c>
      <c r="N259" s="20">
        <v>39355</v>
      </c>
      <c r="O259" s="50">
        <v>38923</v>
      </c>
      <c r="P259" s="51">
        <v>38923</v>
      </c>
      <c r="Q259" s="103">
        <v>39288</v>
      </c>
      <c r="R259" s="101">
        <v>39288</v>
      </c>
    </row>
    <row r="260" spans="2:18" customFormat="1" x14ac:dyDescent="0.2">
      <c r="B260" s="17" t="s">
        <v>1912</v>
      </c>
      <c r="C260" s="17" t="s">
        <v>1913</v>
      </c>
      <c r="D260" s="185" t="s">
        <v>1914</v>
      </c>
      <c r="E260" s="88">
        <v>409.44</v>
      </c>
      <c r="F260" s="89">
        <v>14100</v>
      </c>
      <c r="G260" s="44">
        <v>-965.45000000000073</v>
      </c>
      <c r="H260" s="19">
        <f t="shared" si="9"/>
        <v>-6.8471631205673816E-2</v>
      </c>
      <c r="I260" s="19">
        <f t="shared" si="3"/>
        <v>7.8190064503209087E-4</v>
      </c>
      <c r="J260" s="49">
        <v>13134.55</v>
      </c>
      <c r="K260" s="83">
        <v>14100</v>
      </c>
      <c r="L260" s="44">
        <f t="shared" si="10"/>
        <v>-965.45000000000073</v>
      </c>
      <c r="M260" s="20">
        <v>38991</v>
      </c>
      <c r="N260" s="20">
        <v>39355</v>
      </c>
      <c r="O260" s="50">
        <v>38895</v>
      </c>
      <c r="P260" s="51">
        <v>38895</v>
      </c>
      <c r="Q260" s="103">
        <v>39260</v>
      </c>
      <c r="R260" s="101">
        <v>39260</v>
      </c>
    </row>
    <row r="261" spans="2:18" customFormat="1" x14ac:dyDescent="0.2">
      <c r="B261" s="17" t="s">
        <v>996</v>
      </c>
      <c r="C261" s="17" t="s">
        <v>997</v>
      </c>
      <c r="D261" s="185" t="s">
        <v>998</v>
      </c>
      <c r="E261" s="88">
        <v>420.03</v>
      </c>
      <c r="F261" s="89">
        <v>3234</v>
      </c>
      <c r="G261" s="44">
        <v>3363.79</v>
      </c>
      <c r="H261" s="19">
        <f t="shared" si="9"/>
        <v>1.0401329622758193</v>
      </c>
      <c r="I261" s="19">
        <f t="shared" si="3"/>
        <v>3.9276688251872191E-4</v>
      </c>
      <c r="J261" s="49">
        <v>6597.79</v>
      </c>
      <c r="K261" s="83">
        <v>3234</v>
      </c>
      <c r="L261" s="44">
        <f t="shared" si="10"/>
        <v>3363.79</v>
      </c>
      <c r="M261" s="20">
        <v>38991</v>
      </c>
      <c r="N261" s="20">
        <v>39355</v>
      </c>
      <c r="O261" s="50">
        <v>38664</v>
      </c>
      <c r="P261" s="51">
        <v>38664</v>
      </c>
      <c r="Q261" s="103">
        <v>38988</v>
      </c>
      <c r="R261" s="101">
        <v>38988</v>
      </c>
    </row>
    <row r="262" spans="2:18" customFormat="1" x14ac:dyDescent="0.2">
      <c r="B262" s="17" t="s">
        <v>2250</v>
      </c>
      <c r="C262" s="17" t="s">
        <v>2251</v>
      </c>
      <c r="D262" s="185" t="s">
        <v>2251</v>
      </c>
      <c r="E262" s="88">
        <v>422.77</v>
      </c>
      <c r="F262" s="89" t="s">
        <v>2801</v>
      </c>
      <c r="G262" s="71" t="s">
        <v>2907</v>
      </c>
      <c r="H262" s="35" t="s">
        <v>2907</v>
      </c>
      <c r="I262" s="19">
        <f t="shared" si="3"/>
        <v>3.334568502855717E-2</v>
      </c>
      <c r="J262" s="49">
        <v>560148.62</v>
      </c>
      <c r="K262" s="83" t="s">
        <v>2801</v>
      </c>
      <c r="L262" s="44" t="s">
        <v>2907</v>
      </c>
      <c r="M262" s="20">
        <v>38991</v>
      </c>
      <c r="N262" s="20">
        <v>39355</v>
      </c>
      <c r="O262" s="50">
        <v>39343</v>
      </c>
      <c r="P262" s="51">
        <v>39343</v>
      </c>
      <c r="Q262" s="103">
        <v>39752</v>
      </c>
      <c r="R262" s="101">
        <v>39752</v>
      </c>
    </row>
    <row r="263" spans="2:18" customFormat="1" x14ac:dyDescent="0.2">
      <c r="B263" s="17" t="s">
        <v>1828</v>
      </c>
      <c r="C263" s="17" t="s">
        <v>1829</v>
      </c>
      <c r="D263" s="185" t="s">
        <v>1829</v>
      </c>
      <c r="E263" s="88">
        <v>432.94</v>
      </c>
      <c r="F263" s="89" t="s">
        <v>2801</v>
      </c>
      <c r="G263" s="71" t="s">
        <v>2907</v>
      </c>
      <c r="H263" s="35" t="s">
        <v>2907</v>
      </c>
      <c r="I263" s="19">
        <f t="shared" si="3"/>
        <v>8.5405698003730626E-3</v>
      </c>
      <c r="J263" s="49">
        <v>143466.49</v>
      </c>
      <c r="K263" s="83" t="s">
        <v>2801</v>
      </c>
      <c r="L263" s="44" t="s">
        <v>2907</v>
      </c>
      <c r="M263" s="20">
        <v>38991</v>
      </c>
      <c r="N263" s="20">
        <v>39355</v>
      </c>
      <c r="O263" s="50">
        <v>38632</v>
      </c>
      <c r="P263" s="51">
        <v>38632</v>
      </c>
      <c r="Q263" s="103">
        <v>38632</v>
      </c>
      <c r="R263" s="101">
        <v>38632</v>
      </c>
    </row>
    <row r="264" spans="2:18" customFormat="1" x14ac:dyDescent="0.2">
      <c r="B264" s="17" t="s">
        <v>410</v>
      </c>
      <c r="C264" s="17" t="s">
        <v>411</v>
      </c>
      <c r="D264" s="185" t="s">
        <v>412</v>
      </c>
      <c r="E264" s="88">
        <v>443.02</v>
      </c>
      <c r="F264" s="89">
        <v>3604</v>
      </c>
      <c r="G264" s="44">
        <v>-3163.16</v>
      </c>
      <c r="H264" s="19">
        <f t="shared" ref="H264:H276" si="11">G264/F264</f>
        <v>-0.87768035516093224</v>
      </c>
      <c r="I264" s="19">
        <f t="shared" si="3"/>
        <v>2.6243234854330518E-5</v>
      </c>
      <c r="J264" s="49">
        <v>440.84</v>
      </c>
      <c r="K264" s="83">
        <v>3604</v>
      </c>
      <c r="L264" s="44">
        <f t="shared" ref="L264:L287" si="12">J264-K264</f>
        <v>-3163.16</v>
      </c>
      <c r="M264" s="20">
        <v>38991</v>
      </c>
      <c r="N264" s="20">
        <v>39355</v>
      </c>
      <c r="O264" s="50">
        <v>39269</v>
      </c>
      <c r="P264" s="51">
        <v>39269</v>
      </c>
      <c r="Q264" s="103">
        <v>39634</v>
      </c>
      <c r="R264" s="101">
        <v>39634</v>
      </c>
    </row>
    <row r="265" spans="2:18" customFormat="1" x14ac:dyDescent="0.2">
      <c r="B265" s="17" t="s">
        <v>2128</v>
      </c>
      <c r="C265" s="17" t="s">
        <v>2129</v>
      </c>
      <c r="D265" s="185" t="s">
        <v>2130</v>
      </c>
      <c r="E265" s="88">
        <v>465.12</v>
      </c>
      <c r="F265" s="89">
        <v>1103</v>
      </c>
      <c r="G265" s="44">
        <v>-551.48</v>
      </c>
      <c r="H265" s="19">
        <f t="shared" si="11"/>
        <v>-0.49998186763372621</v>
      </c>
      <c r="I265" s="19">
        <f t="shared" si="3"/>
        <v>3.2832022699529011E-5</v>
      </c>
      <c r="J265" s="49">
        <v>551.52</v>
      </c>
      <c r="K265" s="83">
        <v>1103</v>
      </c>
      <c r="L265" s="44">
        <f t="shared" si="12"/>
        <v>-551.48</v>
      </c>
      <c r="M265" s="20">
        <v>38991</v>
      </c>
      <c r="N265" s="20">
        <v>39355</v>
      </c>
      <c r="O265" s="50">
        <v>39315</v>
      </c>
      <c r="P265" s="51">
        <v>39315</v>
      </c>
      <c r="Q265" s="103">
        <v>39417</v>
      </c>
      <c r="R265" s="101">
        <v>39417</v>
      </c>
    </row>
    <row r="266" spans="2:18" customFormat="1" x14ac:dyDescent="0.2">
      <c r="B266" s="17" t="s">
        <v>431</v>
      </c>
      <c r="C266" s="17" t="s">
        <v>432</v>
      </c>
      <c r="D266" s="185" t="s">
        <v>433</v>
      </c>
      <c r="E266" s="88">
        <v>470.52</v>
      </c>
      <c r="F266" s="89">
        <v>1799.81</v>
      </c>
      <c r="G266" s="44">
        <v>179.46</v>
      </c>
      <c r="H266" s="19">
        <f t="shared" si="11"/>
        <v>9.9710524999861105E-2</v>
      </c>
      <c r="I266" s="19">
        <f t="shared" si="3"/>
        <v>1.1782607624110962E-4</v>
      </c>
      <c r="J266" s="49">
        <v>1979.27</v>
      </c>
      <c r="K266" s="83">
        <v>1799.81</v>
      </c>
      <c r="L266" s="44">
        <f t="shared" si="12"/>
        <v>179.46000000000004</v>
      </c>
      <c r="M266" s="20">
        <v>38991</v>
      </c>
      <c r="N266" s="20">
        <v>39355</v>
      </c>
      <c r="O266" s="50">
        <v>39279</v>
      </c>
      <c r="P266" s="51">
        <v>39279</v>
      </c>
      <c r="Q266" s="103">
        <v>39645</v>
      </c>
      <c r="R266" s="101">
        <v>39645</v>
      </c>
    </row>
    <row r="267" spans="2:18" customFormat="1" x14ac:dyDescent="0.2">
      <c r="B267" s="17" t="s">
        <v>1926</v>
      </c>
      <c r="C267" s="17" t="s">
        <v>1927</v>
      </c>
      <c r="D267" s="185" t="s">
        <v>1928</v>
      </c>
      <c r="E267" s="88">
        <v>531.35</v>
      </c>
      <c r="F267" s="89">
        <v>13496.31</v>
      </c>
      <c r="G267" s="44">
        <v>-2376.87</v>
      </c>
      <c r="H267" s="19">
        <f t="shared" si="11"/>
        <v>-0.1761125818834926</v>
      </c>
      <c r="I267" s="19">
        <f t="shared" si="3"/>
        <v>6.6194101118010381E-4</v>
      </c>
      <c r="J267" s="49">
        <v>11119.44</v>
      </c>
      <c r="K267" s="83">
        <v>13496.31</v>
      </c>
      <c r="L267" s="44">
        <f t="shared" si="12"/>
        <v>-2376.869999999999</v>
      </c>
      <c r="M267" s="20">
        <v>38991</v>
      </c>
      <c r="N267" s="20">
        <v>39355</v>
      </c>
      <c r="O267" s="50">
        <v>38938</v>
      </c>
      <c r="P267" s="51">
        <v>38938</v>
      </c>
      <c r="Q267" s="103">
        <v>38988</v>
      </c>
      <c r="R267" s="101">
        <v>38988</v>
      </c>
    </row>
    <row r="268" spans="2:18" customFormat="1" x14ac:dyDescent="0.2">
      <c r="B268" s="17" t="s">
        <v>1523</v>
      </c>
      <c r="C268" s="17" t="s">
        <v>1524</v>
      </c>
      <c r="D268" s="185" t="s">
        <v>1525</v>
      </c>
      <c r="E268" s="88">
        <v>612.82000000000005</v>
      </c>
      <c r="F268" s="89">
        <v>607.11</v>
      </c>
      <c r="G268" s="44">
        <v>5.7100000000000364</v>
      </c>
      <c r="H268" s="19">
        <f t="shared" si="11"/>
        <v>9.4052148704518723E-3</v>
      </c>
      <c r="I268" s="19">
        <f t="shared" si="3"/>
        <v>3.6481215823044256E-5</v>
      </c>
      <c r="J268" s="49">
        <v>612.82000000000005</v>
      </c>
      <c r="K268" s="83">
        <v>607.11</v>
      </c>
      <c r="L268" s="44">
        <f t="shared" si="12"/>
        <v>5.7100000000000364</v>
      </c>
      <c r="M268" s="20">
        <v>38991</v>
      </c>
      <c r="N268" s="20">
        <v>39355</v>
      </c>
      <c r="O268" s="50">
        <v>39014</v>
      </c>
      <c r="P268" s="51">
        <v>39014</v>
      </c>
      <c r="Q268" s="103">
        <v>39045</v>
      </c>
      <c r="R268" s="101">
        <v>39045</v>
      </c>
    </row>
    <row r="269" spans="2:18" customFormat="1" x14ac:dyDescent="0.2">
      <c r="B269" s="17" t="s">
        <v>2122</v>
      </c>
      <c r="C269" s="17" t="s">
        <v>2123</v>
      </c>
      <c r="D269" s="185" t="s">
        <v>2124</v>
      </c>
      <c r="E269" s="88">
        <v>637.47</v>
      </c>
      <c r="F269" s="89">
        <v>14703</v>
      </c>
      <c r="G269" s="44">
        <v>-14058</v>
      </c>
      <c r="H269" s="19">
        <f t="shared" si="11"/>
        <v>-0.95613140175474398</v>
      </c>
      <c r="I269" s="19">
        <f t="shared" si="3"/>
        <v>3.8396893387721592E-5</v>
      </c>
      <c r="J269" s="49">
        <v>645</v>
      </c>
      <c r="K269" s="83">
        <v>14703</v>
      </c>
      <c r="L269" s="44">
        <f t="shared" si="12"/>
        <v>-14058</v>
      </c>
      <c r="M269" s="20">
        <v>38991</v>
      </c>
      <c r="N269" s="20">
        <v>39355</v>
      </c>
      <c r="O269" s="50">
        <v>39314</v>
      </c>
      <c r="P269" s="51">
        <v>39314</v>
      </c>
      <c r="Q269" s="103">
        <v>39387</v>
      </c>
      <c r="R269" s="101">
        <v>39387</v>
      </c>
    </row>
    <row r="270" spans="2:18" customFormat="1" x14ac:dyDescent="0.2">
      <c r="B270" s="17" t="s">
        <v>6</v>
      </c>
      <c r="C270" s="17" t="s">
        <v>7</v>
      </c>
      <c r="D270" s="185" t="s">
        <v>8</v>
      </c>
      <c r="E270" s="88">
        <v>668.02</v>
      </c>
      <c r="F270" s="89">
        <v>28490</v>
      </c>
      <c r="G270" s="44">
        <v>46071.31</v>
      </c>
      <c r="H270" s="19">
        <f t="shared" si="11"/>
        <v>1.6171045981045979</v>
      </c>
      <c r="I270" s="19">
        <f t="shared" ref="I270:I333" si="13">J270/16798234</f>
        <v>4.438639799874201E-3</v>
      </c>
      <c r="J270" s="49">
        <v>74561.31</v>
      </c>
      <c r="K270" s="83">
        <v>28490</v>
      </c>
      <c r="L270" s="44">
        <f t="shared" si="12"/>
        <v>46071.31</v>
      </c>
      <c r="M270" s="20">
        <v>38991</v>
      </c>
      <c r="N270" s="20">
        <v>39355</v>
      </c>
      <c r="O270" s="50">
        <v>38832</v>
      </c>
      <c r="P270" s="51">
        <v>38832</v>
      </c>
      <c r="Q270" s="103">
        <v>38982</v>
      </c>
      <c r="R270" s="101">
        <v>38982</v>
      </c>
    </row>
    <row r="271" spans="2:18" customFormat="1" x14ac:dyDescent="0.2">
      <c r="B271" s="17" t="s">
        <v>159</v>
      </c>
      <c r="C271" s="17" t="s">
        <v>160</v>
      </c>
      <c r="D271" s="185" t="s">
        <v>161</v>
      </c>
      <c r="E271" s="88">
        <v>774.31</v>
      </c>
      <c r="F271" s="89">
        <v>32796.04</v>
      </c>
      <c r="G271" s="44">
        <v>9856.7099999999991</v>
      </c>
      <c r="H271" s="19">
        <f t="shared" si="11"/>
        <v>0.30054573661942108</v>
      </c>
      <c r="I271" s="19">
        <f t="shared" si="13"/>
        <v>2.539121076656034E-3</v>
      </c>
      <c r="J271" s="49">
        <v>42652.75</v>
      </c>
      <c r="K271" s="83">
        <v>32796.04</v>
      </c>
      <c r="L271" s="44">
        <f t="shared" si="12"/>
        <v>9856.7099999999991</v>
      </c>
      <c r="M271" s="20">
        <v>38991</v>
      </c>
      <c r="N271" s="20">
        <v>39355</v>
      </c>
      <c r="O271" s="50">
        <v>38954</v>
      </c>
      <c r="P271" s="51">
        <v>38954</v>
      </c>
      <c r="Q271" s="103">
        <v>39080</v>
      </c>
      <c r="R271" s="101">
        <v>39080</v>
      </c>
    </row>
    <row r="272" spans="2:18" customFormat="1" x14ac:dyDescent="0.2">
      <c r="B272" s="17" t="s">
        <v>1002</v>
      </c>
      <c r="C272" s="17" t="s">
        <v>1003</v>
      </c>
      <c r="D272" s="185" t="s">
        <v>1004</v>
      </c>
      <c r="E272" s="88">
        <v>775.48</v>
      </c>
      <c r="F272" s="89">
        <v>67200</v>
      </c>
      <c r="G272" s="44">
        <v>108977.55</v>
      </c>
      <c r="H272" s="19">
        <f t="shared" si="11"/>
        <v>1.6216897321428572</v>
      </c>
      <c r="I272" s="19">
        <f t="shared" si="13"/>
        <v>1.0487861402573627E-2</v>
      </c>
      <c r="J272" s="49">
        <v>176177.55</v>
      </c>
      <c r="K272" s="83">
        <v>67200</v>
      </c>
      <c r="L272" s="44">
        <f t="shared" si="12"/>
        <v>108977.54999999999</v>
      </c>
      <c r="M272" s="20">
        <v>38991</v>
      </c>
      <c r="N272" s="20">
        <v>39355</v>
      </c>
      <c r="O272" s="50">
        <v>38670</v>
      </c>
      <c r="P272" s="51">
        <v>38670</v>
      </c>
      <c r="Q272" s="103">
        <v>38988</v>
      </c>
      <c r="R272" s="101">
        <v>38988</v>
      </c>
    </row>
    <row r="273" spans="2:18" customFormat="1" x14ac:dyDescent="0.2">
      <c r="B273" s="17" t="s">
        <v>223</v>
      </c>
      <c r="C273" s="17" t="s">
        <v>2871</v>
      </c>
      <c r="D273" s="185" t="s">
        <v>2544</v>
      </c>
      <c r="E273" s="88">
        <v>785</v>
      </c>
      <c r="F273" s="89">
        <v>15463</v>
      </c>
      <c r="G273" s="44">
        <v>-15463</v>
      </c>
      <c r="H273" s="21">
        <f t="shared" si="11"/>
        <v>-1</v>
      </c>
      <c r="I273" s="19">
        <f t="shared" si="13"/>
        <v>9.8509105183318684E-4</v>
      </c>
      <c r="J273" s="49">
        <v>16547.79</v>
      </c>
      <c r="K273" s="83">
        <v>15463</v>
      </c>
      <c r="L273" s="44">
        <f t="shared" si="12"/>
        <v>1084.7900000000009</v>
      </c>
      <c r="M273" s="20">
        <v>38991</v>
      </c>
      <c r="N273" s="20">
        <v>39355</v>
      </c>
      <c r="O273" s="50">
        <v>38476</v>
      </c>
      <c r="P273" s="51">
        <v>38476</v>
      </c>
      <c r="Q273" s="103">
        <v>38476</v>
      </c>
      <c r="R273" s="101">
        <v>38476</v>
      </c>
    </row>
    <row r="274" spans="2:18" customFormat="1" x14ac:dyDescent="0.2">
      <c r="B274" s="17" t="s">
        <v>1032</v>
      </c>
      <c r="C274" s="17" t="s">
        <v>1033</v>
      </c>
      <c r="D274" s="185" t="s">
        <v>1034</v>
      </c>
      <c r="E274" s="88">
        <v>800.73</v>
      </c>
      <c r="F274" s="89">
        <v>11939</v>
      </c>
      <c r="G274" s="44">
        <v>3268</v>
      </c>
      <c r="H274" s="19">
        <f t="shared" si="11"/>
        <v>0.27372476756847308</v>
      </c>
      <c r="I274" s="19">
        <f t="shared" si="13"/>
        <v>9.0527373294121277E-4</v>
      </c>
      <c r="J274" s="49">
        <v>15207</v>
      </c>
      <c r="K274" s="83">
        <v>11939</v>
      </c>
      <c r="L274" s="44">
        <f t="shared" si="12"/>
        <v>3268</v>
      </c>
      <c r="M274" s="20">
        <v>38991</v>
      </c>
      <c r="N274" s="20">
        <v>39355</v>
      </c>
      <c r="O274" s="50">
        <v>38715</v>
      </c>
      <c r="P274" s="51">
        <v>38715</v>
      </c>
      <c r="Q274" s="103">
        <v>38988</v>
      </c>
      <c r="R274" s="101">
        <v>38988</v>
      </c>
    </row>
    <row r="275" spans="2:18" customFormat="1" x14ac:dyDescent="0.2">
      <c r="B275" s="17" t="s">
        <v>2331</v>
      </c>
      <c r="C275" s="17" t="s">
        <v>2332</v>
      </c>
      <c r="D275" s="185" t="s">
        <v>2333</v>
      </c>
      <c r="E275" s="88">
        <v>815.43</v>
      </c>
      <c r="F275" s="89">
        <v>897.62</v>
      </c>
      <c r="G275" s="44">
        <v>2520.4299999999998</v>
      </c>
      <c r="H275" s="19">
        <f t="shared" si="11"/>
        <v>2.8079031215881995</v>
      </c>
      <c r="I275" s="19">
        <f t="shared" si="13"/>
        <v>2.0347674642465393E-4</v>
      </c>
      <c r="J275" s="49">
        <v>3418.05</v>
      </c>
      <c r="K275" s="83">
        <v>897.62</v>
      </c>
      <c r="L275" s="44">
        <f t="shared" si="12"/>
        <v>2520.4300000000003</v>
      </c>
      <c r="M275" s="20">
        <v>38991</v>
      </c>
      <c r="N275" s="20">
        <v>39355</v>
      </c>
      <c r="O275" s="50">
        <v>39356</v>
      </c>
      <c r="P275" s="51">
        <v>39356</v>
      </c>
      <c r="Q275" s="103">
        <v>39717</v>
      </c>
      <c r="R275" s="101">
        <v>39717</v>
      </c>
    </row>
    <row r="276" spans="2:18" customFormat="1" x14ac:dyDescent="0.2">
      <c r="B276" s="17" t="s">
        <v>413</v>
      </c>
      <c r="C276" s="17" t="s">
        <v>414</v>
      </c>
      <c r="D276" s="185" t="s">
        <v>415</v>
      </c>
      <c r="E276" s="88">
        <v>865.45</v>
      </c>
      <c r="F276" s="89">
        <v>1779</v>
      </c>
      <c r="G276" s="44">
        <v>663.27</v>
      </c>
      <c r="H276" s="19">
        <f t="shared" si="11"/>
        <v>0.37283305227655983</v>
      </c>
      <c r="I276" s="19">
        <f t="shared" si="13"/>
        <v>1.4538849738609426E-4</v>
      </c>
      <c r="J276" s="49">
        <v>2442.27</v>
      </c>
      <c r="K276" s="83">
        <v>1779</v>
      </c>
      <c r="L276" s="44">
        <f t="shared" si="12"/>
        <v>663.27</v>
      </c>
      <c r="M276" s="20">
        <v>38991</v>
      </c>
      <c r="N276" s="20">
        <v>39355</v>
      </c>
      <c r="O276" s="50">
        <v>39274</v>
      </c>
      <c r="P276" s="51">
        <v>39274</v>
      </c>
      <c r="Q276" s="103">
        <v>39640</v>
      </c>
      <c r="R276" s="101">
        <v>39640</v>
      </c>
    </row>
    <row r="277" spans="2:18" customFormat="1" x14ac:dyDescent="0.2">
      <c r="B277" s="17" t="s">
        <v>1541</v>
      </c>
      <c r="C277" s="17" t="s">
        <v>1542</v>
      </c>
      <c r="D277" s="185" t="s">
        <v>1543</v>
      </c>
      <c r="E277" s="88">
        <v>971.06000000000097</v>
      </c>
      <c r="F277" s="89">
        <v>0</v>
      </c>
      <c r="G277" s="44">
        <v>971.05999999999949</v>
      </c>
      <c r="H277" s="19" t="s">
        <v>2907</v>
      </c>
      <c r="I277" s="19">
        <f t="shared" si="13"/>
        <v>5.7807267121055673E-5</v>
      </c>
      <c r="J277" s="49">
        <v>971.05999999999949</v>
      </c>
      <c r="K277" s="83">
        <v>0</v>
      </c>
      <c r="L277" s="44">
        <f t="shared" si="12"/>
        <v>971.05999999999949</v>
      </c>
      <c r="M277" s="20">
        <v>38991</v>
      </c>
      <c r="N277" s="20">
        <v>39355</v>
      </c>
      <c r="O277" s="50">
        <v>39020</v>
      </c>
      <c r="P277" s="51">
        <v>39020</v>
      </c>
      <c r="Q277" s="103">
        <v>39113</v>
      </c>
      <c r="R277" s="101">
        <v>39113</v>
      </c>
    </row>
    <row r="278" spans="2:18" customFormat="1" x14ac:dyDescent="0.2">
      <c r="B278" s="17" t="s">
        <v>574</v>
      </c>
      <c r="C278" s="17" t="s">
        <v>575</v>
      </c>
      <c r="D278" s="185" t="s">
        <v>576</v>
      </c>
      <c r="E278" s="88">
        <v>1036.0999999999999</v>
      </c>
      <c r="F278" s="89">
        <v>5622.32</v>
      </c>
      <c r="G278" s="44">
        <v>-773.29999999999927</v>
      </c>
      <c r="H278" s="19">
        <f>G278/F278</f>
        <v>-0.13754108624197828</v>
      </c>
      <c r="I278" s="19">
        <f t="shared" si="13"/>
        <v>2.8866248678283683E-4</v>
      </c>
      <c r="J278" s="49">
        <v>4849.0200000000004</v>
      </c>
      <c r="K278" s="83">
        <v>5622.32</v>
      </c>
      <c r="L278" s="44">
        <f t="shared" si="12"/>
        <v>-773.29999999999927</v>
      </c>
      <c r="M278" s="20">
        <v>38991</v>
      </c>
      <c r="N278" s="20">
        <v>39355</v>
      </c>
      <c r="O278" s="50">
        <v>38897</v>
      </c>
      <c r="P278" s="51">
        <v>38897</v>
      </c>
      <c r="Q278" s="103">
        <v>38982</v>
      </c>
      <c r="R278" s="101">
        <v>38982</v>
      </c>
    </row>
    <row r="279" spans="2:18" customFormat="1" x14ac:dyDescent="0.2">
      <c r="B279" s="17" t="s">
        <v>1577</v>
      </c>
      <c r="C279" s="17" t="s">
        <v>1578</v>
      </c>
      <c r="D279" s="185" t="s">
        <v>1579</v>
      </c>
      <c r="E279" s="88">
        <v>1046.33</v>
      </c>
      <c r="F279" s="89">
        <v>7800</v>
      </c>
      <c r="G279" s="44">
        <v>-6753.67</v>
      </c>
      <c r="H279" s="19">
        <f>G279/F279</f>
        <v>-0.86585512820512822</v>
      </c>
      <c r="I279" s="19">
        <f t="shared" si="13"/>
        <v>6.2288095284301903E-5</v>
      </c>
      <c r="J279" s="49">
        <v>1046.33</v>
      </c>
      <c r="K279" s="83">
        <v>7800</v>
      </c>
      <c r="L279" s="44">
        <f t="shared" si="12"/>
        <v>-6753.67</v>
      </c>
      <c r="M279" s="20">
        <v>38991</v>
      </c>
      <c r="N279" s="20">
        <v>39355</v>
      </c>
      <c r="O279" s="50">
        <v>39048</v>
      </c>
      <c r="P279" s="51">
        <v>39048</v>
      </c>
      <c r="Q279" s="103">
        <v>39417</v>
      </c>
      <c r="R279" s="101">
        <v>39417</v>
      </c>
    </row>
    <row r="280" spans="2:18" customFormat="1" x14ac:dyDescent="0.2">
      <c r="B280" s="17" t="s">
        <v>419</v>
      </c>
      <c r="C280" s="17" t="s">
        <v>420</v>
      </c>
      <c r="D280" s="185" t="s">
        <v>421</v>
      </c>
      <c r="E280" s="88">
        <v>1100.8699999999999</v>
      </c>
      <c r="F280" s="89">
        <v>1390.68</v>
      </c>
      <c r="G280" s="44">
        <v>-289.81</v>
      </c>
      <c r="H280" s="19">
        <f>G280/F280</f>
        <v>-0.20839445451146202</v>
      </c>
      <c r="I280" s="19">
        <f t="shared" si="13"/>
        <v>6.553486515308692E-5</v>
      </c>
      <c r="J280" s="49">
        <v>1100.8699999999999</v>
      </c>
      <c r="K280" s="83">
        <v>1390.68</v>
      </c>
      <c r="L280" s="44">
        <f t="shared" si="12"/>
        <v>-289.81000000000017</v>
      </c>
      <c r="M280" s="20">
        <v>38991</v>
      </c>
      <c r="N280" s="20">
        <v>39355</v>
      </c>
      <c r="O280" s="50">
        <v>39275</v>
      </c>
      <c r="P280" s="51">
        <v>39275</v>
      </c>
      <c r="Q280" s="103">
        <v>39339</v>
      </c>
      <c r="R280" s="101">
        <v>39339</v>
      </c>
    </row>
    <row r="281" spans="2:18" customFormat="1" x14ac:dyDescent="0.2">
      <c r="B281" s="17" t="s">
        <v>1532</v>
      </c>
      <c r="C281" s="17" t="s">
        <v>1533</v>
      </c>
      <c r="D281" s="185" t="s">
        <v>1534</v>
      </c>
      <c r="E281" s="88">
        <v>1115.44</v>
      </c>
      <c r="F281" s="89">
        <v>1282.67</v>
      </c>
      <c r="G281" s="44">
        <v>-167.23</v>
      </c>
      <c r="H281" s="19">
        <f>G281/F281</f>
        <v>-0.13037648031060209</v>
      </c>
      <c r="I281" s="19">
        <f t="shared" si="13"/>
        <v>6.6402218233178564E-5</v>
      </c>
      <c r="J281" s="49">
        <v>1115.44</v>
      </c>
      <c r="K281" s="83">
        <v>1282.67</v>
      </c>
      <c r="L281" s="44">
        <f t="shared" si="12"/>
        <v>-167.23000000000002</v>
      </c>
      <c r="M281" s="20">
        <v>38991</v>
      </c>
      <c r="N281" s="20">
        <v>39355</v>
      </c>
      <c r="O281" s="50">
        <v>39017</v>
      </c>
      <c r="P281" s="51">
        <v>39017</v>
      </c>
      <c r="Q281" s="103">
        <v>39382</v>
      </c>
      <c r="R281" s="101">
        <v>39382</v>
      </c>
    </row>
    <row r="282" spans="2:18" customFormat="1" x14ac:dyDescent="0.2">
      <c r="B282" s="17" t="s">
        <v>1900</v>
      </c>
      <c r="C282" s="17" t="s">
        <v>1901</v>
      </c>
      <c r="D282" s="185" t="s">
        <v>1902</v>
      </c>
      <c r="E282" s="88">
        <v>1145.4000000000001</v>
      </c>
      <c r="F282" s="89">
        <v>0</v>
      </c>
      <c r="G282" s="44">
        <v>11051.06</v>
      </c>
      <c r="H282" s="19" t="s">
        <v>2907</v>
      </c>
      <c r="I282" s="19">
        <f t="shared" si="13"/>
        <v>6.5787034518033263E-4</v>
      </c>
      <c r="J282" s="49">
        <v>11051.06</v>
      </c>
      <c r="K282" s="83">
        <v>0</v>
      </c>
      <c r="L282" s="44">
        <f t="shared" si="12"/>
        <v>11051.06</v>
      </c>
      <c r="M282" s="20">
        <v>38991</v>
      </c>
      <c r="N282" s="20">
        <v>39355</v>
      </c>
      <c r="O282" s="50">
        <v>38888</v>
      </c>
      <c r="P282" s="51">
        <v>38888</v>
      </c>
      <c r="Q282" s="103">
        <v>38988</v>
      </c>
      <c r="R282" s="101">
        <v>38988</v>
      </c>
    </row>
    <row r="283" spans="2:18" customFormat="1" x14ac:dyDescent="0.2">
      <c r="B283" s="17" t="s">
        <v>583</v>
      </c>
      <c r="C283" s="17" t="s">
        <v>584</v>
      </c>
      <c r="D283" s="185" t="s">
        <v>585</v>
      </c>
      <c r="E283" s="88">
        <v>1193.57</v>
      </c>
      <c r="F283" s="89">
        <v>12480</v>
      </c>
      <c r="G283" s="44">
        <v>409.18</v>
      </c>
      <c r="H283" s="21">
        <f>G283/F283</f>
        <v>3.2786858974358978E-2</v>
      </c>
      <c r="I283" s="19">
        <f t="shared" si="13"/>
        <v>7.6729375242659439E-4</v>
      </c>
      <c r="J283" s="49">
        <v>12889.18</v>
      </c>
      <c r="K283" s="83">
        <v>12480</v>
      </c>
      <c r="L283" s="44">
        <f t="shared" si="12"/>
        <v>409.18000000000029</v>
      </c>
      <c r="M283" s="20">
        <v>38991</v>
      </c>
      <c r="N283" s="20">
        <v>39355</v>
      </c>
      <c r="O283" s="50">
        <v>38916</v>
      </c>
      <c r="P283" s="51">
        <v>38916</v>
      </c>
      <c r="Q283" s="103">
        <v>38982</v>
      </c>
      <c r="R283" s="101">
        <v>38982</v>
      </c>
    </row>
    <row r="284" spans="2:18" customFormat="1" x14ac:dyDescent="0.2">
      <c r="B284" s="17" t="s">
        <v>200</v>
      </c>
      <c r="C284" s="17" t="s">
        <v>2906</v>
      </c>
      <c r="D284" s="185" t="s">
        <v>2701</v>
      </c>
      <c r="E284" s="88">
        <v>1306.21</v>
      </c>
      <c r="F284" s="89">
        <v>0</v>
      </c>
      <c r="G284" s="44">
        <v>-414.81</v>
      </c>
      <c r="H284" s="36" t="s">
        <v>2907</v>
      </c>
      <c r="I284" s="19">
        <f t="shared" si="13"/>
        <v>-2.4693667203350066E-5</v>
      </c>
      <c r="J284" s="49">
        <v>-414.81</v>
      </c>
      <c r="K284" s="83">
        <v>0</v>
      </c>
      <c r="L284" s="44">
        <f t="shared" si="12"/>
        <v>-414.81</v>
      </c>
      <c r="M284" s="20">
        <v>38991</v>
      </c>
      <c r="N284" s="20">
        <v>39355</v>
      </c>
      <c r="O284" s="50">
        <v>38618</v>
      </c>
      <c r="P284" s="51">
        <v>38618</v>
      </c>
      <c r="Q284" s="103">
        <v>38618</v>
      </c>
      <c r="R284" s="101">
        <v>38618</v>
      </c>
    </row>
    <row r="285" spans="2:18" customFormat="1" x14ac:dyDescent="0.2">
      <c r="B285" s="17" t="s">
        <v>228</v>
      </c>
      <c r="C285" s="17" t="s">
        <v>229</v>
      </c>
      <c r="D285" s="185" t="s">
        <v>230</v>
      </c>
      <c r="E285" s="88">
        <v>1421.15</v>
      </c>
      <c r="F285" s="89">
        <v>1643.55</v>
      </c>
      <c r="G285" s="44">
        <v>-222.4</v>
      </c>
      <c r="H285" s="19">
        <f>G285/F285</f>
        <v>-0.1353168446350887</v>
      </c>
      <c r="I285" s="19">
        <f t="shared" si="13"/>
        <v>8.4601155097613245E-5</v>
      </c>
      <c r="J285" s="49">
        <v>1421.15</v>
      </c>
      <c r="K285" s="83">
        <v>1643.55</v>
      </c>
      <c r="L285" s="44">
        <f t="shared" si="12"/>
        <v>-222.39999999999986</v>
      </c>
      <c r="M285" s="20">
        <v>38991</v>
      </c>
      <c r="N285" s="20">
        <v>39355</v>
      </c>
      <c r="O285" s="50">
        <v>38943</v>
      </c>
      <c r="P285" s="51">
        <v>38943</v>
      </c>
      <c r="Q285" s="103">
        <v>38982</v>
      </c>
      <c r="R285" s="101">
        <v>38982</v>
      </c>
    </row>
    <row r="286" spans="2:18" customFormat="1" x14ac:dyDescent="0.2">
      <c r="B286" s="17" t="s">
        <v>2034</v>
      </c>
      <c r="C286" s="17" t="s">
        <v>2035</v>
      </c>
      <c r="D286" s="185" t="s">
        <v>2036</v>
      </c>
      <c r="E286" s="88">
        <v>1472.49</v>
      </c>
      <c r="F286" s="89">
        <v>404.29</v>
      </c>
      <c r="G286" s="44">
        <v>-208.14</v>
      </c>
      <c r="H286" s="19">
        <f>G286/F286</f>
        <v>-0.5148284647159217</v>
      </c>
      <c r="I286" s="19">
        <f t="shared" si="13"/>
        <v>1.1676822694576109E-5</v>
      </c>
      <c r="J286" s="49">
        <v>196.15</v>
      </c>
      <c r="K286" s="83">
        <v>404.29</v>
      </c>
      <c r="L286" s="44">
        <f t="shared" si="12"/>
        <v>-208.14000000000001</v>
      </c>
      <c r="M286" s="20">
        <v>38991</v>
      </c>
      <c r="N286" s="20">
        <v>39355</v>
      </c>
      <c r="O286" s="50">
        <v>39199</v>
      </c>
      <c r="P286" s="51">
        <v>39199</v>
      </c>
      <c r="Q286" s="103">
        <v>39565</v>
      </c>
      <c r="R286" s="101">
        <v>39565</v>
      </c>
    </row>
    <row r="287" spans="2:18" customFormat="1" x14ac:dyDescent="0.2">
      <c r="B287" s="17" t="s">
        <v>464</v>
      </c>
      <c r="C287" s="17" t="s">
        <v>465</v>
      </c>
      <c r="D287" s="185" t="s">
        <v>2082</v>
      </c>
      <c r="E287" s="88">
        <v>1517.64</v>
      </c>
      <c r="F287" s="89">
        <v>14328.64</v>
      </c>
      <c r="G287" s="44">
        <v>-5935.94</v>
      </c>
      <c r="H287" s="19">
        <f>G287/F287</f>
        <v>-0.41427099850369609</v>
      </c>
      <c r="I287" s="19">
        <f t="shared" si="13"/>
        <v>4.9961799555834263E-4</v>
      </c>
      <c r="J287" s="49">
        <v>8392.7000000000007</v>
      </c>
      <c r="K287" s="83">
        <v>14328.64</v>
      </c>
      <c r="L287" s="44">
        <f t="shared" si="12"/>
        <v>-5935.9399999999987</v>
      </c>
      <c r="M287" s="20">
        <v>38991</v>
      </c>
      <c r="N287" s="20">
        <v>39355</v>
      </c>
      <c r="O287" s="50">
        <v>39296</v>
      </c>
      <c r="P287" s="51">
        <v>39296</v>
      </c>
      <c r="Q287" s="103">
        <v>39661</v>
      </c>
      <c r="R287" s="101">
        <v>39661</v>
      </c>
    </row>
    <row r="288" spans="2:18" customFormat="1" x14ac:dyDescent="0.2">
      <c r="B288" s="17" t="s">
        <v>1846</v>
      </c>
      <c r="C288" s="17" t="s">
        <v>1847</v>
      </c>
      <c r="D288" s="185" t="s">
        <v>1847</v>
      </c>
      <c r="E288" s="88">
        <v>1531.04</v>
      </c>
      <c r="F288" s="89" t="s">
        <v>2801</v>
      </c>
      <c r="G288" s="71" t="s">
        <v>2907</v>
      </c>
      <c r="H288" s="36" t="s">
        <v>2907</v>
      </c>
      <c r="I288" s="19">
        <f t="shared" si="13"/>
        <v>3.3330095889841753E-2</v>
      </c>
      <c r="J288" s="49">
        <v>559886.75</v>
      </c>
      <c r="K288" s="83" t="s">
        <v>2801</v>
      </c>
      <c r="L288" s="44" t="s">
        <v>2907</v>
      </c>
      <c r="M288" s="20">
        <v>38991</v>
      </c>
      <c r="N288" s="20">
        <v>39355</v>
      </c>
      <c r="O288" s="50">
        <v>38632</v>
      </c>
      <c r="P288" s="51">
        <v>38632</v>
      </c>
      <c r="Q288" s="103">
        <v>38632</v>
      </c>
      <c r="R288" s="101">
        <v>38632</v>
      </c>
    </row>
    <row r="289" spans="2:18" customFormat="1" x14ac:dyDescent="0.2">
      <c r="B289" s="17" t="s">
        <v>1860</v>
      </c>
      <c r="C289" s="17" t="s">
        <v>1861</v>
      </c>
      <c r="D289" s="185" t="s">
        <v>1861</v>
      </c>
      <c r="E289" s="88">
        <v>1619.36</v>
      </c>
      <c r="F289" s="89" t="s">
        <v>2801</v>
      </c>
      <c r="G289" s="71" t="s">
        <v>2907</v>
      </c>
      <c r="H289" s="35" t="s">
        <v>2907</v>
      </c>
      <c r="I289" s="19">
        <f t="shared" si="13"/>
        <v>7.079467401156574E-3</v>
      </c>
      <c r="J289" s="49">
        <v>118922.55</v>
      </c>
      <c r="K289" s="83" t="s">
        <v>2801</v>
      </c>
      <c r="L289" s="44" t="s">
        <v>2907</v>
      </c>
      <c r="M289" s="20">
        <v>38991</v>
      </c>
      <c r="N289" s="20">
        <v>39355</v>
      </c>
      <c r="O289" s="50">
        <v>38632</v>
      </c>
      <c r="P289" s="51">
        <v>38632</v>
      </c>
      <c r="Q289" s="103">
        <v>38632</v>
      </c>
      <c r="R289" s="101">
        <v>38632</v>
      </c>
    </row>
    <row r="290" spans="2:18" customFormat="1" x14ac:dyDescent="0.2">
      <c r="B290" s="17" t="s">
        <v>1679</v>
      </c>
      <c r="C290" s="17" t="s">
        <v>1680</v>
      </c>
      <c r="D290" s="185" t="s">
        <v>1681</v>
      </c>
      <c r="E290" s="88">
        <v>1632.95</v>
      </c>
      <c r="F290" s="89">
        <v>2070</v>
      </c>
      <c r="G290" s="44">
        <v>-395</v>
      </c>
      <c r="H290" s="19">
        <f t="shared" ref="H290:H301" si="14">G290/F290</f>
        <v>-0.19082125603864733</v>
      </c>
      <c r="I290" s="19">
        <f t="shared" si="13"/>
        <v>9.9712862673540564E-5</v>
      </c>
      <c r="J290" s="49">
        <v>1675</v>
      </c>
      <c r="K290" s="83">
        <v>2070</v>
      </c>
      <c r="L290" s="44">
        <f t="shared" ref="L290:L301" si="15">J290-K290</f>
        <v>-395</v>
      </c>
      <c r="M290" s="20">
        <v>38991</v>
      </c>
      <c r="N290" s="20">
        <v>39355</v>
      </c>
      <c r="O290" s="50">
        <v>39106</v>
      </c>
      <c r="P290" s="51">
        <v>39106</v>
      </c>
      <c r="Q290" s="103">
        <v>39479</v>
      </c>
      <c r="R290" s="101">
        <v>39479</v>
      </c>
    </row>
    <row r="291" spans="2:18" customFormat="1" x14ac:dyDescent="0.2">
      <c r="B291" s="17" t="s">
        <v>601</v>
      </c>
      <c r="C291" s="17" t="s">
        <v>602</v>
      </c>
      <c r="D291" s="185" t="s">
        <v>603</v>
      </c>
      <c r="E291" s="88">
        <v>1686.96</v>
      </c>
      <c r="F291" s="89">
        <v>29766</v>
      </c>
      <c r="G291" s="44">
        <v>-2030.64</v>
      </c>
      <c r="H291" s="19">
        <f t="shared" si="14"/>
        <v>-6.8220116911912917E-2</v>
      </c>
      <c r="I291" s="19">
        <f t="shared" si="13"/>
        <v>1.6510878464962447E-3</v>
      </c>
      <c r="J291" s="49">
        <v>27735.360000000001</v>
      </c>
      <c r="K291" s="83">
        <v>29766</v>
      </c>
      <c r="L291" s="44">
        <f t="shared" si="15"/>
        <v>-2030.6399999999994</v>
      </c>
      <c r="M291" s="20">
        <v>38991</v>
      </c>
      <c r="N291" s="20">
        <v>39355</v>
      </c>
      <c r="O291" s="50">
        <v>38925</v>
      </c>
      <c r="P291" s="51">
        <v>38925</v>
      </c>
      <c r="Q291" s="103">
        <v>38988</v>
      </c>
      <c r="R291" s="101">
        <v>38988</v>
      </c>
    </row>
    <row r="292" spans="2:18" customFormat="1" x14ac:dyDescent="0.2">
      <c r="B292" s="17" t="s">
        <v>2663</v>
      </c>
      <c r="C292" s="17" t="s">
        <v>2664</v>
      </c>
      <c r="D292" s="185" t="s">
        <v>2665</v>
      </c>
      <c r="E292" s="88">
        <v>1726.28</v>
      </c>
      <c r="F292" s="89">
        <v>2562.67</v>
      </c>
      <c r="G292" s="44">
        <v>-836.39</v>
      </c>
      <c r="H292" s="19">
        <f t="shared" si="14"/>
        <v>-0.32637444540264643</v>
      </c>
      <c r="I292" s="19">
        <f t="shared" si="13"/>
        <v>1.0276556452303259E-4</v>
      </c>
      <c r="J292" s="49">
        <v>1726.28</v>
      </c>
      <c r="K292" s="83">
        <v>2562.67</v>
      </c>
      <c r="L292" s="44">
        <f t="shared" si="15"/>
        <v>-836.3900000000001</v>
      </c>
      <c r="M292" s="20">
        <v>38991</v>
      </c>
      <c r="N292" s="20">
        <v>39355</v>
      </c>
      <c r="O292" s="50">
        <v>39008</v>
      </c>
      <c r="P292" s="51">
        <v>39008</v>
      </c>
      <c r="Q292" s="103">
        <v>39052</v>
      </c>
      <c r="R292" s="101">
        <v>39052</v>
      </c>
    </row>
    <row r="293" spans="2:18" customFormat="1" x14ac:dyDescent="0.2">
      <c r="B293" s="17" t="s">
        <v>376</v>
      </c>
      <c r="C293" s="17" t="s">
        <v>377</v>
      </c>
      <c r="D293" s="185" t="s">
        <v>1702</v>
      </c>
      <c r="E293" s="88">
        <v>1841.8</v>
      </c>
      <c r="F293" s="89">
        <v>1607.66</v>
      </c>
      <c r="G293" s="44">
        <v>224.3</v>
      </c>
      <c r="H293" s="19">
        <f t="shared" si="14"/>
        <v>0.13951955015363945</v>
      </c>
      <c r="I293" s="19">
        <f t="shared" si="13"/>
        <v>1.0905670203189217E-4</v>
      </c>
      <c r="J293" s="49">
        <v>1831.96</v>
      </c>
      <c r="K293" s="83">
        <v>1607.66</v>
      </c>
      <c r="L293" s="44">
        <f t="shared" si="15"/>
        <v>224.29999999999995</v>
      </c>
      <c r="M293" s="20">
        <v>38991</v>
      </c>
      <c r="N293" s="20">
        <v>39355</v>
      </c>
      <c r="O293" s="50">
        <v>39258</v>
      </c>
      <c r="P293" s="51">
        <v>39258</v>
      </c>
      <c r="Q293" s="103">
        <v>39311</v>
      </c>
      <c r="R293" s="101">
        <v>39311</v>
      </c>
    </row>
    <row r="294" spans="2:18" customFormat="1" x14ac:dyDescent="0.2">
      <c r="B294" s="17" t="s">
        <v>1688</v>
      </c>
      <c r="C294" s="17" t="s">
        <v>1689</v>
      </c>
      <c r="D294" s="185" t="s">
        <v>1690</v>
      </c>
      <c r="E294" s="88">
        <v>1843.17</v>
      </c>
      <c r="F294" s="89">
        <v>1589.33</v>
      </c>
      <c r="G294" s="44">
        <v>253.84</v>
      </c>
      <c r="H294" s="19">
        <f t="shared" si="14"/>
        <v>0.15971510007361595</v>
      </c>
      <c r="I294" s="19">
        <f t="shared" si="13"/>
        <v>1.0972403408596404E-4</v>
      </c>
      <c r="J294" s="49">
        <v>1843.17</v>
      </c>
      <c r="K294" s="83">
        <v>1589.33</v>
      </c>
      <c r="L294" s="44">
        <f t="shared" si="15"/>
        <v>253.84000000000015</v>
      </c>
      <c r="M294" s="20">
        <v>38991</v>
      </c>
      <c r="N294" s="20">
        <v>39355</v>
      </c>
      <c r="O294" s="50">
        <v>39112</v>
      </c>
      <c r="P294" s="51">
        <v>39112</v>
      </c>
      <c r="Q294" s="103">
        <v>39233</v>
      </c>
      <c r="R294" s="101">
        <v>39233</v>
      </c>
    </row>
    <row r="295" spans="2:18" customFormat="1" x14ac:dyDescent="0.2">
      <c r="B295" s="17" t="s">
        <v>2060</v>
      </c>
      <c r="C295" s="17" t="s">
        <v>2061</v>
      </c>
      <c r="D295" s="185" t="s">
        <v>2062</v>
      </c>
      <c r="E295" s="88">
        <v>1915.38</v>
      </c>
      <c r="F295" s="89">
        <v>1892.66</v>
      </c>
      <c r="G295" s="44">
        <v>17.889999999999873</v>
      </c>
      <c r="H295" s="19">
        <f t="shared" si="14"/>
        <v>9.4523052212229734E-3</v>
      </c>
      <c r="I295" s="19">
        <f t="shared" si="13"/>
        <v>1.1373517001846741E-4</v>
      </c>
      <c r="J295" s="49">
        <v>1910.55</v>
      </c>
      <c r="K295" s="83">
        <v>1892.66</v>
      </c>
      <c r="L295" s="44">
        <f t="shared" si="15"/>
        <v>17.889999999999873</v>
      </c>
      <c r="M295" s="20">
        <v>38991</v>
      </c>
      <c r="N295" s="20">
        <v>39355</v>
      </c>
      <c r="O295" s="50">
        <v>39211</v>
      </c>
      <c r="P295" s="51">
        <v>39211</v>
      </c>
      <c r="Q295" s="103">
        <v>39325</v>
      </c>
      <c r="R295" s="101">
        <v>39325</v>
      </c>
    </row>
    <row r="296" spans="2:18" customFormat="1" x14ac:dyDescent="0.2">
      <c r="B296" s="17" t="s">
        <v>2037</v>
      </c>
      <c r="C296" s="17" t="s">
        <v>2038</v>
      </c>
      <c r="D296" s="185" t="s">
        <v>2039</v>
      </c>
      <c r="E296" s="88">
        <v>1953.88</v>
      </c>
      <c r="F296" s="89">
        <v>1699.72</v>
      </c>
      <c r="G296" s="44">
        <v>254.16</v>
      </c>
      <c r="H296" s="19">
        <f t="shared" si="14"/>
        <v>0.14953051090767891</v>
      </c>
      <c r="I296" s="19">
        <f t="shared" si="13"/>
        <v>1.1631460783318057E-4</v>
      </c>
      <c r="J296" s="49">
        <v>1953.88</v>
      </c>
      <c r="K296" s="83">
        <v>1699.72</v>
      </c>
      <c r="L296" s="44">
        <f t="shared" si="15"/>
        <v>254.16000000000008</v>
      </c>
      <c r="M296" s="20">
        <v>38991</v>
      </c>
      <c r="N296" s="20">
        <v>39355</v>
      </c>
      <c r="O296" s="50">
        <v>39202</v>
      </c>
      <c r="P296" s="51">
        <v>39202</v>
      </c>
      <c r="Q296" s="103">
        <v>39353</v>
      </c>
      <c r="R296" s="101">
        <v>39353</v>
      </c>
    </row>
    <row r="297" spans="2:18" customFormat="1" x14ac:dyDescent="0.2">
      <c r="B297" s="17" t="s">
        <v>9</v>
      </c>
      <c r="C297" s="17" t="s">
        <v>10</v>
      </c>
      <c r="D297" s="185" t="s">
        <v>11</v>
      </c>
      <c r="E297" s="88">
        <v>1985.23</v>
      </c>
      <c r="F297" s="89">
        <v>37255</v>
      </c>
      <c r="G297" s="44">
        <v>13211.02</v>
      </c>
      <c r="H297" s="19">
        <f t="shared" si="14"/>
        <v>0.35461065628774663</v>
      </c>
      <c r="I297" s="19">
        <f t="shared" si="13"/>
        <v>3.0042455653374036E-3</v>
      </c>
      <c r="J297" s="49">
        <v>50466.02</v>
      </c>
      <c r="K297" s="83">
        <v>37255</v>
      </c>
      <c r="L297" s="44">
        <f t="shared" si="15"/>
        <v>13211.019999999997</v>
      </c>
      <c r="M297" s="20">
        <v>38991</v>
      </c>
      <c r="N297" s="20">
        <v>39355</v>
      </c>
      <c r="O297" s="50">
        <v>38847</v>
      </c>
      <c r="P297" s="51">
        <v>38847</v>
      </c>
      <c r="Q297" s="103">
        <v>38988</v>
      </c>
      <c r="R297" s="101">
        <v>38988</v>
      </c>
    </row>
    <row r="298" spans="2:18" customFormat="1" x14ac:dyDescent="0.2">
      <c r="B298" s="17" t="s">
        <v>225</v>
      </c>
      <c r="C298" s="17" t="s">
        <v>226</v>
      </c>
      <c r="D298" s="185" t="s">
        <v>227</v>
      </c>
      <c r="E298" s="88">
        <v>2044.48</v>
      </c>
      <c r="F298" s="89">
        <v>9475</v>
      </c>
      <c r="G298" s="44">
        <v>-7430.52</v>
      </c>
      <c r="H298" s="19">
        <f t="shared" si="14"/>
        <v>-0.78422374670184702</v>
      </c>
      <c r="I298" s="19">
        <f t="shared" si="13"/>
        <v>1.2170803192764192E-4</v>
      </c>
      <c r="J298" s="49">
        <v>2044.48</v>
      </c>
      <c r="K298" s="83">
        <v>9475</v>
      </c>
      <c r="L298" s="44">
        <f t="shared" si="15"/>
        <v>-7430.52</v>
      </c>
      <c r="M298" s="20">
        <v>38991</v>
      </c>
      <c r="N298" s="20">
        <v>39355</v>
      </c>
      <c r="O298" s="50">
        <v>38706</v>
      </c>
      <c r="P298" s="51">
        <v>38706</v>
      </c>
      <c r="Q298" s="103">
        <v>38749</v>
      </c>
      <c r="R298" s="101">
        <v>38749</v>
      </c>
    </row>
    <row r="299" spans="2:18" customFormat="1" x14ac:dyDescent="0.2">
      <c r="B299" s="17" t="s">
        <v>1996</v>
      </c>
      <c r="C299" s="17" t="s">
        <v>1997</v>
      </c>
      <c r="D299" s="185" t="s">
        <v>1998</v>
      </c>
      <c r="E299" s="88">
        <v>2048.4299999999998</v>
      </c>
      <c r="F299" s="89">
        <v>2190.54</v>
      </c>
      <c r="G299" s="44">
        <v>-142.11000000000001</v>
      </c>
      <c r="H299" s="19">
        <f t="shared" si="14"/>
        <v>-6.4874414527924626E-2</v>
      </c>
      <c r="I299" s="19">
        <f t="shared" si="13"/>
        <v>1.2194317569334966E-4</v>
      </c>
      <c r="J299" s="49">
        <v>2048.4299999999998</v>
      </c>
      <c r="K299" s="83">
        <v>2190.54</v>
      </c>
      <c r="L299" s="44">
        <f t="shared" si="15"/>
        <v>-142.11000000000013</v>
      </c>
      <c r="M299" s="20">
        <v>38991</v>
      </c>
      <c r="N299" s="20">
        <v>39355</v>
      </c>
      <c r="O299" s="50">
        <v>39177</v>
      </c>
      <c r="P299" s="51">
        <v>39177</v>
      </c>
      <c r="Q299" s="103">
        <v>39290</v>
      </c>
      <c r="R299" s="101">
        <v>39290</v>
      </c>
    </row>
    <row r="300" spans="2:18" customFormat="1" x14ac:dyDescent="0.2">
      <c r="B300" s="17" t="s">
        <v>2031</v>
      </c>
      <c r="C300" s="17" t="s">
        <v>2032</v>
      </c>
      <c r="D300" s="185" t="s">
        <v>2033</v>
      </c>
      <c r="E300" s="88">
        <v>2068.9699999999998</v>
      </c>
      <c r="F300" s="89">
        <v>1637.39</v>
      </c>
      <c r="G300" s="44">
        <v>431.58</v>
      </c>
      <c r="H300" s="19">
        <f t="shared" si="14"/>
        <v>0.26357801134732711</v>
      </c>
      <c r="I300" s="19">
        <f t="shared" si="13"/>
        <v>1.2316592327502997E-4</v>
      </c>
      <c r="J300" s="49">
        <v>2068.9699999999998</v>
      </c>
      <c r="K300" s="83">
        <v>1637.39</v>
      </c>
      <c r="L300" s="44">
        <f t="shared" si="15"/>
        <v>431.5799999999997</v>
      </c>
      <c r="M300" s="20">
        <v>38991</v>
      </c>
      <c r="N300" s="20">
        <v>39355</v>
      </c>
      <c r="O300" s="50">
        <v>39198</v>
      </c>
      <c r="P300" s="51">
        <v>39198</v>
      </c>
      <c r="Q300" s="103">
        <v>39262</v>
      </c>
      <c r="R300" s="101">
        <v>39262</v>
      </c>
    </row>
    <row r="301" spans="2:18" customFormat="1" x14ac:dyDescent="0.2">
      <c r="B301" s="17" t="s">
        <v>1664</v>
      </c>
      <c r="C301" s="17" t="s">
        <v>1665</v>
      </c>
      <c r="D301" s="185" t="s">
        <v>1666</v>
      </c>
      <c r="E301" s="88">
        <v>2110.4699999999998</v>
      </c>
      <c r="F301" s="89">
        <v>1630</v>
      </c>
      <c r="G301" s="44">
        <v>480.47</v>
      </c>
      <c r="H301" s="19">
        <f t="shared" si="14"/>
        <v>0.29476687116564421</v>
      </c>
      <c r="I301" s="19">
        <f t="shared" si="13"/>
        <v>1.2563642106664307E-4</v>
      </c>
      <c r="J301" s="49">
        <v>2110.4699999999998</v>
      </c>
      <c r="K301" s="83">
        <v>1630</v>
      </c>
      <c r="L301" s="44">
        <f t="shared" si="15"/>
        <v>480.4699999999998</v>
      </c>
      <c r="M301" s="20">
        <v>38991</v>
      </c>
      <c r="N301" s="20">
        <v>39355</v>
      </c>
      <c r="O301" s="50">
        <v>39099</v>
      </c>
      <c r="P301" s="51">
        <v>39099</v>
      </c>
      <c r="Q301" s="103">
        <v>39202</v>
      </c>
      <c r="R301" s="101">
        <v>39202</v>
      </c>
    </row>
    <row r="302" spans="2:18" customFormat="1" x14ac:dyDescent="0.2">
      <c r="B302" s="17" t="s">
        <v>1858</v>
      </c>
      <c r="C302" s="17" t="s">
        <v>1859</v>
      </c>
      <c r="D302" s="185" t="s">
        <v>1859</v>
      </c>
      <c r="E302" s="88">
        <v>2162.35</v>
      </c>
      <c r="F302" s="89" t="s">
        <v>2801</v>
      </c>
      <c r="G302" s="71" t="s">
        <v>2907</v>
      </c>
      <c r="H302" s="35" t="s">
        <v>2907</v>
      </c>
      <c r="I302" s="19">
        <f t="shared" si="13"/>
        <v>2.3785433635464301E-2</v>
      </c>
      <c r="J302" s="49">
        <v>399553.28000000003</v>
      </c>
      <c r="K302" s="83" t="s">
        <v>2801</v>
      </c>
      <c r="L302" s="44" t="s">
        <v>2907</v>
      </c>
      <c r="M302" s="20">
        <v>38991</v>
      </c>
      <c r="N302" s="20">
        <v>39355</v>
      </c>
      <c r="O302" s="50">
        <v>38632</v>
      </c>
      <c r="P302" s="51">
        <v>38632</v>
      </c>
      <c r="Q302" s="103">
        <v>38632</v>
      </c>
      <c r="R302" s="101">
        <v>38632</v>
      </c>
    </row>
    <row r="303" spans="2:18" customFormat="1" x14ac:dyDescent="0.2">
      <c r="B303" s="17" t="s">
        <v>1571</v>
      </c>
      <c r="C303" s="17" t="s">
        <v>1572</v>
      </c>
      <c r="D303" s="185" t="s">
        <v>1573</v>
      </c>
      <c r="E303" s="88">
        <v>2185.23</v>
      </c>
      <c r="F303" s="89">
        <v>1904.16</v>
      </c>
      <c r="G303" s="44">
        <v>281.07</v>
      </c>
      <c r="H303" s="19">
        <f>G303/F303</f>
        <v>0.14760839425258382</v>
      </c>
      <c r="I303" s="19">
        <f t="shared" si="13"/>
        <v>1.3008688889558272E-4</v>
      </c>
      <c r="J303" s="49">
        <v>2185.23</v>
      </c>
      <c r="K303" s="83">
        <v>1904.16</v>
      </c>
      <c r="L303" s="44">
        <f>J303-K303</f>
        <v>281.06999999999994</v>
      </c>
      <c r="M303" s="20">
        <v>38991</v>
      </c>
      <c r="N303" s="20">
        <v>39355</v>
      </c>
      <c r="O303" s="50">
        <v>39048</v>
      </c>
      <c r="P303" s="51">
        <v>39048</v>
      </c>
      <c r="Q303" s="103">
        <v>39413</v>
      </c>
      <c r="R303" s="101">
        <v>39413</v>
      </c>
    </row>
    <row r="304" spans="2:18" customFormat="1" x14ac:dyDescent="0.2">
      <c r="B304" s="17" t="s">
        <v>387</v>
      </c>
      <c r="C304" s="17" t="s">
        <v>388</v>
      </c>
      <c r="D304" s="185" t="s">
        <v>389</v>
      </c>
      <c r="E304" s="88">
        <v>2220.38</v>
      </c>
      <c r="F304" s="89">
        <v>2150.91</v>
      </c>
      <c r="G304" s="44">
        <v>222.82</v>
      </c>
      <c r="H304" s="19">
        <f>G304/F304</f>
        <v>0.10359336280922958</v>
      </c>
      <c r="I304" s="19">
        <f t="shared" si="13"/>
        <v>1.4130830657556028E-4</v>
      </c>
      <c r="J304" s="49">
        <v>2373.73</v>
      </c>
      <c r="K304" s="83">
        <v>2150.91</v>
      </c>
      <c r="L304" s="44">
        <f>J304-K304</f>
        <v>222.82000000000016</v>
      </c>
      <c r="M304" s="20">
        <v>38991</v>
      </c>
      <c r="N304" s="20">
        <v>39355</v>
      </c>
      <c r="O304" s="50">
        <v>39261</v>
      </c>
      <c r="P304" s="51">
        <v>39261</v>
      </c>
      <c r="Q304" s="103">
        <v>39625</v>
      </c>
      <c r="R304" s="101">
        <v>39625</v>
      </c>
    </row>
    <row r="305" spans="2:18" customFormat="1" x14ac:dyDescent="0.2">
      <c r="B305" s="17" t="s">
        <v>1598</v>
      </c>
      <c r="C305" s="17" t="s">
        <v>1599</v>
      </c>
      <c r="D305" s="185" t="s">
        <v>1600</v>
      </c>
      <c r="E305" s="88">
        <v>2358.7600000000002</v>
      </c>
      <c r="F305" s="89">
        <v>1242</v>
      </c>
      <c r="G305" s="44">
        <v>1116.76</v>
      </c>
      <c r="H305" s="19">
        <f>G305/F305</f>
        <v>0.89916264090177134</v>
      </c>
      <c r="I305" s="19">
        <f t="shared" si="13"/>
        <v>1.4041714146856152E-4</v>
      </c>
      <c r="J305" s="49">
        <v>2358.7600000000002</v>
      </c>
      <c r="K305" s="83">
        <v>1242</v>
      </c>
      <c r="L305" s="44">
        <f>J305-K305</f>
        <v>1116.7600000000002</v>
      </c>
      <c r="M305" s="20">
        <v>38991</v>
      </c>
      <c r="N305" s="20">
        <v>39355</v>
      </c>
      <c r="O305" s="50">
        <v>39056</v>
      </c>
      <c r="P305" s="51">
        <v>39056</v>
      </c>
      <c r="Q305" s="103">
        <v>39421</v>
      </c>
      <c r="R305" s="101">
        <v>39421</v>
      </c>
    </row>
    <row r="306" spans="2:18" customFormat="1" x14ac:dyDescent="0.2">
      <c r="B306" s="17" t="s">
        <v>1023</v>
      </c>
      <c r="C306" s="17" t="s">
        <v>1024</v>
      </c>
      <c r="D306" s="185" t="s">
        <v>1025</v>
      </c>
      <c r="E306" s="88">
        <v>2426.7199999999998</v>
      </c>
      <c r="F306" s="89">
        <v>96960.75</v>
      </c>
      <c r="G306" s="44">
        <v>19754.830000000002</v>
      </c>
      <c r="H306" s="21">
        <f>G306/F306</f>
        <v>0.20374048261796657</v>
      </c>
      <c r="I306" s="19">
        <f t="shared" si="13"/>
        <v>6.9480863285985893E-3</v>
      </c>
      <c r="J306" s="49">
        <v>116715.58</v>
      </c>
      <c r="K306" s="83">
        <v>96960.75</v>
      </c>
      <c r="L306" s="44">
        <f>J306-K306</f>
        <v>19754.830000000002</v>
      </c>
      <c r="M306" s="20">
        <v>38991</v>
      </c>
      <c r="N306" s="20">
        <v>39355</v>
      </c>
      <c r="O306" s="50">
        <v>38687</v>
      </c>
      <c r="P306" s="51">
        <v>38687</v>
      </c>
      <c r="Q306" s="103">
        <v>38982</v>
      </c>
      <c r="R306" s="101">
        <v>38982</v>
      </c>
    </row>
    <row r="307" spans="2:18" customFormat="1" x14ac:dyDescent="0.2">
      <c r="B307" s="17" t="s">
        <v>1856</v>
      </c>
      <c r="C307" s="17" t="s">
        <v>1857</v>
      </c>
      <c r="D307" s="185" t="s">
        <v>1857</v>
      </c>
      <c r="E307" s="88">
        <v>2437.69</v>
      </c>
      <c r="F307" s="89" t="s">
        <v>2801</v>
      </c>
      <c r="G307" s="71" t="s">
        <v>2907</v>
      </c>
      <c r="H307" s="36" t="s">
        <v>2907</v>
      </c>
      <c r="I307" s="19">
        <f t="shared" si="13"/>
        <v>2.7715419966170253E-2</v>
      </c>
      <c r="J307" s="49">
        <v>465570.11</v>
      </c>
      <c r="K307" s="83" t="s">
        <v>2801</v>
      </c>
      <c r="L307" s="44" t="s">
        <v>2907</v>
      </c>
      <c r="M307" s="20">
        <v>38991</v>
      </c>
      <c r="N307" s="20">
        <v>39355</v>
      </c>
      <c r="O307" s="50">
        <v>38632</v>
      </c>
      <c r="P307" s="51">
        <v>38632</v>
      </c>
      <c r="Q307" s="103">
        <v>38632</v>
      </c>
      <c r="R307" s="101">
        <v>38632</v>
      </c>
    </row>
    <row r="308" spans="2:18" customFormat="1" x14ac:dyDescent="0.2">
      <c r="B308" s="17" t="s">
        <v>1538</v>
      </c>
      <c r="C308" s="17" t="s">
        <v>1539</v>
      </c>
      <c r="D308" s="185" t="s">
        <v>1540</v>
      </c>
      <c r="E308" s="88">
        <v>2483.73</v>
      </c>
      <c r="F308" s="89">
        <v>2782</v>
      </c>
      <c r="G308" s="44">
        <v>-298.27</v>
      </c>
      <c r="H308" s="19">
        <f>G308/F308</f>
        <v>-0.10721423436376706</v>
      </c>
      <c r="I308" s="19">
        <f t="shared" si="13"/>
        <v>1.4785661397501666E-4</v>
      </c>
      <c r="J308" s="49">
        <v>2483.73</v>
      </c>
      <c r="K308" s="83">
        <v>2782</v>
      </c>
      <c r="L308" s="44">
        <f>J308-K308</f>
        <v>-298.27</v>
      </c>
      <c r="M308" s="20">
        <v>38991</v>
      </c>
      <c r="N308" s="20">
        <v>39355</v>
      </c>
      <c r="O308" s="50">
        <v>39020</v>
      </c>
      <c r="P308" s="51">
        <v>39020</v>
      </c>
      <c r="Q308" s="103">
        <v>39114</v>
      </c>
      <c r="R308" s="101">
        <v>39114</v>
      </c>
    </row>
    <row r="309" spans="2:18" customFormat="1" x14ac:dyDescent="0.2">
      <c r="B309" s="17" t="s">
        <v>378</v>
      </c>
      <c r="C309" s="17" t="s">
        <v>379</v>
      </c>
      <c r="D309" s="185" t="s">
        <v>380</v>
      </c>
      <c r="E309" s="88">
        <v>2494.9499999999998</v>
      </c>
      <c r="F309" s="89">
        <v>3773.5</v>
      </c>
      <c r="G309" s="44">
        <v>-1285.44</v>
      </c>
      <c r="H309" s="19">
        <f>G309/F309</f>
        <v>-0.34064926460845368</v>
      </c>
      <c r="I309" s="19">
        <f t="shared" si="13"/>
        <v>1.4811437916628618E-4</v>
      </c>
      <c r="J309" s="49">
        <v>2488.06</v>
      </c>
      <c r="K309" s="83">
        <v>3773.5</v>
      </c>
      <c r="L309" s="44">
        <f>J309-K309</f>
        <v>-1285.44</v>
      </c>
      <c r="M309" s="20">
        <v>38991</v>
      </c>
      <c r="N309" s="20">
        <v>39355</v>
      </c>
      <c r="O309" s="50">
        <v>39258</v>
      </c>
      <c r="P309" s="51">
        <v>39258</v>
      </c>
      <c r="Q309" s="103">
        <v>39318</v>
      </c>
      <c r="R309" s="101">
        <v>39318</v>
      </c>
    </row>
    <row r="310" spans="2:18" customFormat="1" x14ac:dyDescent="0.2">
      <c r="B310" s="17" t="s">
        <v>1850</v>
      </c>
      <c r="C310" s="17" t="s">
        <v>1851</v>
      </c>
      <c r="D310" s="185" t="s">
        <v>1851</v>
      </c>
      <c r="E310" s="88">
        <v>2503.56</v>
      </c>
      <c r="F310" s="89" t="s">
        <v>2801</v>
      </c>
      <c r="G310" s="71" t="s">
        <v>2907</v>
      </c>
      <c r="H310" s="35" t="s">
        <v>2907</v>
      </c>
      <c r="I310" s="19">
        <f t="shared" si="13"/>
        <v>1.7398698577481417E-2</v>
      </c>
      <c r="J310" s="49">
        <v>292267.40999999997</v>
      </c>
      <c r="K310" s="83" t="s">
        <v>2801</v>
      </c>
      <c r="L310" s="44" t="s">
        <v>2907</v>
      </c>
      <c r="M310" s="20">
        <v>38991</v>
      </c>
      <c r="N310" s="20">
        <v>39355</v>
      </c>
      <c r="O310" s="50">
        <v>38632</v>
      </c>
      <c r="P310" s="51">
        <v>38632</v>
      </c>
      <c r="Q310" s="103">
        <v>38632</v>
      </c>
      <c r="R310" s="101">
        <v>38632</v>
      </c>
    </row>
    <row r="311" spans="2:18" customFormat="1" x14ac:dyDescent="0.2">
      <c r="B311" s="17" t="s">
        <v>1700</v>
      </c>
      <c r="C311" s="17" t="s">
        <v>1701</v>
      </c>
      <c r="D311" s="185" t="s">
        <v>1702</v>
      </c>
      <c r="E311" s="88">
        <v>2520.9899999999998</v>
      </c>
      <c r="F311" s="89">
        <v>1749.77</v>
      </c>
      <c r="G311" s="44">
        <v>771.22</v>
      </c>
      <c r="H311" s="19">
        <f>G311/F311</f>
        <v>0.44075507066643049</v>
      </c>
      <c r="I311" s="19">
        <f t="shared" si="13"/>
        <v>1.5007470428141434E-4</v>
      </c>
      <c r="J311" s="49">
        <v>2520.9899999999998</v>
      </c>
      <c r="K311" s="83">
        <v>1749.77</v>
      </c>
      <c r="L311" s="44">
        <f>J311-K311</f>
        <v>771.2199999999998</v>
      </c>
      <c r="M311" s="20">
        <v>38991</v>
      </c>
      <c r="N311" s="20">
        <v>39355</v>
      </c>
      <c r="O311" s="50">
        <v>39118</v>
      </c>
      <c r="P311" s="51">
        <v>39118</v>
      </c>
      <c r="Q311" s="103">
        <v>39325</v>
      </c>
      <c r="R311" s="101">
        <v>39325</v>
      </c>
    </row>
    <row r="312" spans="2:18" customFormat="1" x14ac:dyDescent="0.2">
      <c r="B312" s="17" t="s">
        <v>1840</v>
      </c>
      <c r="C312" s="17" t="s">
        <v>1841</v>
      </c>
      <c r="D312" s="185" t="s">
        <v>1841</v>
      </c>
      <c r="E312" s="88">
        <v>2549.66</v>
      </c>
      <c r="F312" s="89" t="s">
        <v>2801</v>
      </c>
      <c r="G312" s="71" t="s">
        <v>2907</v>
      </c>
      <c r="H312" s="35" t="s">
        <v>2907</v>
      </c>
      <c r="I312" s="19">
        <f t="shared" si="13"/>
        <v>4.1104842925750409E-2</v>
      </c>
      <c r="J312" s="49">
        <v>690488.77</v>
      </c>
      <c r="K312" s="83" t="s">
        <v>2801</v>
      </c>
      <c r="L312" s="44" t="s">
        <v>2907</v>
      </c>
      <c r="M312" s="20">
        <v>38991</v>
      </c>
      <c r="N312" s="20">
        <v>39355</v>
      </c>
      <c r="O312" s="50">
        <v>38632</v>
      </c>
      <c r="P312" s="51">
        <v>38632</v>
      </c>
      <c r="Q312" s="103">
        <v>38632</v>
      </c>
      <c r="R312" s="101">
        <v>38632</v>
      </c>
    </row>
    <row r="313" spans="2:18" customFormat="1" x14ac:dyDescent="0.2">
      <c r="B313" s="17" t="s">
        <v>407</v>
      </c>
      <c r="C313" s="17" t="s">
        <v>408</v>
      </c>
      <c r="D313" s="185" t="s">
        <v>409</v>
      </c>
      <c r="E313" s="88">
        <v>2570.2800000000002</v>
      </c>
      <c r="F313" s="89">
        <v>6361</v>
      </c>
      <c r="G313" s="44">
        <v>-3804.61</v>
      </c>
      <c r="H313" s="19">
        <f t="shared" ref="H313:H333" si="16">G313/F313</f>
        <v>-0.59811507624587334</v>
      </c>
      <c r="I313" s="19">
        <f t="shared" si="13"/>
        <v>1.5218206866269394E-4</v>
      </c>
      <c r="J313" s="49">
        <v>2556.39</v>
      </c>
      <c r="K313" s="83">
        <v>6361</v>
      </c>
      <c r="L313" s="44">
        <f t="shared" ref="L313:L335" si="17">J313-K313</f>
        <v>-3804.61</v>
      </c>
      <c r="M313" s="20">
        <v>38991</v>
      </c>
      <c r="N313" s="20">
        <v>39355</v>
      </c>
      <c r="O313" s="50">
        <v>39269</v>
      </c>
      <c r="P313" s="51">
        <v>39269</v>
      </c>
      <c r="Q313" s="103">
        <v>39634</v>
      </c>
      <c r="R313" s="101">
        <v>39634</v>
      </c>
    </row>
    <row r="314" spans="2:18" customFormat="1" x14ac:dyDescent="0.2">
      <c r="B314" s="17" t="s">
        <v>1736</v>
      </c>
      <c r="C314" s="17" t="s">
        <v>1737</v>
      </c>
      <c r="D314" s="185" t="s">
        <v>1738</v>
      </c>
      <c r="E314" s="88">
        <v>2603.59</v>
      </c>
      <c r="F314" s="89">
        <v>23100</v>
      </c>
      <c r="G314" s="44">
        <v>-19835.349999999999</v>
      </c>
      <c r="H314" s="19">
        <f t="shared" si="16"/>
        <v>-0.85867316017316009</v>
      </c>
      <c r="I314" s="19">
        <f t="shared" si="13"/>
        <v>1.9434483410577565E-4</v>
      </c>
      <c r="J314" s="49">
        <v>3264.65</v>
      </c>
      <c r="K314" s="83">
        <v>23100</v>
      </c>
      <c r="L314" s="44">
        <f t="shared" si="17"/>
        <v>-19835.349999999999</v>
      </c>
      <c r="M314" s="20">
        <v>38991</v>
      </c>
      <c r="N314" s="20">
        <v>39355</v>
      </c>
      <c r="O314" s="50">
        <v>39143</v>
      </c>
      <c r="P314" s="51">
        <v>39143</v>
      </c>
      <c r="Q314" s="103">
        <v>39508</v>
      </c>
      <c r="R314" s="101">
        <v>39508</v>
      </c>
    </row>
    <row r="315" spans="2:18" customFormat="1" x14ac:dyDescent="0.2">
      <c r="B315" s="17" t="s">
        <v>1969</v>
      </c>
      <c r="C315" s="17" t="s">
        <v>1970</v>
      </c>
      <c r="D315" s="185" t="s">
        <v>1971</v>
      </c>
      <c r="E315" s="88">
        <v>2728.7</v>
      </c>
      <c r="F315" s="89">
        <v>4572</v>
      </c>
      <c r="G315" s="44">
        <v>1210.3900000000001</v>
      </c>
      <c r="H315" s="19">
        <f t="shared" si="16"/>
        <v>0.26473972003499563</v>
      </c>
      <c r="I315" s="19">
        <f t="shared" si="13"/>
        <v>3.442260656685697E-4</v>
      </c>
      <c r="J315" s="49">
        <v>5782.39</v>
      </c>
      <c r="K315" s="83">
        <v>4572</v>
      </c>
      <c r="L315" s="44">
        <f t="shared" si="17"/>
        <v>1210.3900000000003</v>
      </c>
      <c r="M315" s="20">
        <v>38991</v>
      </c>
      <c r="N315" s="20">
        <v>39355</v>
      </c>
      <c r="O315" s="50">
        <v>39168</v>
      </c>
      <c r="P315" s="51">
        <v>39168</v>
      </c>
      <c r="Q315" s="103">
        <v>39528</v>
      </c>
      <c r="R315" s="101">
        <v>39528</v>
      </c>
    </row>
    <row r="316" spans="2:18" customFormat="1" x14ac:dyDescent="0.2">
      <c r="B316" s="17" t="s">
        <v>2002</v>
      </c>
      <c r="C316" s="17" t="s">
        <v>2003</v>
      </c>
      <c r="D316" s="185" t="s">
        <v>2004</v>
      </c>
      <c r="E316" s="88">
        <v>2829.57</v>
      </c>
      <c r="F316" s="89">
        <v>11020</v>
      </c>
      <c r="G316" s="44">
        <v>-14718.14</v>
      </c>
      <c r="H316" s="19">
        <f t="shared" si="16"/>
        <v>-1.335584392014519</v>
      </c>
      <c r="I316" s="19">
        <f t="shared" si="13"/>
        <v>-2.2015052296568794E-4</v>
      </c>
      <c r="J316" s="49">
        <v>-3698.14</v>
      </c>
      <c r="K316" s="83">
        <v>11020</v>
      </c>
      <c r="L316" s="44">
        <f t="shared" si="17"/>
        <v>-14718.14</v>
      </c>
      <c r="M316" s="20">
        <v>38991</v>
      </c>
      <c r="N316" s="20">
        <v>39355</v>
      </c>
      <c r="O316" s="50">
        <v>39181</v>
      </c>
      <c r="P316" s="51">
        <v>39181</v>
      </c>
      <c r="Q316" s="103">
        <v>39542</v>
      </c>
      <c r="R316" s="101">
        <v>39542</v>
      </c>
    </row>
    <row r="317" spans="2:18" customFormat="1" x14ac:dyDescent="0.2">
      <c r="B317" s="17" t="s">
        <v>2116</v>
      </c>
      <c r="C317" s="17" t="s">
        <v>2117</v>
      </c>
      <c r="D317" s="185" t="s">
        <v>2118</v>
      </c>
      <c r="E317" s="88">
        <v>2928.03</v>
      </c>
      <c r="F317" s="89">
        <v>3341.18</v>
      </c>
      <c r="G317" s="44">
        <v>-426.3</v>
      </c>
      <c r="H317" s="19">
        <f t="shared" si="16"/>
        <v>-0.1275896539545909</v>
      </c>
      <c r="I317" s="19">
        <f t="shared" si="13"/>
        <v>1.7352300247752234E-4</v>
      </c>
      <c r="J317" s="49">
        <v>2914.88</v>
      </c>
      <c r="K317" s="83">
        <v>3341.18</v>
      </c>
      <c r="L317" s="44">
        <f t="shared" si="17"/>
        <v>-426.29999999999973</v>
      </c>
      <c r="M317" s="20">
        <v>38991</v>
      </c>
      <c r="N317" s="20">
        <v>39355</v>
      </c>
      <c r="O317" s="50">
        <v>39310</v>
      </c>
      <c r="P317" s="51">
        <v>39310</v>
      </c>
      <c r="Q317" s="103">
        <v>39325</v>
      </c>
      <c r="R317" s="101">
        <v>39325</v>
      </c>
    </row>
    <row r="318" spans="2:18" customFormat="1" x14ac:dyDescent="0.2">
      <c r="B318" s="17" t="s">
        <v>1706</v>
      </c>
      <c r="C318" s="17" t="s">
        <v>1707</v>
      </c>
      <c r="D318" s="185" t="s">
        <v>1708</v>
      </c>
      <c r="E318" s="88">
        <v>2983.88</v>
      </c>
      <c r="F318" s="89">
        <v>2595.9299999999998</v>
      </c>
      <c r="G318" s="44">
        <v>387.95</v>
      </c>
      <c r="H318" s="19">
        <f t="shared" si="16"/>
        <v>0.14944547811381664</v>
      </c>
      <c r="I318" s="19">
        <f t="shared" si="13"/>
        <v>1.7763057711899953E-4</v>
      </c>
      <c r="J318" s="49">
        <v>2983.88</v>
      </c>
      <c r="K318" s="83">
        <v>2595.9299999999998</v>
      </c>
      <c r="L318" s="44">
        <f t="shared" si="17"/>
        <v>387.95000000000027</v>
      </c>
      <c r="M318" s="20">
        <v>38991</v>
      </c>
      <c r="N318" s="20">
        <v>39355</v>
      </c>
      <c r="O318" s="50">
        <v>39119</v>
      </c>
      <c r="P318" s="51">
        <v>39119</v>
      </c>
      <c r="Q318" s="103">
        <v>39233</v>
      </c>
      <c r="R318" s="101">
        <v>39233</v>
      </c>
    </row>
    <row r="319" spans="2:18" customFormat="1" x14ac:dyDescent="0.2">
      <c r="B319" s="17" t="s">
        <v>1691</v>
      </c>
      <c r="C319" s="17" t="s">
        <v>1692</v>
      </c>
      <c r="D319" s="185" t="s">
        <v>1693</v>
      </c>
      <c r="E319" s="88">
        <v>3034.74</v>
      </c>
      <c r="F319" s="89">
        <v>400</v>
      </c>
      <c r="G319" s="44">
        <v>2634.74</v>
      </c>
      <c r="H319" s="19">
        <f t="shared" si="16"/>
        <v>6.5868499999999992</v>
      </c>
      <c r="I319" s="19">
        <f t="shared" si="13"/>
        <v>1.8065827634023909E-4</v>
      </c>
      <c r="J319" s="49">
        <v>3034.74</v>
      </c>
      <c r="K319" s="83">
        <v>400</v>
      </c>
      <c r="L319" s="44">
        <f t="shared" si="17"/>
        <v>2634.74</v>
      </c>
      <c r="M319" s="20">
        <v>38991</v>
      </c>
      <c r="N319" s="20">
        <v>39355</v>
      </c>
      <c r="O319" s="50">
        <v>39113</v>
      </c>
      <c r="P319" s="51">
        <v>39113</v>
      </c>
      <c r="Q319" s="103">
        <v>39478</v>
      </c>
      <c r="R319" s="101">
        <v>39478</v>
      </c>
    </row>
    <row r="320" spans="2:18" customFormat="1" x14ac:dyDescent="0.2">
      <c r="B320" s="17" t="s">
        <v>422</v>
      </c>
      <c r="C320" s="17" t="s">
        <v>423</v>
      </c>
      <c r="D320" s="185" t="s">
        <v>424</v>
      </c>
      <c r="E320" s="88">
        <v>3137.97</v>
      </c>
      <c r="F320" s="89">
        <v>2196.17</v>
      </c>
      <c r="G320" s="44">
        <v>1177.1500000000001</v>
      </c>
      <c r="H320" s="19">
        <f t="shared" si="16"/>
        <v>0.53600131137389184</v>
      </c>
      <c r="I320" s="19">
        <f t="shared" si="13"/>
        <v>2.008139665157659E-4</v>
      </c>
      <c r="J320" s="49">
        <v>3373.32</v>
      </c>
      <c r="K320" s="83">
        <v>2196.17</v>
      </c>
      <c r="L320" s="44">
        <f t="shared" si="17"/>
        <v>1177.1500000000001</v>
      </c>
      <c r="M320" s="20">
        <v>38991</v>
      </c>
      <c r="N320" s="20">
        <v>39355</v>
      </c>
      <c r="O320" s="50">
        <v>39276</v>
      </c>
      <c r="P320" s="51">
        <v>39276</v>
      </c>
      <c r="Q320" s="103">
        <v>39640</v>
      </c>
      <c r="R320" s="101">
        <v>39640</v>
      </c>
    </row>
    <row r="321" spans="2:18" customFormat="1" x14ac:dyDescent="0.2">
      <c r="B321" s="17" t="s">
        <v>1961</v>
      </c>
      <c r="C321" s="17" t="s">
        <v>1962</v>
      </c>
      <c r="D321" s="185" t="s">
        <v>1963</v>
      </c>
      <c r="E321" s="88">
        <v>3138.78</v>
      </c>
      <c r="F321" s="89">
        <v>7008</v>
      </c>
      <c r="G321" s="44">
        <v>-3875.99</v>
      </c>
      <c r="H321" s="19">
        <f t="shared" si="16"/>
        <v>-0.55308076484018265</v>
      </c>
      <c r="I321" s="19">
        <f t="shared" si="13"/>
        <v>1.8644876598337661E-4</v>
      </c>
      <c r="J321" s="49">
        <v>3132.01</v>
      </c>
      <c r="K321" s="83">
        <v>7008</v>
      </c>
      <c r="L321" s="44">
        <f t="shared" si="17"/>
        <v>-3875.99</v>
      </c>
      <c r="M321" s="20">
        <v>38991</v>
      </c>
      <c r="N321" s="20">
        <v>39355</v>
      </c>
      <c r="O321" s="50">
        <v>39156</v>
      </c>
      <c r="P321" s="51">
        <v>39156</v>
      </c>
      <c r="Q321" s="103">
        <v>39522</v>
      </c>
      <c r="R321" s="101">
        <v>39522</v>
      </c>
    </row>
    <row r="322" spans="2:18" customFormat="1" x14ac:dyDescent="0.2">
      <c r="B322" s="17" t="s">
        <v>1595</v>
      </c>
      <c r="C322" s="17" t="s">
        <v>1596</v>
      </c>
      <c r="D322" s="185" t="s">
        <v>1597</v>
      </c>
      <c r="E322" s="88">
        <v>3161.24</v>
      </c>
      <c r="F322" s="89">
        <v>2689.26</v>
      </c>
      <c r="G322" s="44">
        <v>471.98</v>
      </c>
      <c r="H322" s="19">
        <f t="shared" si="16"/>
        <v>0.17550552940214037</v>
      </c>
      <c r="I322" s="19">
        <f t="shared" si="13"/>
        <v>1.8818882984961393E-4</v>
      </c>
      <c r="J322" s="49">
        <v>3161.24</v>
      </c>
      <c r="K322" s="83">
        <v>2689.26</v>
      </c>
      <c r="L322" s="44">
        <f t="shared" si="17"/>
        <v>471.97999999999956</v>
      </c>
      <c r="M322" s="20">
        <v>38991</v>
      </c>
      <c r="N322" s="20">
        <v>39355</v>
      </c>
      <c r="O322" s="50">
        <v>39052</v>
      </c>
      <c r="P322" s="51">
        <v>39052</v>
      </c>
      <c r="Q322" s="103">
        <v>39417</v>
      </c>
      <c r="R322" s="101">
        <v>39417</v>
      </c>
    </row>
    <row r="323" spans="2:18" customFormat="1" x14ac:dyDescent="0.2">
      <c r="B323" s="17" t="s">
        <v>1661</v>
      </c>
      <c r="C323" s="17" t="s">
        <v>1662</v>
      </c>
      <c r="D323" s="185" t="s">
        <v>1663</v>
      </c>
      <c r="E323" s="88">
        <v>3178.62</v>
      </c>
      <c r="F323" s="89">
        <v>2782</v>
      </c>
      <c r="G323" s="44">
        <v>396.62</v>
      </c>
      <c r="H323" s="21">
        <f t="shared" si="16"/>
        <v>0.14256649892163911</v>
      </c>
      <c r="I323" s="19">
        <f t="shared" si="13"/>
        <v>1.8922346241872807E-4</v>
      </c>
      <c r="J323" s="49">
        <v>3178.62</v>
      </c>
      <c r="K323" s="83">
        <v>2782</v>
      </c>
      <c r="L323" s="44">
        <f t="shared" si="17"/>
        <v>396.61999999999989</v>
      </c>
      <c r="M323" s="20">
        <v>38991</v>
      </c>
      <c r="N323" s="20">
        <v>39355</v>
      </c>
      <c r="O323" s="50">
        <v>39099</v>
      </c>
      <c r="P323" s="51">
        <v>39099</v>
      </c>
      <c r="Q323" s="103">
        <v>39202</v>
      </c>
      <c r="R323" s="101">
        <v>39202</v>
      </c>
    </row>
    <row r="324" spans="2:18" customFormat="1" x14ac:dyDescent="0.2">
      <c r="B324" s="17" t="s">
        <v>367</v>
      </c>
      <c r="C324" s="17" t="s">
        <v>368</v>
      </c>
      <c r="D324" s="185" t="s">
        <v>369</v>
      </c>
      <c r="E324" s="88">
        <v>3223.98</v>
      </c>
      <c r="F324" s="89">
        <v>2280.14</v>
      </c>
      <c r="G324" s="44">
        <v>929.93</v>
      </c>
      <c r="H324" s="19">
        <f t="shared" si="16"/>
        <v>0.40783899234257548</v>
      </c>
      <c r="I324" s="19">
        <f t="shared" si="13"/>
        <v>1.9109568303429992E-4</v>
      </c>
      <c r="J324" s="49">
        <v>3210.07</v>
      </c>
      <c r="K324" s="83">
        <v>2280.14</v>
      </c>
      <c r="L324" s="44">
        <f t="shared" si="17"/>
        <v>929.93000000000029</v>
      </c>
      <c r="M324" s="20">
        <v>38991</v>
      </c>
      <c r="N324" s="20">
        <v>39355</v>
      </c>
      <c r="O324" s="50">
        <v>39252</v>
      </c>
      <c r="P324" s="51">
        <v>39252</v>
      </c>
      <c r="Q324" s="103">
        <v>39317</v>
      </c>
      <c r="R324" s="101">
        <v>39317</v>
      </c>
    </row>
    <row r="325" spans="2:18" customFormat="1" x14ac:dyDescent="0.2">
      <c r="B325" s="17" t="s">
        <v>2639</v>
      </c>
      <c r="C325" s="17" t="s">
        <v>2640</v>
      </c>
      <c r="D325" s="185" t="s">
        <v>2641</v>
      </c>
      <c r="E325" s="88">
        <v>3232.98</v>
      </c>
      <c r="F325" s="89">
        <v>3437.97</v>
      </c>
      <c r="G325" s="44">
        <v>-204.99</v>
      </c>
      <c r="H325" s="19">
        <f t="shared" si="16"/>
        <v>-5.962530214050734E-2</v>
      </c>
      <c r="I325" s="19">
        <f t="shared" si="13"/>
        <v>1.9245951687540488E-4</v>
      </c>
      <c r="J325" s="49">
        <v>3232.98</v>
      </c>
      <c r="K325" s="83">
        <v>3437.97</v>
      </c>
      <c r="L325" s="44">
        <f t="shared" si="17"/>
        <v>-204.98999999999978</v>
      </c>
      <c r="M325" s="20">
        <v>38991</v>
      </c>
      <c r="N325" s="20">
        <v>39355</v>
      </c>
      <c r="O325" s="50">
        <v>39008</v>
      </c>
      <c r="P325" s="51">
        <v>39008</v>
      </c>
      <c r="Q325" s="103">
        <v>39108</v>
      </c>
      <c r="R325" s="101">
        <v>39108</v>
      </c>
    </row>
    <row r="326" spans="2:18" customFormat="1" x14ac:dyDescent="0.2">
      <c r="B326" s="17" t="s">
        <v>425</v>
      </c>
      <c r="C326" s="17" t="s">
        <v>426</v>
      </c>
      <c r="D326" s="185" t="s">
        <v>427</v>
      </c>
      <c r="E326" s="88">
        <v>3236.17</v>
      </c>
      <c r="F326" s="89">
        <v>4714</v>
      </c>
      <c r="G326" s="44">
        <v>-1419.6</v>
      </c>
      <c r="H326" s="19">
        <f t="shared" si="16"/>
        <v>-0.30114552397114974</v>
      </c>
      <c r="I326" s="19">
        <f t="shared" si="13"/>
        <v>1.9611585360699226E-4</v>
      </c>
      <c r="J326" s="49">
        <v>3294.4</v>
      </c>
      <c r="K326" s="83">
        <v>4714</v>
      </c>
      <c r="L326" s="44">
        <f t="shared" si="17"/>
        <v>-1419.6</v>
      </c>
      <c r="M326" s="20">
        <v>38991</v>
      </c>
      <c r="N326" s="20">
        <v>39355</v>
      </c>
      <c r="O326" s="50">
        <v>39279</v>
      </c>
      <c r="P326" s="51">
        <v>39279</v>
      </c>
      <c r="Q326" s="103">
        <v>39355</v>
      </c>
      <c r="R326" s="101">
        <v>39355</v>
      </c>
    </row>
    <row r="327" spans="2:18" customFormat="1" x14ac:dyDescent="0.2">
      <c r="B327" s="17" t="s">
        <v>428</v>
      </c>
      <c r="C327" s="17" t="s">
        <v>429</v>
      </c>
      <c r="D327" s="185" t="s">
        <v>430</v>
      </c>
      <c r="E327" s="88">
        <v>3236.17</v>
      </c>
      <c r="F327" s="89">
        <v>4714</v>
      </c>
      <c r="G327" s="44">
        <v>-3780.1</v>
      </c>
      <c r="H327" s="19">
        <f t="shared" si="16"/>
        <v>-0.80188799321170978</v>
      </c>
      <c r="I327" s="19">
        <f t="shared" si="13"/>
        <v>5.5595129821384795E-5</v>
      </c>
      <c r="J327" s="49">
        <v>933.9</v>
      </c>
      <c r="K327" s="83">
        <v>4714</v>
      </c>
      <c r="L327" s="44">
        <f t="shared" si="17"/>
        <v>-3780.1</v>
      </c>
      <c r="M327" s="20">
        <v>38991</v>
      </c>
      <c r="N327" s="20">
        <v>39355</v>
      </c>
      <c r="O327" s="50">
        <v>39279</v>
      </c>
      <c r="P327" s="51">
        <v>39279</v>
      </c>
      <c r="Q327" s="103">
        <v>39355</v>
      </c>
      <c r="R327" s="101">
        <v>39355</v>
      </c>
    </row>
    <row r="328" spans="2:18" customFormat="1" x14ac:dyDescent="0.2">
      <c r="B328" s="17" t="s">
        <v>2008</v>
      </c>
      <c r="C328" s="17" t="s">
        <v>2009</v>
      </c>
      <c r="D328" s="185" t="s">
        <v>2010</v>
      </c>
      <c r="E328" s="88">
        <v>3293.12</v>
      </c>
      <c r="F328" s="89">
        <v>4017.52</v>
      </c>
      <c r="G328" s="44">
        <v>-724.4</v>
      </c>
      <c r="H328" s="19">
        <f t="shared" si="16"/>
        <v>-0.18031024114379018</v>
      </c>
      <c r="I328" s="19">
        <f t="shared" si="13"/>
        <v>1.9603965512088949E-4</v>
      </c>
      <c r="J328" s="49">
        <v>3293.12</v>
      </c>
      <c r="K328" s="83">
        <v>4017.52</v>
      </c>
      <c r="L328" s="44">
        <f t="shared" si="17"/>
        <v>-724.40000000000009</v>
      </c>
      <c r="M328" s="20">
        <v>38991</v>
      </c>
      <c r="N328" s="20">
        <v>39355</v>
      </c>
      <c r="O328" s="50">
        <v>39185</v>
      </c>
      <c r="P328" s="51">
        <v>39185</v>
      </c>
      <c r="Q328" s="103">
        <v>39290</v>
      </c>
      <c r="R328" s="101">
        <v>39290</v>
      </c>
    </row>
    <row r="329" spans="2:18" customFormat="1" x14ac:dyDescent="0.2">
      <c r="B329" s="17" t="s">
        <v>1972</v>
      </c>
      <c r="C329" s="17" t="s">
        <v>1973</v>
      </c>
      <c r="D329" s="185" t="s">
        <v>1974</v>
      </c>
      <c r="E329" s="88">
        <v>3362.64</v>
      </c>
      <c r="F329" s="89">
        <v>21756.45</v>
      </c>
      <c r="G329" s="44">
        <v>13176.64</v>
      </c>
      <c r="H329" s="19">
        <f t="shared" si="16"/>
        <v>0.60564292428222433</v>
      </c>
      <c r="I329" s="19">
        <f t="shared" si="13"/>
        <v>2.0795691975716017E-3</v>
      </c>
      <c r="J329" s="49">
        <v>34933.089999999997</v>
      </c>
      <c r="K329" s="83">
        <v>21756.45</v>
      </c>
      <c r="L329" s="44">
        <f t="shared" si="17"/>
        <v>13176.639999999996</v>
      </c>
      <c r="M329" s="20">
        <v>38991</v>
      </c>
      <c r="N329" s="20">
        <v>39355</v>
      </c>
      <c r="O329" s="50">
        <v>39168</v>
      </c>
      <c r="P329" s="51">
        <v>39168</v>
      </c>
      <c r="Q329" s="103">
        <v>39528</v>
      </c>
      <c r="R329" s="101">
        <v>39528</v>
      </c>
    </row>
    <row r="330" spans="2:18" customFormat="1" x14ac:dyDescent="0.2">
      <c r="B330" s="17" t="s">
        <v>1730</v>
      </c>
      <c r="C330" s="17" t="s">
        <v>1731</v>
      </c>
      <c r="D330" s="185" t="s">
        <v>1732</v>
      </c>
      <c r="E330" s="88">
        <v>3433.48</v>
      </c>
      <c r="F330" s="89">
        <v>3860</v>
      </c>
      <c r="G330" s="44">
        <v>-426.52</v>
      </c>
      <c r="H330" s="19">
        <f t="shared" si="16"/>
        <v>-0.11049740932642486</v>
      </c>
      <c r="I330" s="19">
        <f t="shared" si="13"/>
        <v>2.0439529536259586E-4</v>
      </c>
      <c r="J330" s="49">
        <v>3433.48</v>
      </c>
      <c r="K330" s="83">
        <v>3860</v>
      </c>
      <c r="L330" s="44">
        <f t="shared" si="17"/>
        <v>-426.52</v>
      </c>
      <c r="M330" s="20">
        <v>38991</v>
      </c>
      <c r="N330" s="20">
        <v>39355</v>
      </c>
      <c r="O330" s="50">
        <v>39139</v>
      </c>
      <c r="P330" s="51">
        <v>39139</v>
      </c>
      <c r="Q330" s="103">
        <v>39355</v>
      </c>
      <c r="R330" s="101">
        <v>39355</v>
      </c>
    </row>
    <row r="331" spans="2:18" customFormat="1" x14ac:dyDescent="0.2">
      <c r="B331" s="17" t="s">
        <v>234</v>
      </c>
      <c r="C331" s="17" t="s">
        <v>2567</v>
      </c>
      <c r="D331" s="185" t="s">
        <v>2568</v>
      </c>
      <c r="E331" s="88">
        <v>3478.3</v>
      </c>
      <c r="F331" s="89">
        <v>3438.18</v>
      </c>
      <c r="G331" s="44">
        <v>40.120000000000346</v>
      </c>
      <c r="H331" s="19">
        <f t="shared" si="16"/>
        <v>1.1668964393952716E-2</v>
      </c>
      <c r="I331" s="19">
        <f t="shared" si="13"/>
        <v>2.07063432977538E-4</v>
      </c>
      <c r="J331" s="49">
        <v>3478.3</v>
      </c>
      <c r="K331" s="83">
        <v>3438.18</v>
      </c>
      <c r="L331" s="44">
        <f t="shared" si="17"/>
        <v>40.120000000000346</v>
      </c>
      <c r="M331" s="20">
        <v>38991</v>
      </c>
      <c r="N331" s="20">
        <v>39355</v>
      </c>
      <c r="O331" s="50">
        <v>38946</v>
      </c>
      <c r="P331" s="51">
        <v>38946</v>
      </c>
      <c r="Q331" s="103">
        <v>38982</v>
      </c>
      <c r="R331" s="101">
        <v>38982</v>
      </c>
    </row>
    <row r="332" spans="2:18" customFormat="1" x14ac:dyDescent="0.2">
      <c r="B332" s="17" t="s">
        <v>1903</v>
      </c>
      <c r="C332" s="17" t="s">
        <v>1904</v>
      </c>
      <c r="D332" s="185" t="s">
        <v>1905</v>
      </c>
      <c r="E332" s="88">
        <v>3485.4</v>
      </c>
      <c r="F332" s="89">
        <v>13355.49</v>
      </c>
      <c r="G332" s="44">
        <v>-7790.44</v>
      </c>
      <c r="H332" s="19">
        <f t="shared" si="16"/>
        <v>-0.58331367849476135</v>
      </c>
      <c r="I332" s="19">
        <f t="shared" si="13"/>
        <v>3.312878008485892E-4</v>
      </c>
      <c r="J332" s="49">
        <v>5565.05</v>
      </c>
      <c r="K332" s="83">
        <v>13355.49</v>
      </c>
      <c r="L332" s="44">
        <f t="shared" si="17"/>
        <v>-7790.44</v>
      </c>
      <c r="M332" s="20">
        <v>38991</v>
      </c>
      <c r="N332" s="20">
        <v>39355</v>
      </c>
      <c r="O332" s="50">
        <v>38889</v>
      </c>
      <c r="P332" s="51">
        <v>38889</v>
      </c>
      <c r="Q332" s="103">
        <v>38982</v>
      </c>
      <c r="R332" s="101">
        <v>38982</v>
      </c>
    </row>
    <row r="333" spans="2:18" customFormat="1" x14ac:dyDescent="0.2">
      <c r="B333" s="17" t="s">
        <v>1592</v>
      </c>
      <c r="C333" s="17" t="s">
        <v>1593</v>
      </c>
      <c r="D333" s="185" t="s">
        <v>1594</v>
      </c>
      <c r="E333" s="88">
        <v>3486.31</v>
      </c>
      <c r="F333" s="89">
        <v>7020</v>
      </c>
      <c r="G333" s="44">
        <v>-3287.33</v>
      </c>
      <c r="H333" s="19">
        <f t="shared" si="16"/>
        <v>-0.46828062678062676</v>
      </c>
      <c r="I333" s="19">
        <f t="shared" si="13"/>
        <v>2.2220609618844457E-4</v>
      </c>
      <c r="J333" s="49">
        <v>3732.67</v>
      </c>
      <c r="K333" s="83">
        <v>7020</v>
      </c>
      <c r="L333" s="44">
        <f t="shared" si="17"/>
        <v>-3287.33</v>
      </c>
      <c r="M333" s="20">
        <v>38991</v>
      </c>
      <c r="N333" s="20">
        <v>39355</v>
      </c>
      <c r="O333" s="50">
        <v>39052</v>
      </c>
      <c r="P333" s="51">
        <v>39052</v>
      </c>
      <c r="Q333" s="103">
        <v>39242</v>
      </c>
      <c r="R333" s="101">
        <v>39242</v>
      </c>
    </row>
    <row r="334" spans="2:18" customFormat="1" x14ac:dyDescent="0.2">
      <c r="B334" s="17" t="s">
        <v>1703</v>
      </c>
      <c r="C334" s="17" t="s">
        <v>1704</v>
      </c>
      <c r="D334" s="185" t="s">
        <v>1705</v>
      </c>
      <c r="E334" s="88">
        <v>3614.95</v>
      </c>
      <c r="F334" s="89">
        <v>0</v>
      </c>
      <c r="G334" s="44">
        <v>3614.95</v>
      </c>
      <c r="H334" s="19" t="s">
        <v>2907</v>
      </c>
      <c r="I334" s="19">
        <f t="shared" ref="I334:I397" si="18">J334/16798234</f>
        <v>2.1519821666968086E-4</v>
      </c>
      <c r="J334" s="49">
        <v>3614.95</v>
      </c>
      <c r="K334" s="83">
        <v>-2.2737367544323206E-13</v>
      </c>
      <c r="L334" s="44">
        <f t="shared" si="17"/>
        <v>3614.95</v>
      </c>
      <c r="M334" s="20">
        <v>38991</v>
      </c>
      <c r="N334" s="20">
        <v>39355</v>
      </c>
      <c r="O334" s="50">
        <v>39118</v>
      </c>
      <c r="P334" s="51">
        <v>39118</v>
      </c>
      <c r="Q334" s="103">
        <v>39290</v>
      </c>
      <c r="R334" s="101">
        <v>39290</v>
      </c>
    </row>
    <row r="335" spans="2:18" customFormat="1" x14ac:dyDescent="0.2">
      <c r="B335" s="17" t="s">
        <v>340</v>
      </c>
      <c r="C335" s="17" t="s">
        <v>341</v>
      </c>
      <c r="D335" s="185" t="s">
        <v>342</v>
      </c>
      <c r="E335" s="88">
        <v>3625.42</v>
      </c>
      <c r="F335" s="89">
        <v>7780</v>
      </c>
      <c r="G335" s="44">
        <v>-1894.52</v>
      </c>
      <c r="H335" s="19">
        <f>G335/F335</f>
        <v>-0.24351156812339331</v>
      </c>
      <c r="I335" s="19">
        <f t="shared" si="18"/>
        <v>3.5036302030320564E-4</v>
      </c>
      <c r="J335" s="49">
        <v>5885.48</v>
      </c>
      <c r="K335" s="83">
        <v>7780</v>
      </c>
      <c r="L335" s="44">
        <f t="shared" si="17"/>
        <v>-1894.5200000000004</v>
      </c>
      <c r="M335" s="20">
        <v>38991</v>
      </c>
      <c r="N335" s="20">
        <v>39355</v>
      </c>
      <c r="O335" s="50">
        <v>39239</v>
      </c>
      <c r="P335" s="51">
        <v>39239</v>
      </c>
      <c r="Q335" s="103">
        <v>39605</v>
      </c>
      <c r="R335" s="101">
        <v>39605</v>
      </c>
    </row>
    <row r="336" spans="2:18" customFormat="1" x14ac:dyDescent="0.2">
      <c r="B336" s="17" t="s">
        <v>1838</v>
      </c>
      <c r="C336" s="17" t="s">
        <v>1839</v>
      </c>
      <c r="D336" s="185" t="s">
        <v>1839</v>
      </c>
      <c r="E336" s="88">
        <v>3647.51</v>
      </c>
      <c r="F336" s="89" t="s">
        <v>2801</v>
      </c>
      <c r="G336" s="71" t="s">
        <v>2907</v>
      </c>
      <c r="H336" s="35" t="s">
        <v>2907</v>
      </c>
      <c r="I336" s="19">
        <f t="shared" si="18"/>
        <v>2.7457498210823827E-2</v>
      </c>
      <c r="J336" s="49">
        <v>461237.48</v>
      </c>
      <c r="K336" s="83" t="s">
        <v>2801</v>
      </c>
      <c r="L336" s="44" t="s">
        <v>2907</v>
      </c>
      <c r="M336" s="20">
        <v>38991</v>
      </c>
      <c r="N336" s="20">
        <v>39355</v>
      </c>
      <c r="O336" s="50">
        <v>38632</v>
      </c>
      <c r="P336" s="51">
        <v>38632</v>
      </c>
      <c r="Q336" s="103">
        <v>38632</v>
      </c>
      <c r="R336" s="101">
        <v>38632</v>
      </c>
    </row>
    <row r="337" spans="2:18" customFormat="1" x14ac:dyDescent="0.2">
      <c r="B337" s="17" t="s">
        <v>1586</v>
      </c>
      <c r="C337" s="17" t="s">
        <v>1587</v>
      </c>
      <c r="D337" s="185" t="s">
        <v>1588</v>
      </c>
      <c r="E337" s="88">
        <v>3659.48</v>
      </c>
      <c r="F337" s="89">
        <v>2782</v>
      </c>
      <c r="G337" s="44">
        <v>877.48</v>
      </c>
      <c r="H337" s="19">
        <f>G337/F337</f>
        <v>0.3154133716750539</v>
      </c>
      <c r="I337" s="19">
        <f t="shared" si="18"/>
        <v>2.1784909056511535E-4</v>
      </c>
      <c r="J337" s="49">
        <v>3659.48</v>
      </c>
      <c r="K337" s="83">
        <v>2782</v>
      </c>
      <c r="L337" s="44">
        <f t="shared" ref="L337:L345" si="19">J337-K337</f>
        <v>877.48</v>
      </c>
      <c r="M337" s="20">
        <v>38991</v>
      </c>
      <c r="N337" s="20">
        <v>39355</v>
      </c>
      <c r="O337" s="50">
        <v>39051</v>
      </c>
      <c r="P337" s="51">
        <v>39051</v>
      </c>
      <c r="Q337" s="103">
        <v>39416</v>
      </c>
      <c r="R337" s="101">
        <v>39416</v>
      </c>
    </row>
    <row r="338" spans="2:18" customFormat="1" x14ac:dyDescent="0.2">
      <c r="B338" s="17" t="s">
        <v>171</v>
      </c>
      <c r="C338" s="17" t="s">
        <v>172</v>
      </c>
      <c r="D338" s="185" t="s">
        <v>173</v>
      </c>
      <c r="E338" s="88">
        <v>3659.63</v>
      </c>
      <c r="F338" s="89">
        <v>30749.84</v>
      </c>
      <c r="G338" s="44">
        <v>-7133.25</v>
      </c>
      <c r="H338" s="19">
        <f>G338/F338</f>
        <v>-0.23197681678994103</v>
      </c>
      <c r="I338" s="19">
        <f t="shared" si="18"/>
        <v>1.4058971913357083E-3</v>
      </c>
      <c r="J338" s="49">
        <v>23616.59</v>
      </c>
      <c r="K338" s="83">
        <v>30749.84</v>
      </c>
      <c r="L338" s="44">
        <f t="shared" si="19"/>
        <v>-7133.25</v>
      </c>
      <c r="M338" s="20">
        <v>38991</v>
      </c>
      <c r="N338" s="20">
        <v>39355</v>
      </c>
      <c r="O338" s="50">
        <v>38973</v>
      </c>
      <c r="P338" s="51">
        <v>38973</v>
      </c>
      <c r="Q338" s="103">
        <v>39338</v>
      </c>
      <c r="R338" s="101">
        <v>39338</v>
      </c>
    </row>
    <row r="339" spans="2:18" customFormat="1" x14ac:dyDescent="0.2">
      <c r="B339" s="17" t="s">
        <v>1676</v>
      </c>
      <c r="C339" s="17" t="s">
        <v>1677</v>
      </c>
      <c r="D339" s="185" t="s">
        <v>1678</v>
      </c>
      <c r="E339" s="88">
        <v>3678.4</v>
      </c>
      <c r="F339" s="89">
        <v>3689</v>
      </c>
      <c r="G339" s="44">
        <v>-10.599999999999909</v>
      </c>
      <c r="H339" s="19">
        <f>G339/F339</f>
        <v>-2.8734074274870992E-3</v>
      </c>
      <c r="I339" s="19">
        <f t="shared" si="18"/>
        <v>2.1897539943782187E-4</v>
      </c>
      <c r="J339" s="49">
        <v>3678.4</v>
      </c>
      <c r="K339" s="83">
        <v>3689</v>
      </c>
      <c r="L339" s="44">
        <f t="shared" si="19"/>
        <v>-10.599999999999909</v>
      </c>
      <c r="M339" s="20">
        <v>38991</v>
      </c>
      <c r="N339" s="20">
        <v>39355</v>
      </c>
      <c r="O339" s="50">
        <v>39104</v>
      </c>
      <c r="P339" s="51">
        <v>39104</v>
      </c>
      <c r="Q339" s="103">
        <v>39355</v>
      </c>
      <c r="R339" s="101">
        <v>39355</v>
      </c>
    </row>
    <row r="340" spans="2:18" customFormat="1" x14ac:dyDescent="0.2">
      <c r="B340" s="17" t="s">
        <v>2236</v>
      </c>
      <c r="C340" s="17" t="s">
        <v>2237</v>
      </c>
      <c r="D340" s="185" t="s">
        <v>2238</v>
      </c>
      <c r="E340" s="88">
        <v>3727.64</v>
      </c>
      <c r="F340" s="89">
        <v>0</v>
      </c>
      <c r="G340" s="44">
        <v>7583.67</v>
      </c>
      <c r="H340" s="19" t="s">
        <v>2907</v>
      </c>
      <c r="I340" s="19">
        <f t="shared" si="18"/>
        <v>4.5145638523668617E-4</v>
      </c>
      <c r="J340" s="49">
        <v>7583.67</v>
      </c>
      <c r="K340" s="83">
        <v>0</v>
      </c>
      <c r="L340" s="44">
        <f t="shared" si="19"/>
        <v>7583.67</v>
      </c>
      <c r="M340" s="20">
        <v>38991</v>
      </c>
      <c r="N340" s="20">
        <v>39355</v>
      </c>
      <c r="O340" s="50">
        <v>39322</v>
      </c>
      <c r="P340" s="51">
        <v>39322</v>
      </c>
      <c r="Q340" s="103">
        <v>39688</v>
      </c>
      <c r="R340" s="101">
        <v>39688</v>
      </c>
    </row>
    <row r="341" spans="2:18" customFormat="1" x14ac:dyDescent="0.2">
      <c r="B341" s="17" t="s">
        <v>364</v>
      </c>
      <c r="C341" s="17" t="s">
        <v>365</v>
      </c>
      <c r="D341" s="185" t="s">
        <v>366</v>
      </c>
      <c r="E341" s="88">
        <v>3787.91</v>
      </c>
      <c r="F341" s="89">
        <v>8120</v>
      </c>
      <c r="G341" s="44">
        <v>-3492.39</v>
      </c>
      <c r="H341" s="19">
        <f>G341/F341</f>
        <v>-0.43009729064039409</v>
      </c>
      <c r="I341" s="19">
        <f t="shared" si="18"/>
        <v>2.7548193458907643E-4</v>
      </c>
      <c r="J341" s="49">
        <v>4627.6099999999997</v>
      </c>
      <c r="K341" s="83">
        <v>8120</v>
      </c>
      <c r="L341" s="44">
        <f t="shared" si="19"/>
        <v>-3492.3900000000003</v>
      </c>
      <c r="M341" s="20">
        <v>38991</v>
      </c>
      <c r="N341" s="20">
        <v>39355</v>
      </c>
      <c r="O341" s="50">
        <v>39252</v>
      </c>
      <c r="P341" s="51">
        <v>39252</v>
      </c>
      <c r="Q341" s="103">
        <v>39618</v>
      </c>
      <c r="R341" s="101">
        <v>39618</v>
      </c>
    </row>
    <row r="342" spans="2:18" customFormat="1" x14ac:dyDescent="0.2">
      <c r="B342" s="17" t="s">
        <v>1935</v>
      </c>
      <c r="C342" s="17" t="s">
        <v>1936</v>
      </c>
      <c r="D342" s="185" t="s">
        <v>1937</v>
      </c>
      <c r="E342" s="88">
        <v>3805.18</v>
      </c>
      <c r="F342" s="89">
        <v>8106.9</v>
      </c>
      <c r="G342" s="44">
        <v>1440.55</v>
      </c>
      <c r="H342" s="21">
        <f>G342/F342</f>
        <v>0.17769430978549136</v>
      </c>
      <c r="I342" s="19">
        <f t="shared" si="18"/>
        <v>5.6836034073581788E-4</v>
      </c>
      <c r="J342" s="49">
        <v>9547.4500000000007</v>
      </c>
      <c r="K342" s="83">
        <v>8106.9</v>
      </c>
      <c r="L342" s="44">
        <f t="shared" si="19"/>
        <v>1440.5500000000011</v>
      </c>
      <c r="M342" s="20">
        <v>38991</v>
      </c>
      <c r="N342" s="20">
        <v>39355</v>
      </c>
      <c r="O342" s="50">
        <v>38944</v>
      </c>
      <c r="P342" s="51">
        <v>38944</v>
      </c>
      <c r="Q342" s="103">
        <v>38982</v>
      </c>
      <c r="R342" s="101">
        <v>38982</v>
      </c>
    </row>
    <row r="343" spans="2:18" customFormat="1" x14ac:dyDescent="0.2">
      <c r="B343" s="17" t="s">
        <v>2340</v>
      </c>
      <c r="C343" s="17" t="s">
        <v>2341</v>
      </c>
      <c r="D343" s="185" t="s">
        <v>2342</v>
      </c>
      <c r="E343" s="88">
        <v>3818.67</v>
      </c>
      <c r="F343" s="89">
        <v>2768.62</v>
      </c>
      <c r="G343" s="44">
        <v>1050.05</v>
      </c>
      <c r="H343" s="19">
        <f>G343/F343</f>
        <v>0.37926837196870644</v>
      </c>
      <c r="I343" s="19">
        <f t="shared" si="18"/>
        <v>2.2732568197347412E-4</v>
      </c>
      <c r="J343" s="49">
        <v>3818.67</v>
      </c>
      <c r="K343" s="83">
        <v>2768.62</v>
      </c>
      <c r="L343" s="44">
        <f t="shared" si="19"/>
        <v>1050.0500000000002</v>
      </c>
      <c r="M343" s="20">
        <v>38991</v>
      </c>
      <c r="N343" s="20">
        <v>39355</v>
      </c>
      <c r="O343" s="50">
        <v>39356</v>
      </c>
      <c r="P343" s="51">
        <v>39356</v>
      </c>
      <c r="Q343" s="103">
        <v>39717</v>
      </c>
      <c r="R343" s="101">
        <v>39717</v>
      </c>
    </row>
    <row r="344" spans="2:18" customFormat="1" x14ac:dyDescent="0.2">
      <c r="B344" s="17" t="s">
        <v>1964</v>
      </c>
      <c r="C344" s="17" t="s">
        <v>1965</v>
      </c>
      <c r="D344" s="185" t="s">
        <v>1702</v>
      </c>
      <c r="E344" s="88">
        <v>3879.97</v>
      </c>
      <c r="F344" s="89">
        <v>1873.52</v>
      </c>
      <c r="G344" s="44">
        <v>2006.45</v>
      </c>
      <c r="H344" s="19">
        <f>G344/F344</f>
        <v>1.0709520047824417</v>
      </c>
      <c r="I344" s="19">
        <f t="shared" si="18"/>
        <v>2.3097487509698934E-4</v>
      </c>
      <c r="J344" s="49">
        <v>3879.97</v>
      </c>
      <c r="K344" s="83">
        <v>1873.52</v>
      </c>
      <c r="L344" s="44">
        <f t="shared" si="19"/>
        <v>2006.4499999999998</v>
      </c>
      <c r="M344" s="20">
        <v>38991</v>
      </c>
      <c r="N344" s="20">
        <v>39355</v>
      </c>
      <c r="O344" s="50">
        <v>39160</v>
      </c>
      <c r="P344" s="51">
        <v>39160</v>
      </c>
      <c r="Q344" s="103">
        <v>39290</v>
      </c>
      <c r="R344" s="101">
        <v>39290</v>
      </c>
    </row>
    <row r="345" spans="2:18" customFormat="1" x14ac:dyDescent="0.2">
      <c r="B345" s="17" t="s">
        <v>1685</v>
      </c>
      <c r="C345" s="17" t="s">
        <v>1686</v>
      </c>
      <c r="D345" s="185" t="s">
        <v>1687</v>
      </c>
      <c r="E345" s="88">
        <v>3961.53</v>
      </c>
      <c r="F345" s="89">
        <v>5157</v>
      </c>
      <c r="G345" s="44">
        <v>-1207.95</v>
      </c>
      <c r="H345" s="19">
        <f>G345/F345</f>
        <v>-0.23423502036067481</v>
      </c>
      <c r="I345" s="19">
        <f t="shared" si="18"/>
        <v>2.3508721214384799E-4</v>
      </c>
      <c r="J345" s="49">
        <v>3949.05</v>
      </c>
      <c r="K345" s="83">
        <v>5157</v>
      </c>
      <c r="L345" s="44">
        <f t="shared" si="19"/>
        <v>-1207.9499999999998</v>
      </c>
      <c r="M345" s="20">
        <v>38991</v>
      </c>
      <c r="N345" s="20">
        <v>39355</v>
      </c>
      <c r="O345" s="50">
        <v>39111</v>
      </c>
      <c r="P345" s="51">
        <v>39111</v>
      </c>
      <c r="Q345" s="103">
        <v>39476</v>
      </c>
      <c r="R345" s="101">
        <v>39476</v>
      </c>
    </row>
    <row r="346" spans="2:18" customFormat="1" x14ac:dyDescent="0.2">
      <c r="B346" s="17" t="s">
        <v>1852</v>
      </c>
      <c r="C346" s="17" t="s">
        <v>1853</v>
      </c>
      <c r="D346" s="185" t="s">
        <v>1853</v>
      </c>
      <c r="E346" s="88">
        <v>4131.41</v>
      </c>
      <c r="F346" s="89" t="s">
        <v>2801</v>
      </c>
      <c r="G346" s="71" t="s">
        <v>2907</v>
      </c>
      <c r="H346" s="35" t="s">
        <v>2907</v>
      </c>
      <c r="I346" s="19">
        <f t="shared" si="18"/>
        <v>3.9751609603723821E-2</v>
      </c>
      <c r="J346" s="49">
        <v>667756.84</v>
      </c>
      <c r="K346" s="83" t="s">
        <v>2801</v>
      </c>
      <c r="L346" s="44" t="s">
        <v>2907</v>
      </c>
      <c r="M346" s="20">
        <v>38991</v>
      </c>
      <c r="N346" s="20">
        <v>39355</v>
      </c>
      <c r="O346" s="50">
        <v>38632</v>
      </c>
      <c r="P346" s="51">
        <v>38632</v>
      </c>
      <c r="Q346" s="103">
        <v>38632</v>
      </c>
      <c r="R346" s="101">
        <v>38632</v>
      </c>
    </row>
    <row r="347" spans="2:18" customFormat="1" x14ac:dyDescent="0.2">
      <c r="B347" s="17" t="s">
        <v>2337</v>
      </c>
      <c r="C347" s="17" t="s">
        <v>2338</v>
      </c>
      <c r="D347" s="185" t="s">
        <v>2339</v>
      </c>
      <c r="E347" s="88">
        <v>4209.6099999999997</v>
      </c>
      <c r="F347" s="89">
        <v>3257.2</v>
      </c>
      <c r="G347" s="44">
        <v>1405.64</v>
      </c>
      <c r="H347" s="19">
        <f>G347/F347</f>
        <v>0.43154856932334523</v>
      </c>
      <c r="I347" s="19">
        <f t="shared" si="18"/>
        <v>2.7757917885892053E-4</v>
      </c>
      <c r="J347" s="49">
        <v>4662.84</v>
      </c>
      <c r="K347" s="83">
        <v>3257.2</v>
      </c>
      <c r="L347" s="44">
        <f>J347-K347</f>
        <v>1405.6400000000003</v>
      </c>
      <c r="M347" s="20">
        <v>38991</v>
      </c>
      <c r="N347" s="20">
        <v>39355</v>
      </c>
      <c r="O347" s="50">
        <v>39356</v>
      </c>
      <c r="P347" s="51">
        <v>39356</v>
      </c>
      <c r="Q347" s="103">
        <v>39717</v>
      </c>
      <c r="R347" s="101">
        <v>39717</v>
      </c>
    </row>
    <row r="348" spans="2:18" customFormat="1" x14ac:dyDescent="0.2">
      <c r="B348" s="17" t="s">
        <v>1862</v>
      </c>
      <c r="C348" s="17" t="s">
        <v>1863</v>
      </c>
      <c r="D348" s="185" t="s">
        <v>1863</v>
      </c>
      <c r="E348" s="88">
        <v>4249.57</v>
      </c>
      <c r="F348" s="89" t="s">
        <v>2801</v>
      </c>
      <c r="G348" s="71" t="s">
        <v>2907</v>
      </c>
      <c r="H348" s="35" t="s">
        <v>2907</v>
      </c>
      <c r="I348" s="19">
        <f t="shared" si="18"/>
        <v>1.8115121506224997E-2</v>
      </c>
      <c r="J348" s="49">
        <v>304302.05</v>
      </c>
      <c r="K348" s="83" t="s">
        <v>2801</v>
      </c>
      <c r="L348" s="44" t="s">
        <v>2907</v>
      </c>
      <c r="M348" s="20">
        <v>38991</v>
      </c>
      <c r="N348" s="20">
        <v>39355</v>
      </c>
      <c r="O348" s="50">
        <v>38632</v>
      </c>
      <c r="P348" s="51">
        <v>38632</v>
      </c>
      <c r="Q348" s="103">
        <v>38632</v>
      </c>
      <c r="R348" s="101">
        <v>38632</v>
      </c>
    </row>
    <row r="349" spans="2:18" customFormat="1" x14ac:dyDescent="0.2">
      <c r="B349" s="17" t="s">
        <v>404</v>
      </c>
      <c r="C349" s="17" t="s">
        <v>405</v>
      </c>
      <c r="D349" s="185" t="s">
        <v>406</v>
      </c>
      <c r="E349" s="88">
        <v>4291.45</v>
      </c>
      <c r="F349" s="89">
        <v>8305</v>
      </c>
      <c r="G349" s="44">
        <v>-4036.81</v>
      </c>
      <c r="H349" s="19">
        <f>G349/F349</f>
        <v>-0.48606983744732091</v>
      </c>
      <c r="I349" s="19">
        <f t="shared" si="18"/>
        <v>2.5408563781168897E-4</v>
      </c>
      <c r="J349" s="49">
        <v>4268.1899999999996</v>
      </c>
      <c r="K349" s="83">
        <v>8305</v>
      </c>
      <c r="L349" s="44">
        <f>J349-K349</f>
        <v>-4036.8100000000004</v>
      </c>
      <c r="M349" s="20">
        <v>38991</v>
      </c>
      <c r="N349" s="20">
        <v>39355</v>
      </c>
      <c r="O349" s="50">
        <v>39269</v>
      </c>
      <c r="P349" s="51">
        <v>39269</v>
      </c>
      <c r="Q349" s="103">
        <v>39634</v>
      </c>
      <c r="R349" s="101">
        <v>39634</v>
      </c>
    </row>
    <row r="350" spans="2:18" customFormat="1" x14ac:dyDescent="0.2">
      <c r="B350" s="17" t="s">
        <v>2131</v>
      </c>
      <c r="C350" s="17" t="s">
        <v>2132</v>
      </c>
      <c r="D350" s="185" t="s">
        <v>2133</v>
      </c>
      <c r="E350" s="88">
        <v>4633.18</v>
      </c>
      <c r="F350" s="89">
        <v>7231</v>
      </c>
      <c r="G350" s="44">
        <v>-2455.16</v>
      </c>
      <c r="H350" s="19">
        <f>G350/F350</f>
        <v>-0.33953256810952842</v>
      </c>
      <c r="I350" s="19">
        <f t="shared" si="18"/>
        <v>2.8430607646018027E-4</v>
      </c>
      <c r="J350" s="49">
        <v>4775.84</v>
      </c>
      <c r="K350" s="83">
        <v>7231</v>
      </c>
      <c r="L350" s="44">
        <f>J350-K350</f>
        <v>-2455.16</v>
      </c>
      <c r="M350" s="20">
        <v>38991</v>
      </c>
      <c r="N350" s="20">
        <v>39355</v>
      </c>
      <c r="O350" s="50">
        <v>39315</v>
      </c>
      <c r="P350" s="51">
        <v>39315</v>
      </c>
      <c r="Q350" s="103">
        <v>39416</v>
      </c>
      <c r="R350" s="101">
        <v>39416</v>
      </c>
    </row>
    <row r="351" spans="2:18" customFormat="1" x14ac:dyDescent="0.2">
      <c r="B351" s="17" t="s">
        <v>2334</v>
      </c>
      <c r="C351" s="17" t="s">
        <v>2335</v>
      </c>
      <c r="D351" s="185" t="s">
        <v>2336</v>
      </c>
      <c r="E351" s="88">
        <v>4640.58</v>
      </c>
      <c r="F351" s="89">
        <v>4415.88</v>
      </c>
      <c r="G351" s="44">
        <v>494.87</v>
      </c>
      <c r="H351" s="19">
        <f>G351/F351</f>
        <v>0.11206599817024013</v>
      </c>
      <c r="I351" s="19">
        <f t="shared" si="18"/>
        <v>2.9233727783527724E-4</v>
      </c>
      <c r="J351" s="49">
        <v>4910.75</v>
      </c>
      <c r="K351" s="83">
        <v>4415.88</v>
      </c>
      <c r="L351" s="44">
        <f>J351-K351</f>
        <v>494.86999999999989</v>
      </c>
      <c r="M351" s="20">
        <v>38991</v>
      </c>
      <c r="N351" s="20">
        <v>39355</v>
      </c>
      <c r="O351" s="50">
        <v>39356</v>
      </c>
      <c r="P351" s="51">
        <v>39356</v>
      </c>
      <c r="Q351" s="103">
        <v>39717</v>
      </c>
      <c r="R351" s="101">
        <v>39717</v>
      </c>
    </row>
    <row r="352" spans="2:18" customFormat="1" x14ac:dyDescent="0.2">
      <c r="B352" s="17" t="s">
        <v>1629</v>
      </c>
      <c r="C352" s="17" t="s">
        <v>1630</v>
      </c>
      <c r="D352" s="185" t="s">
        <v>1631</v>
      </c>
      <c r="E352" s="88">
        <v>4713.8900000000003</v>
      </c>
      <c r="F352" s="89">
        <v>766</v>
      </c>
      <c r="G352" s="44">
        <v>3947.89</v>
      </c>
      <c r="H352" s="19">
        <f>G352/F352</f>
        <v>5.1539033942558747</v>
      </c>
      <c r="I352" s="19">
        <f t="shared" si="18"/>
        <v>2.8061818879294097E-4</v>
      </c>
      <c r="J352" s="49">
        <v>4713.8900000000003</v>
      </c>
      <c r="K352" s="83">
        <v>766</v>
      </c>
      <c r="L352" s="44">
        <f>J352-K352</f>
        <v>3947.8900000000003</v>
      </c>
      <c r="M352" s="20">
        <v>38991</v>
      </c>
      <c r="N352" s="20">
        <v>39355</v>
      </c>
      <c r="O352" s="50">
        <v>39079</v>
      </c>
      <c r="P352" s="51">
        <v>39079</v>
      </c>
      <c r="Q352" s="103">
        <v>39417</v>
      </c>
      <c r="R352" s="101">
        <v>39417</v>
      </c>
    </row>
    <row r="353" spans="2:18" customFormat="1" x14ac:dyDescent="0.2">
      <c r="B353" s="17" t="s">
        <v>1830</v>
      </c>
      <c r="C353" s="17" t="s">
        <v>1831</v>
      </c>
      <c r="D353" s="185" t="s">
        <v>1831</v>
      </c>
      <c r="E353" s="88">
        <v>4718.3</v>
      </c>
      <c r="F353" s="89" t="s">
        <v>2801</v>
      </c>
      <c r="G353" s="71" t="s">
        <v>2907</v>
      </c>
      <c r="H353" s="35" t="s">
        <v>2907</v>
      </c>
      <c r="I353" s="19">
        <f t="shared" si="18"/>
        <v>3.0670206165719562E-2</v>
      </c>
      <c r="J353" s="49">
        <v>515205.3</v>
      </c>
      <c r="K353" s="83" t="s">
        <v>2801</v>
      </c>
      <c r="L353" s="44" t="s">
        <v>2907</v>
      </c>
      <c r="M353" s="20">
        <v>38991</v>
      </c>
      <c r="N353" s="20">
        <v>39355</v>
      </c>
      <c r="O353" s="50">
        <v>38632</v>
      </c>
      <c r="P353" s="51">
        <v>38632</v>
      </c>
      <c r="Q353" s="103">
        <v>38632</v>
      </c>
      <c r="R353" s="101">
        <v>38632</v>
      </c>
    </row>
    <row r="354" spans="2:18" customFormat="1" x14ac:dyDescent="0.2">
      <c r="B354" s="17" t="s">
        <v>2252</v>
      </c>
      <c r="C354" s="17" t="s">
        <v>2253</v>
      </c>
      <c r="D354" s="185" t="s">
        <v>2253</v>
      </c>
      <c r="E354" s="88">
        <v>4742.6099999999997</v>
      </c>
      <c r="F354" s="89" t="s">
        <v>2801</v>
      </c>
      <c r="G354" s="71" t="s">
        <v>2907</v>
      </c>
      <c r="H354" s="35" t="s">
        <v>2907</v>
      </c>
      <c r="I354" s="19">
        <f t="shared" si="18"/>
        <v>8.7796643385251102E-2</v>
      </c>
      <c r="J354" s="49">
        <v>1474828.56</v>
      </c>
      <c r="K354" s="83" t="s">
        <v>2801</v>
      </c>
      <c r="L354" s="44" t="s">
        <v>2907</v>
      </c>
      <c r="M354" s="20">
        <v>38991</v>
      </c>
      <c r="N354" s="20">
        <v>39355</v>
      </c>
      <c r="O354" s="50">
        <v>39343</v>
      </c>
      <c r="P354" s="51">
        <v>39343</v>
      </c>
      <c r="Q354" s="103">
        <v>39752</v>
      </c>
      <c r="R354" s="101">
        <v>39752</v>
      </c>
    </row>
    <row r="355" spans="2:18" customFormat="1" x14ac:dyDescent="0.2">
      <c r="B355" s="17" t="s">
        <v>2107</v>
      </c>
      <c r="C355" s="17" t="s">
        <v>2108</v>
      </c>
      <c r="D355" s="185" t="s">
        <v>2109</v>
      </c>
      <c r="E355" s="88">
        <v>4839.2700000000004</v>
      </c>
      <c r="F355" s="89">
        <v>3777.71</v>
      </c>
      <c r="G355" s="44">
        <v>1050.7</v>
      </c>
      <c r="H355" s="19">
        <f>G355/F355</f>
        <v>0.27813146059385185</v>
      </c>
      <c r="I355" s="19">
        <f t="shared" si="18"/>
        <v>2.8743557209644775E-4</v>
      </c>
      <c r="J355" s="49">
        <v>4828.41</v>
      </c>
      <c r="K355" s="83">
        <v>3777.71</v>
      </c>
      <c r="L355" s="44">
        <f>J355-K355</f>
        <v>1050.6999999999998</v>
      </c>
      <c r="M355" s="20">
        <v>38991</v>
      </c>
      <c r="N355" s="20">
        <v>39355</v>
      </c>
      <c r="O355" s="50">
        <v>39297</v>
      </c>
      <c r="P355" s="51">
        <v>39297</v>
      </c>
      <c r="Q355" s="103">
        <v>39661</v>
      </c>
      <c r="R355" s="101">
        <v>39661</v>
      </c>
    </row>
    <row r="356" spans="2:18" customFormat="1" x14ac:dyDescent="0.2">
      <c r="B356" s="17" t="s">
        <v>1739</v>
      </c>
      <c r="C356" s="17" t="s">
        <v>1740</v>
      </c>
      <c r="D356" s="185" t="s">
        <v>1741</v>
      </c>
      <c r="E356" s="88">
        <v>4845.95</v>
      </c>
      <c r="F356" s="89">
        <v>3860</v>
      </c>
      <c r="G356" s="44">
        <v>985.95</v>
      </c>
      <c r="H356" s="19">
        <f>G356/F356</f>
        <v>0.25542746113989639</v>
      </c>
      <c r="I356" s="19">
        <f t="shared" si="18"/>
        <v>2.8847972947632468E-4</v>
      </c>
      <c r="J356" s="49">
        <v>4845.95</v>
      </c>
      <c r="K356" s="83">
        <v>3860</v>
      </c>
      <c r="L356" s="44">
        <f>J356-K356</f>
        <v>985.94999999999982</v>
      </c>
      <c r="M356" s="20">
        <v>38991</v>
      </c>
      <c r="N356" s="20">
        <v>39355</v>
      </c>
      <c r="O356" s="50">
        <v>39146</v>
      </c>
      <c r="P356" s="51">
        <v>39146</v>
      </c>
      <c r="Q356" s="103">
        <v>39355</v>
      </c>
      <c r="R356" s="101">
        <v>39355</v>
      </c>
    </row>
    <row r="357" spans="2:18" customFormat="1" x14ac:dyDescent="0.2">
      <c r="B357" s="17" t="s">
        <v>1826</v>
      </c>
      <c r="C357" s="17" t="s">
        <v>1827</v>
      </c>
      <c r="D357" s="185" t="s">
        <v>1827</v>
      </c>
      <c r="E357" s="88">
        <v>5044.05</v>
      </c>
      <c r="F357" s="89" t="s">
        <v>2801</v>
      </c>
      <c r="G357" s="71" t="s">
        <v>2907</v>
      </c>
      <c r="H357" s="36" t="s">
        <v>2907</v>
      </c>
      <c r="I357" s="19">
        <f t="shared" si="18"/>
        <v>3.9510063379281417E-2</v>
      </c>
      <c r="J357" s="49">
        <v>663699.29</v>
      </c>
      <c r="K357" s="83" t="s">
        <v>2801</v>
      </c>
      <c r="L357" s="44" t="s">
        <v>2907</v>
      </c>
      <c r="M357" s="20">
        <v>38991</v>
      </c>
      <c r="N357" s="20">
        <v>39355</v>
      </c>
      <c r="O357" s="50">
        <v>38632</v>
      </c>
      <c r="P357" s="51">
        <v>38632</v>
      </c>
      <c r="Q357" s="103">
        <v>39946</v>
      </c>
      <c r="R357" s="101">
        <v>39946</v>
      </c>
    </row>
    <row r="358" spans="2:18" customFormat="1" x14ac:dyDescent="0.2">
      <c r="B358" s="17" t="s">
        <v>21</v>
      </c>
      <c r="C358" s="17" t="s">
        <v>22</v>
      </c>
      <c r="D358" s="185" t="s">
        <v>23</v>
      </c>
      <c r="E358" s="88">
        <v>5118.03</v>
      </c>
      <c r="F358" s="89">
        <v>7500</v>
      </c>
      <c r="G358" s="44">
        <v>-1418.15</v>
      </c>
      <c r="H358" s="19">
        <f>G358/F358</f>
        <v>-0.18908666666666668</v>
      </c>
      <c r="I358" s="19">
        <f t="shared" si="18"/>
        <v>3.6205293961258074E-4</v>
      </c>
      <c r="J358" s="49">
        <v>6081.85</v>
      </c>
      <c r="K358" s="83">
        <v>7500</v>
      </c>
      <c r="L358" s="44">
        <f>J358-K358</f>
        <v>-1418.1499999999996</v>
      </c>
      <c r="M358" s="20">
        <v>38991</v>
      </c>
      <c r="N358" s="20">
        <v>39355</v>
      </c>
      <c r="O358" s="50">
        <v>38860</v>
      </c>
      <c r="P358" s="51">
        <v>38860</v>
      </c>
      <c r="Q358" s="103">
        <v>38988</v>
      </c>
      <c r="R358" s="101">
        <v>38988</v>
      </c>
    </row>
    <row r="359" spans="2:18" customFormat="1" x14ac:dyDescent="0.2">
      <c r="B359" s="17" t="s">
        <v>2325</v>
      </c>
      <c r="C359" s="17" t="s">
        <v>2326</v>
      </c>
      <c r="D359" s="185" t="s">
        <v>2327</v>
      </c>
      <c r="E359" s="88">
        <v>5304.42</v>
      </c>
      <c r="F359" s="89">
        <v>5098</v>
      </c>
      <c r="G359" s="44">
        <v>206.42</v>
      </c>
      <c r="H359" s="21">
        <f>G359/F359</f>
        <v>4.049038838760298E-2</v>
      </c>
      <c r="I359" s="19">
        <f t="shared" si="18"/>
        <v>3.1577247941658632E-4</v>
      </c>
      <c r="J359" s="49">
        <v>5304.42</v>
      </c>
      <c r="K359" s="83">
        <v>5098</v>
      </c>
      <c r="L359" s="44">
        <f>J359-K359</f>
        <v>206.42000000000007</v>
      </c>
      <c r="M359" s="20">
        <v>38991</v>
      </c>
      <c r="N359" s="20">
        <v>39355</v>
      </c>
      <c r="O359" s="50">
        <v>39353</v>
      </c>
      <c r="P359" s="51">
        <v>39353</v>
      </c>
      <c r="Q359" s="103">
        <v>39719</v>
      </c>
      <c r="R359" s="101">
        <v>39719</v>
      </c>
    </row>
    <row r="360" spans="2:18" customFormat="1" x14ac:dyDescent="0.2">
      <c r="B360" s="17" t="s">
        <v>1529</v>
      </c>
      <c r="C360" s="17" t="s">
        <v>1530</v>
      </c>
      <c r="D360" s="185" t="s">
        <v>1531</v>
      </c>
      <c r="E360" s="88">
        <v>5374.63</v>
      </c>
      <c r="F360" s="89">
        <v>4208.29</v>
      </c>
      <c r="G360" s="44">
        <v>1166.3399999999999</v>
      </c>
      <c r="H360" s="19">
        <f>G360/F360</f>
        <v>0.27715295286208885</v>
      </c>
      <c r="I360" s="19">
        <f t="shared" si="18"/>
        <v>3.1995208543945751E-4</v>
      </c>
      <c r="J360" s="49">
        <v>5374.63</v>
      </c>
      <c r="K360" s="83">
        <v>4208.29</v>
      </c>
      <c r="L360" s="44">
        <f>J360-K360</f>
        <v>1166.3400000000001</v>
      </c>
      <c r="M360" s="20">
        <v>38991</v>
      </c>
      <c r="N360" s="20">
        <v>39355</v>
      </c>
      <c r="O360" s="50">
        <v>39014</v>
      </c>
      <c r="P360" s="51">
        <v>39014</v>
      </c>
      <c r="Q360" s="103">
        <v>39379</v>
      </c>
      <c r="R360" s="101">
        <v>39379</v>
      </c>
    </row>
    <row r="361" spans="2:18" customFormat="1" x14ac:dyDescent="0.2">
      <c r="B361" s="17" t="s">
        <v>1709</v>
      </c>
      <c r="C361" s="17" t="s">
        <v>1710</v>
      </c>
      <c r="D361" s="185" t="s">
        <v>1711</v>
      </c>
      <c r="E361" s="88">
        <v>5408.04</v>
      </c>
      <c r="F361" s="89">
        <v>2608.3000000000002</v>
      </c>
      <c r="G361" s="44">
        <v>2799.74</v>
      </c>
      <c r="H361" s="19">
        <f>G361/F361</f>
        <v>1.0733964651305445</v>
      </c>
      <c r="I361" s="19">
        <f t="shared" si="18"/>
        <v>3.2194098498687423E-4</v>
      </c>
      <c r="J361" s="49">
        <v>5408.04</v>
      </c>
      <c r="K361" s="83">
        <v>2608.3000000000002</v>
      </c>
      <c r="L361" s="44">
        <f>J361-K361</f>
        <v>2799.74</v>
      </c>
      <c r="M361" s="20">
        <v>38991</v>
      </c>
      <c r="N361" s="20">
        <v>39355</v>
      </c>
      <c r="O361" s="50">
        <v>39120</v>
      </c>
      <c r="P361" s="51">
        <v>39120</v>
      </c>
      <c r="Q361" s="103">
        <v>39353</v>
      </c>
      <c r="R361" s="101">
        <v>39353</v>
      </c>
    </row>
    <row r="362" spans="2:18" customFormat="1" x14ac:dyDescent="0.2">
      <c r="B362" s="17" t="s">
        <v>461</v>
      </c>
      <c r="C362" s="17" t="s">
        <v>462</v>
      </c>
      <c r="D362" s="185" t="s">
        <v>463</v>
      </c>
      <c r="E362" s="88">
        <v>5438.44</v>
      </c>
      <c r="F362" s="89">
        <v>5196.51</v>
      </c>
      <c r="G362" s="44">
        <v>241.92999999999938</v>
      </c>
      <c r="H362" s="19">
        <f>G362/F362</f>
        <v>4.65562464038363E-2</v>
      </c>
      <c r="I362" s="19">
        <f t="shared" si="18"/>
        <v>3.2375069903181489E-4</v>
      </c>
      <c r="J362" s="49">
        <v>5438.44</v>
      </c>
      <c r="K362" s="83">
        <v>5196.51</v>
      </c>
      <c r="L362" s="44">
        <f>J362-K362</f>
        <v>241.92999999999938</v>
      </c>
      <c r="M362" s="20">
        <v>38991</v>
      </c>
      <c r="N362" s="20">
        <v>39355</v>
      </c>
      <c r="O362" s="50">
        <v>39295</v>
      </c>
      <c r="P362" s="51">
        <v>39295</v>
      </c>
      <c r="Q362" s="103">
        <v>39352</v>
      </c>
      <c r="R362" s="101">
        <v>39352</v>
      </c>
    </row>
    <row r="363" spans="2:18" customFormat="1" x14ac:dyDescent="0.2">
      <c r="B363" s="17" t="s">
        <v>1834</v>
      </c>
      <c r="C363" s="17" t="s">
        <v>1835</v>
      </c>
      <c r="D363" s="185" t="s">
        <v>1835</v>
      </c>
      <c r="E363" s="88">
        <v>5471.29</v>
      </c>
      <c r="F363" s="89" t="s">
        <v>2801</v>
      </c>
      <c r="G363" s="71" t="s">
        <v>2907</v>
      </c>
      <c r="H363" s="35" t="s">
        <v>2907</v>
      </c>
      <c r="I363" s="19">
        <f t="shared" si="18"/>
        <v>2.8359244191978751E-2</v>
      </c>
      <c r="J363" s="49">
        <v>476385.22</v>
      </c>
      <c r="K363" s="83" t="s">
        <v>2801</v>
      </c>
      <c r="L363" s="44" t="s">
        <v>2907</v>
      </c>
      <c r="M363" s="20">
        <v>38991</v>
      </c>
      <c r="N363" s="20">
        <v>39355</v>
      </c>
      <c r="O363" s="50">
        <v>38632</v>
      </c>
      <c r="P363" s="51">
        <v>38632</v>
      </c>
      <c r="Q363" s="103">
        <v>38632</v>
      </c>
      <c r="R363" s="101">
        <v>38632</v>
      </c>
    </row>
    <row r="364" spans="2:18" customFormat="1" x14ac:dyDescent="0.2">
      <c r="B364" s="17" t="s">
        <v>2436</v>
      </c>
      <c r="C364" s="17" t="s">
        <v>2845</v>
      </c>
      <c r="D364" s="185" t="s">
        <v>2845</v>
      </c>
      <c r="E364" s="88">
        <v>5581.79</v>
      </c>
      <c r="F364" s="89" t="s">
        <v>2801</v>
      </c>
      <c r="G364" s="71" t="s">
        <v>2907</v>
      </c>
      <c r="H364" s="36" t="s">
        <v>2907</v>
      </c>
      <c r="I364" s="19">
        <f t="shared" si="18"/>
        <v>1.7318431211280901E-2</v>
      </c>
      <c r="J364" s="49">
        <v>290919.06</v>
      </c>
      <c r="K364" s="83" t="s">
        <v>2801</v>
      </c>
      <c r="L364" s="44" t="s">
        <v>2907</v>
      </c>
      <c r="M364" s="20">
        <v>38991</v>
      </c>
      <c r="N364" s="20">
        <v>39355</v>
      </c>
      <c r="O364" s="50">
        <v>38460</v>
      </c>
      <c r="P364" s="51">
        <v>38460</v>
      </c>
      <c r="Q364" s="103">
        <v>38460</v>
      </c>
      <c r="R364" s="101">
        <v>38460</v>
      </c>
    </row>
    <row r="365" spans="2:18" customFormat="1" x14ac:dyDescent="0.2">
      <c r="B365" s="17" t="s">
        <v>2245</v>
      </c>
      <c r="C365" s="17" t="s">
        <v>2246</v>
      </c>
      <c r="D365" s="185" t="s">
        <v>2247</v>
      </c>
      <c r="E365" s="88">
        <v>5619.66</v>
      </c>
      <c r="F365" s="89">
        <v>5851.04</v>
      </c>
      <c r="G365" s="44">
        <v>290.43</v>
      </c>
      <c r="H365" s="19">
        <f t="shared" ref="H365:H392" si="20">G365/F365</f>
        <v>4.9637329432032598E-2</v>
      </c>
      <c r="I365" s="19">
        <f t="shared" si="18"/>
        <v>3.6560212222308606E-4</v>
      </c>
      <c r="J365" s="49">
        <v>6141.47</v>
      </c>
      <c r="K365" s="83">
        <v>5851.04</v>
      </c>
      <c r="L365" s="44">
        <f t="shared" ref="L365:L396" si="21">J365-K365</f>
        <v>290.43000000000029</v>
      </c>
      <c r="M365" s="20">
        <v>38991</v>
      </c>
      <c r="N365" s="20">
        <v>39355</v>
      </c>
      <c r="O365" s="50">
        <v>39343</v>
      </c>
      <c r="P365" s="51">
        <v>39343</v>
      </c>
      <c r="Q365" s="103">
        <v>39708</v>
      </c>
      <c r="R365" s="101">
        <v>39708</v>
      </c>
    </row>
    <row r="366" spans="2:18" customFormat="1" x14ac:dyDescent="0.2">
      <c r="B366" s="17" t="s">
        <v>1626</v>
      </c>
      <c r="C366" s="17" t="s">
        <v>1627</v>
      </c>
      <c r="D366" s="185" t="s">
        <v>1628</v>
      </c>
      <c r="E366" s="88">
        <v>5635.8</v>
      </c>
      <c r="F366" s="89">
        <v>4003.61</v>
      </c>
      <c r="G366" s="44">
        <v>1632.19</v>
      </c>
      <c r="H366" s="19">
        <f t="shared" si="20"/>
        <v>0.4076795691888071</v>
      </c>
      <c r="I366" s="19">
        <f t="shared" si="18"/>
        <v>3.3549955310778506E-4</v>
      </c>
      <c r="J366" s="49">
        <v>5635.8</v>
      </c>
      <c r="K366" s="83">
        <v>4003.61</v>
      </c>
      <c r="L366" s="44">
        <f t="shared" si="21"/>
        <v>1632.19</v>
      </c>
      <c r="M366" s="20">
        <v>38991</v>
      </c>
      <c r="N366" s="20">
        <v>39355</v>
      </c>
      <c r="O366" s="50">
        <v>39072</v>
      </c>
      <c r="P366" s="51">
        <v>39072</v>
      </c>
      <c r="Q366" s="103">
        <v>39141</v>
      </c>
      <c r="R366" s="101">
        <v>39141</v>
      </c>
    </row>
    <row r="367" spans="2:18" customFormat="1" x14ac:dyDescent="0.2">
      <c r="B367" s="17" t="s">
        <v>1026</v>
      </c>
      <c r="C367" s="17" t="s">
        <v>1027</v>
      </c>
      <c r="D367" s="185" t="s">
        <v>1028</v>
      </c>
      <c r="E367" s="88">
        <v>5645.41</v>
      </c>
      <c r="F367" s="89">
        <v>24188</v>
      </c>
      <c r="G367" s="44">
        <v>563.02</v>
      </c>
      <c r="H367" s="21">
        <f t="shared" si="20"/>
        <v>2.3276831486687612E-2</v>
      </c>
      <c r="I367" s="19">
        <f t="shared" si="18"/>
        <v>1.4734298855463021E-3</v>
      </c>
      <c r="J367" s="49">
        <v>24751.02</v>
      </c>
      <c r="K367" s="83">
        <v>24188</v>
      </c>
      <c r="L367" s="44">
        <f t="shared" si="21"/>
        <v>563.02000000000044</v>
      </c>
      <c r="M367" s="20">
        <v>38991</v>
      </c>
      <c r="N367" s="20">
        <v>39355</v>
      </c>
      <c r="O367" s="50">
        <v>38695</v>
      </c>
      <c r="P367" s="51">
        <v>38695</v>
      </c>
      <c r="Q367" s="103">
        <v>38988</v>
      </c>
      <c r="R367" s="101">
        <v>38988</v>
      </c>
    </row>
    <row r="368" spans="2:18" customFormat="1" x14ac:dyDescent="0.2">
      <c r="B368" s="17" t="s">
        <v>2242</v>
      </c>
      <c r="C368" s="17" t="s">
        <v>2243</v>
      </c>
      <c r="D368" s="185" t="s">
        <v>2244</v>
      </c>
      <c r="E368" s="88">
        <v>5658.15</v>
      </c>
      <c r="F368" s="89">
        <v>7416</v>
      </c>
      <c r="G368" s="44">
        <v>3257.92</v>
      </c>
      <c r="H368" s="19">
        <f t="shared" si="20"/>
        <v>0.43930960086299892</v>
      </c>
      <c r="I368" s="19">
        <f t="shared" si="18"/>
        <v>6.3541917561096004E-4</v>
      </c>
      <c r="J368" s="49">
        <v>10673.92</v>
      </c>
      <c r="K368" s="83">
        <v>7416</v>
      </c>
      <c r="L368" s="44">
        <f t="shared" si="21"/>
        <v>3257.92</v>
      </c>
      <c r="M368" s="20">
        <v>38991</v>
      </c>
      <c r="N368" s="20">
        <v>39355</v>
      </c>
      <c r="O368" s="50">
        <v>39337</v>
      </c>
      <c r="P368" s="51">
        <v>39337</v>
      </c>
      <c r="Q368" s="103">
        <v>39703</v>
      </c>
      <c r="R368" s="101">
        <v>39703</v>
      </c>
    </row>
    <row r="369" spans="2:18" customFormat="1" x14ac:dyDescent="0.2">
      <c r="B369" s="17" t="s">
        <v>2303</v>
      </c>
      <c r="C369" s="17" t="s">
        <v>2304</v>
      </c>
      <c r="D369" s="185" t="s">
        <v>2305</v>
      </c>
      <c r="E369" s="88">
        <v>5681.47</v>
      </c>
      <c r="F369" s="89">
        <v>5230.51</v>
      </c>
      <c r="G369" s="44">
        <v>843.32</v>
      </c>
      <c r="H369" s="19">
        <f t="shared" si="20"/>
        <v>0.16123093159175683</v>
      </c>
      <c r="I369" s="19">
        <f t="shared" si="18"/>
        <v>3.6157550847309305E-4</v>
      </c>
      <c r="J369" s="49">
        <v>6073.83</v>
      </c>
      <c r="K369" s="83">
        <v>5230.51</v>
      </c>
      <c r="L369" s="44">
        <f t="shared" si="21"/>
        <v>843.31999999999971</v>
      </c>
      <c r="M369" s="20">
        <v>38991</v>
      </c>
      <c r="N369" s="20">
        <v>39355</v>
      </c>
      <c r="O369" s="50">
        <v>39349</v>
      </c>
      <c r="P369" s="51">
        <v>39349</v>
      </c>
      <c r="Q369" s="103">
        <v>39717</v>
      </c>
      <c r="R369" s="101">
        <v>39717</v>
      </c>
    </row>
    <row r="370" spans="2:18" customFormat="1" x14ac:dyDescent="0.2">
      <c r="B370" s="17" t="s">
        <v>401</v>
      </c>
      <c r="C370" s="17" t="s">
        <v>402</v>
      </c>
      <c r="D370" s="185" t="s">
        <v>403</v>
      </c>
      <c r="E370" s="88">
        <v>5762.11</v>
      </c>
      <c r="F370" s="89">
        <v>7333.02</v>
      </c>
      <c r="G370" s="44">
        <v>172.16999999999916</v>
      </c>
      <c r="H370" s="19">
        <f t="shared" si="20"/>
        <v>2.3478730454846591E-2</v>
      </c>
      <c r="I370" s="19">
        <f t="shared" si="18"/>
        <v>4.4678446555751039E-4</v>
      </c>
      <c r="J370" s="49">
        <v>7505.19</v>
      </c>
      <c r="K370" s="83">
        <v>7333.02</v>
      </c>
      <c r="L370" s="44">
        <f t="shared" si="21"/>
        <v>172.16999999999916</v>
      </c>
      <c r="M370" s="20">
        <v>38991</v>
      </c>
      <c r="N370" s="20">
        <v>39355</v>
      </c>
      <c r="O370" s="50">
        <v>39268</v>
      </c>
      <c r="P370" s="51">
        <v>39268</v>
      </c>
      <c r="Q370" s="103">
        <v>39353</v>
      </c>
      <c r="R370" s="101">
        <v>39353</v>
      </c>
    </row>
    <row r="371" spans="2:18" customFormat="1" x14ac:dyDescent="0.2">
      <c r="B371" s="17" t="s">
        <v>358</v>
      </c>
      <c r="C371" s="17" t="s">
        <v>359</v>
      </c>
      <c r="D371" s="185" t="s">
        <v>360</v>
      </c>
      <c r="E371" s="88">
        <v>5981.45</v>
      </c>
      <c r="F371" s="89">
        <v>3874</v>
      </c>
      <c r="G371" s="44">
        <v>-3660.41</v>
      </c>
      <c r="H371" s="19">
        <f t="shared" si="20"/>
        <v>-0.94486577181208053</v>
      </c>
      <c r="I371" s="19">
        <f t="shared" si="18"/>
        <v>1.2715027067726286E-5</v>
      </c>
      <c r="J371" s="49">
        <v>213.59</v>
      </c>
      <c r="K371" s="83">
        <v>3874</v>
      </c>
      <c r="L371" s="44">
        <f t="shared" si="21"/>
        <v>-3660.41</v>
      </c>
      <c r="M371" s="20">
        <v>38991</v>
      </c>
      <c r="N371" s="20">
        <v>39355</v>
      </c>
      <c r="O371" s="50">
        <v>39247</v>
      </c>
      <c r="P371" s="51">
        <v>39247</v>
      </c>
      <c r="Q371" s="103">
        <v>39613</v>
      </c>
      <c r="R371" s="101">
        <v>39613</v>
      </c>
    </row>
    <row r="372" spans="2:18" customFormat="1" x14ac:dyDescent="0.2">
      <c r="B372" s="17" t="s">
        <v>1520</v>
      </c>
      <c r="C372" s="17" t="s">
        <v>1521</v>
      </c>
      <c r="D372" s="185" t="s">
        <v>1522</v>
      </c>
      <c r="E372" s="88">
        <v>6023.72</v>
      </c>
      <c r="F372" s="89">
        <v>10150</v>
      </c>
      <c r="G372" s="44">
        <v>-1865.24</v>
      </c>
      <c r="H372" s="19">
        <f t="shared" si="20"/>
        <v>-0.18376748768472906</v>
      </c>
      <c r="I372" s="19">
        <f t="shared" si="18"/>
        <v>4.9319232009745792E-4</v>
      </c>
      <c r="J372" s="49">
        <v>8284.76</v>
      </c>
      <c r="K372" s="83">
        <v>10150</v>
      </c>
      <c r="L372" s="44">
        <f t="shared" si="21"/>
        <v>-1865.2399999999998</v>
      </c>
      <c r="M372" s="20">
        <v>38991</v>
      </c>
      <c r="N372" s="20">
        <v>39355</v>
      </c>
      <c r="O372" s="50">
        <v>39013</v>
      </c>
      <c r="P372" s="51">
        <v>39013</v>
      </c>
      <c r="Q372" s="103">
        <v>39378</v>
      </c>
      <c r="R372" s="101">
        <v>39378</v>
      </c>
    </row>
    <row r="373" spans="2:18" customFormat="1" x14ac:dyDescent="0.2">
      <c r="B373" s="17" t="s">
        <v>1909</v>
      </c>
      <c r="C373" s="17" t="s">
        <v>1910</v>
      </c>
      <c r="D373" s="185" t="s">
        <v>1911</v>
      </c>
      <c r="E373" s="88">
        <v>6058.25</v>
      </c>
      <c r="F373" s="89">
        <v>13900</v>
      </c>
      <c r="G373" s="44">
        <v>-2735.13</v>
      </c>
      <c r="H373" s="19">
        <f t="shared" si="20"/>
        <v>-0.19677194244604318</v>
      </c>
      <c r="I373" s="19">
        <f t="shared" si="18"/>
        <v>6.6464546213607935E-4</v>
      </c>
      <c r="J373" s="49">
        <v>11164.87</v>
      </c>
      <c r="K373" s="83">
        <v>13900</v>
      </c>
      <c r="L373" s="44">
        <f t="shared" si="21"/>
        <v>-2735.1299999999992</v>
      </c>
      <c r="M373" s="20">
        <v>38991</v>
      </c>
      <c r="N373" s="20">
        <v>39355</v>
      </c>
      <c r="O373" s="50">
        <v>38895</v>
      </c>
      <c r="P373" s="51">
        <v>38895</v>
      </c>
      <c r="Q373" s="103">
        <v>39260</v>
      </c>
      <c r="R373" s="101">
        <v>39260</v>
      </c>
    </row>
    <row r="374" spans="2:18" customFormat="1" x14ac:dyDescent="0.2">
      <c r="B374" s="17" t="s">
        <v>1697</v>
      </c>
      <c r="C374" s="17" t="s">
        <v>1698</v>
      </c>
      <c r="D374" s="185" t="s">
        <v>1699</v>
      </c>
      <c r="E374" s="88">
        <v>6315.03</v>
      </c>
      <c r="F374" s="89">
        <v>2718.01</v>
      </c>
      <c r="G374" s="44">
        <v>3597.02</v>
      </c>
      <c r="H374" s="19">
        <f t="shared" si="20"/>
        <v>1.3234020478217519</v>
      </c>
      <c r="I374" s="19">
        <f t="shared" si="18"/>
        <v>3.759341606980829E-4</v>
      </c>
      <c r="J374" s="49">
        <v>6315.03</v>
      </c>
      <c r="K374" s="83">
        <v>2718.01</v>
      </c>
      <c r="L374" s="44">
        <f t="shared" si="21"/>
        <v>3597.0199999999995</v>
      </c>
      <c r="M374" s="20">
        <v>38991</v>
      </c>
      <c r="N374" s="20">
        <v>39355</v>
      </c>
      <c r="O374" s="50">
        <v>39114</v>
      </c>
      <c r="P374" s="51">
        <v>39114</v>
      </c>
      <c r="Q374" s="103">
        <v>39479</v>
      </c>
      <c r="R374" s="101">
        <v>39479</v>
      </c>
    </row>
    <row r="375" spans="2:18" customFormat="1" x14ac:dyDescent="0.2">
      <c r="B375" s="17" t="s">
        <v>2110</v>
      </c>
      <c r="C375" s="17" t="s">
        <v>2111</v>
      </c>
      <c r="D375" s="185" t="s">
        <v>2112</v>
      </c>
      <c r="E375" s="88">
        <v>6347.58</v>
      </c>
      <c r="F375" s="89">
        <v>6103.55</v>
      </c>
      <c r="G375" s="44">
        <v>299.08</v>
      </c>
      <c r="H375" s="19">
        <f t="shared" si="20"/>
        <v>4.9000991226417406E-2</v>
      </c>
      <c r="I375" s="19">
        <f t="shared" si="18"/>
        <v>3.8114899459074092E-4</v>
      </c>
      <c r="J375" s="49">
        <v>6402.63</v>
      </c>
      <c r="K375" s="83">
        <v>6103.55</v>
      </c>
      <c r="L375" s="44">
        <f t="shared" si="21"/>
        <v>299.07999999999993</v>
      </c>
      <c r="M375" s="20">
        <v>38991</v>
      </c>
      <c r="N375" s="20">
        <v>39355</v>
      </c>
      <c r="O375" s="50">
        <v>39302</v>
      </c>
      <c r="P375" s="51">
        <v>39302</v>
      </c>
      <c r="Q375" s="103">
        <v>39668</v>
      </c>
      <c r="R375" s="101">
        <v>39668</v>
      </c>
    </row>
    <row r="376" spans="2:18" customFormat="1" x14ac:dyDescent="0.2">
      <c r="B376" s="17" t="s">
        <v>349</v>
      </c>
      <c r="C376" s="17" t="s">
        <v>350</v>
      </c>
      <c r="D376" s="185" t="s">
        <v>351</v>
      </c>
      <c r="E376" s="88">
        <v>6462.22</v>
      </c>
      <c r="F376" s="89">
        <v>18263.34</v>
      </c>
      <c r="G376" s="44">
        <v>-11817.46</v>
      </c>
      <c r="H376" s="19">
        <f t="shared" si="20"/>
        <v>-0.64705908119763411</v>
      </c>
      <c r="I376" s="19">
        <f t="shared" si="18"/>
        <v>3.8372367000007266E-4</v>
      </c>
      <c r="J376" s="49">
        <v>6445.88</v>
      </c>
      <c r="K376" s="83">
        <v>18263.34</v>
      </c>
      <c r="L376" s="44">
        <f t="shared" si="21"/>
        <v>-11817.46</v>
      </c>
      <c r="M376" s="20">
        <v>38991</v>
      </c>
      <c r="N376" s="20">
        <v>39355</v>
      </c>
      <c r="O376" s="50">
        <v>39244</v>
      </c>
      <c r="P376" s="51">
        <v>39244</v>
      </c>
      <c r="Q376" s="103">
        <v>39610</v>
      </c>
      <c r="R376" s="101">
        <v>39610</v>
      </c>
    </row>
    <row r="377" spans="2:18" customFormat="1" x14ac:dyDescent="0.2">
      <c r="B377" s="17" t="s">
        <v>580</v>
      </c>
      <c r="C377" s="17" t="s">
        <v>581</v>
      </c>
      <c r="D377" s="185" t="s">
        <v>582</v>
      </c>
      <c r="E377" s="88">
        <v>6491.85</v>
      </c>
      <c r="F377" s="89">
        <v>13117.28</v>
      </c>
      <c r="G377" s="44">
        <v>2714.83</v>
      </c>
      <c r="H377" s="19">
        <f t="shared" si="20"/>
        <v>0.20696592586267884</v>
      </c>
      <c r="I377" s="19">
        <f t="shared" si="18"/>
        <v>9.4248657329097814E-4</v>
      </c>
      <c r="J377" s="49">
        <v>15832.11</v>
      </c>
      <c r="K377" s="83">
        <v>13117.28</v>
      </c>
      <c r="L377" s="44">
        <f t="shared" si="21"/>
        <v>2714.83</v>
      </c>
      <c r="M377" s="20">
        <v>38991</v>
      </c>
      <c r="N377" s="20">
        <v>39355</v>
      </c>
      <c r="O377" s="50">
        <v>38916</v>
      </c>
      <c r="P377" s="51">
        <v>38916</v>
      </c>
      <c r="Q377" s="103">
        <v>38982</v>
      </c>
      <c r="R377" s="101">
        <v>38982</v>
      </c>
    </row>
    <row r="378" spans="2:18" customFormat="1" x14ac:dyDescent="0.2">
      <c r="B378" s="17" t="s">
        <v>2023</v>
      </c>
      <c r="C378" s="17" t="s">
        <v>2024</v>
      </c>
      <c r="D378" s="185" t="s">
        <v>2025</v>
      </c>
      <c r="E378" s="88">
        <v>6524.6</v>
      </c>
      <c r="F378" s="89">
        <v>9271.2000000000007</v>
      </c>
      <c r="G378" s="44">
        <v>-1907.9</v>
      </c>
      <c r="H378" s="19">
        <f t="shared" si="20"/>
        <v>-0.20578781603244456</v>
      </c>
      <c r="I378" s="19">
        <f t="shared" si="18"/>
        <v>4.3833774431288434E-4</v>
      </c>
      <c r="J378" s="49">
        <v>7363.3</v>
      </c>
      <c r="K378" s="83">
        <v>9271.2000000000007</v>
      </c>
      <c r="L378" s="44">
        <f t="shared" si="21"/>
        <v>-1907.9000000000005</v>
      </c>
      <c r="M378" s="20">
        <v>38991</v>
      </c>
      <c r="N378" s="20">
        <v>39355</v>
      </c>
      <c r="O378" s="50">
        <v>39196</v>
      </c>
      <c r="P378" s="51">
        <v>39196</v>
      </c>
      <c r="Q378" s="103">
        <v>39559</v>
      </c>
      <c r="R378" s="101">
        <v>39559</v>
      </c>
    </row>
    <row r="379" spans="2:18" customFormat="1" x14ac:dyDescent="0.2">
      <c r="B379" s="17" t="s">
        <v>437</v>
      </c>
      <c r="C379" s="17" t="s">
        <v>438</v>
      </c>
      <c r="D379" s="185" t="s">
        <v>439</v>
      </c>
      <c r="E379" s="88">
        <v>6544.28</v>
      </c>
      <c r="F379" s="89">
        <v>6490</v>
      </c>
      <c r="G379" s="44">
        <v>506.23</v>
      </c>
      <c r="H379" s="19">
        <f t="shared" si="20"/>
        <v>7.8001540832049313E-2</v>
      </c>
      <c r="I379" s="19">
        <f t="shared" si="18"/>
        <v>4.164860425208983E-4</v>
      </c>
      <c r="J379" s="49">
        <v>6996.23</v>
      </c>
      <c r="K379" s="83">
        <v>6490</v>
      </c>
      <c r="L379" s="44">
        <f t="shared" si="21"/>
        <v>506.22999999999956</v>
      </c>
      <c r="M379" s="20">
        <v>38991</v>
      </c>
      <c r="N379" s="20">
        <v>39355</v>
      </c>
      <c r="O379" s="50">
        <v>39282</v>
      </c>
      <c r="P379" s="51">
        <v>39282</v>
      </c>
      <c r="Q379" s="103">
        <v>39648</v>
      </c>
      <c r="R379" s="101">
        <v>39648</v>
      </c>
    </row>
    <row r="380" spans="2:18" customFormat="1" x14ac:dyDescent="0.2">
      <c r="B380" s="17" t="s">
        <v>2328</v>
      </c>
      <c r="C380" s="17" t="s">
        <v>2329</v>
      </c>
      <c r="D380" s="185" t="s">
        <v>2330</v>
      </c>
      <c r="E380" s="88">
        <v>6551.74</v>
      </c>
      <c r="F380" s="89">
        <v>7995.58</v>
      </c>
      <c r="G380" s="44">
        <v>-1447.28</v>
      </c>
      <c r="H380" s="19">
        <f t="shared" si="20"/>
        <v>-0.18101000802943626</v>
      </c>
      <c r="I380" s="19">
        <f t="shared" si="18"/>
        <v>3.8982073948963921E-4</v>
      </c>
      <c r="J380" s="49">
        <v>6548.3</v>
      </c>
      <c r="K380" s="83">
        <v>7995.58</v>
      </c>
      <c r="L380" s="44">
        <f t="shared" si="21"/>
        <v>-1447.2799999999997</v>
      </c>
      <c r="M380" s="20">
        <v>38991</v>
      </c>
      <c r="N380" s="20">
        <v>39355</v>
      </c>
      <c r="O380" s="50">
        <v>39356</v>
      </c>
      <c r="P380" s="51">
        <v>39356</v>
      </c>
      <c r="Q380" s="103">
        <v>39727</v>
      </c>
      <c r="R380" s="101">
        <v>39727</v>
      </c>
    </row>
    <row r="381" spans="2:18" customFormat="1" x14ac:dyDescent="0.2">
      <c r="B381" s="17" t="s">
        <v>1938</v>
      </c>
      <c r="C381" s="17" t="s">
        <v>1939</v>
      </c>
      <c r="D381" s="185" t="s">
        <v>1940</v>
      </c>
      <c r="E381" s="88">
        <v>6840.8</v>
      </c>
      <c r="F381" s="89">
        <v>9459</v>
      </c>
      <c r="G381" s="44">
        <v>-2727.21</v>
      </c>
      <c r="H381" s="19">
        <f t="shared" si="20"/>
        <v>-0.28831906121154455</v>
      </c>
      <c r="I381" s="19">
        <f t="shared" si="18"/>
        <v>4.0074391153260516E-4</v>
      </c>
      <c r="J381" s="49">
        <v>6731.79</v>
      </c>
      <c r="K381" s="83">
        <v>9459</v>
      </c>
      <c r="L381" s="44">
        <f t="shared" si="21"/>
        <v>-2727.21</v>
      </c>
      <c r="M381" s="20">
        <v>38991</v>
      </c>
      <c r="N381" s="20">
        <v>39355</v>
      </c>
      <c r="O381" s="50">
        <v>38944</v>
      </c>
      <c r="P381" s="51">
        <v>38944</v>
      </c>
      <c r="Q381" s="103">
        <v>39309</v>
      </c>
      <c r="R381" s="101">
        <v>39309</v>
      </c>
    </row>
    <row r="382" spans="2:18" customFormat="1" x14ac:dyDescent="0.2">
      <c r="B382" s="17" t="s">
        <v>1966</v>
      </c>
      <c r="C382" s="17" t="s">
        <v>1967</v>
      </c>
      <c r="D382" s="185" t="s">
        <v>1968</v>
      </c>
      <c r="E382" s="88">
        <v>6960.52</v>
      </c>
      <c r="F382" s="89">
        <v>7327</v>
      </c>
      <c r="G382" s="44">
        <v>-366.48</v>
      </c>
      <c r="H382" s="19">
        <f t="shared" si="20"/>
        <v>-5.001774259587826E-2</v>
      </c>
      <c r="I382" s="19">
        <f t="shared" si="18"/>
        <v>4.1436022381876572E-4</v>
      </c>
      <c r="J382" s="49">
        <v>6960.52</v>
      </c>
      <c r="K382" s="83">
        <v>7327</v>
      </c>
      <c r="L382" s="44">
        <f t="shared" si="21"/>
        <v>-366.47999999999956</v>
      </c>
      <c r="M382" s="20">
        <v>38991</v>
      </c>
      <c r="N382" s="20">
        <v>39355</v>
      </c>
      <c r="O382" s="50">
        <v>39168</v>
      </c>
      <c r="P382" s="51">
        <v>39168</v>
      </c>
      <c r="Q382" s="103">
        <v>39168</v>
      </c>
      <c r="R382" s="101">
        <v>39168</v>
      </c>
    </row>
    <row r="383" spans="2:18" customFormat="1" x14ac:dyDescent="0.2">
      <c r="B383" s="17" t="s">
        <v>337</v>
      </c>
      <c r="C383" s="17" t="s">
        <v>338</v>
      </c>
      <c r="D383" s="185" t="s">
        <v>339</v>
      </c>
      <c r="E383" s="88">
        <v>7141.01</v>
      </c>
      <c r="F383" s="89">
        <v>12265</v>
      </c>
      <c r="G383" s="44">
        <v>-271.24</v>
      </c>
      <c r="H383" s="21">
        <f t="shared" si="20"/>
        <v>-2.2114961271911947E-2</v>
      </c>
      <c r="I383" s="19">
        <f t="shared" si="18"/>
        <v>7.1398933959367398E-4</v>
      </c>
      <c r="J383" s="49">
        <v>11993.76</v>
      </c>
      <c r="K383" s="83">
        <v>12265</v>
      </c>
      <c r="L383" s="44">
        <f t="shared" si="21"/>
        <v>-271.23999999999978</v>
      </c>
      <c r="M383" s="20">
        <v>38991</v>
      </c>
      <c r="N383" s="20">
        <v>39355</v>
      </c>
      <c r="O383" s="50">
        <v>39239</v>
      </c>
      <c r="P383" s="51">
        <v>39239</v>
      </c>
      <c r="Q383" s="103">
        <v>39605</v>
      </c>
      <c r="R383" s="101">
        <v>39605</v>
      </c>
    </row>
    <row r="384" spans="2:18" customFormat="1" x14ac:dyDescent="0.2">
      <c r="B384" s="17" t="s">
        <v>2043</v>
      </c>
      <c r="C384" s="17" t="s">
        <v>2044</v>
      </c>
      <c r="D384" s="185" t="s">
        <v>2045</v>
      </c>
      <c r="E384" s="88">
        <v>7509.21</v>
      </c>
      <c r="F384" s="89">
        <v>11375</v>
      </c>
      <c r="G384" s="44">
        <v>-2610.9299999999998</v>
      </c>
      <c r="H384" s="19">
        <f t="shared" si="20"/>
        <v>-0.22953230769230767</v>
      </c>
      <c r="I384" s="19">
        <f t="shared" si="18"/>
        <v>5.217256766395801E-4</v>
      </c>
      <c r="J384" s="49">
        <v>8764.07</v>
      </c>
      <c r="K384" s="83">
        <v>11375</v>
      </c>
      <c r="L384" s="44">
        <f t="shared" si="21"/>
        <v>-2610.9300000000003</v>
      </c>
      <c r="M384" s="20">
        <v>38991</v>
      </c>
      <c r="N384" s="20">
        <v>39355</v>
      </c>
      <c r="O384" s="50">
        <v>39205</v>
      </c>
      <c r="P384" s="51">
        <v>39205</v>
      </c>
      <c r="Q384" s="103">
        <v>39353</v>
      </c>
      <c r="R384" s="101">
        <v>39353</v>
      </c>
    </row>
    <row r="385" spans="2:18" customFormat="1" x14ac:dyDescent="0.2">
      <c r="B385" s="17" t="s">
        <v>2020</v>
      </c>
      <c r="C385" s="17" t="s">
        <v>2021</v>
      </c>
      <c r="D385" s="185" t="s">
        <v>2022</v>
      </c>
      <c r="E385" s="88">
        <v>7567.27</v>
      </c>
      <c r="F385" s="89">
        <v>6939</v>
      </c>
      <c r="G385" s="44">
        <v>628.27</v>
      </c>
      <c r="H385" s="19">
        <f t="shared" si="20"/>
        <v>9.0541864822020465E-2</v>
      </c>
      <c r="I385" s="19">
        <f t="shared" si="18"/>
        <v>4.5048009213349453E-4</v>
      </c>
      <c r="J385" s="49">
        <v>7567.27</v>
      </c>
      <c r="K385" s="83">
        <v>6939</v>
      </c>
      <c r="L385" s="44">
        <f t="shared" si="21"/>
        <v>628.27000000000044</v>
      </c>
      <c r="M385" s="20">
        <v>38991</v>
      </c>
      <c r="N385" s="20">
        <v>39355</v>
      </c>
      <c r="O385" s="50">
        <v>39196</v>
      </c>
      <c r="P385" s="51">
        <v>39196</v>
      </c>
      <c r="Q385" s="103">
        <v>39562</v>
      </c>
      <c r="R385" s="101">
        <v>39562</v>
      </c>
    </row>
    <row r="386" spans="2:18" customFormat="1" x14ac:dyDescent="0.2">
      <c r="B386" s="17" t="s">
        <v>361</v>
      </c>
      <c r="C386" s="17" t="s">
        <v>362</v>
      </c>
      <c r="D386" s="185" t="s">
        <v>363</v>
      </c>
      <c r="E386" s="88">
        <v>7665.14</v>
      </c>
      <c r="F386" s="89">
        <v>6489.84</v>
      </c>
      <c r="G386" s="44">
        <v>1692.09</v>
      </c>
      <c r="H386" s="19">
        <f t="shared" si="20"/>
        <v>0.26072907806663953</v>
      </c>
      <c r="I386" s="19">
        <f t="shared" si="18"/>
        <v>4.870708432803115E-4</v>
      </c>
      <c r="J386" s="49">
        <v>8181.93</v>
      </c>
      <c r="K386" s="83">
        <v>6489.84</v>
      </c>
      <c r="L386" s="44">
        <f t="shared" si="21"/>
        <v>1692.0900000000001</v>
      </c>
      <c r="M386" s="20">
        <v>38991</v>
      </c>
      <c r="N386" s="20">
        <v>39355</v>
      </c>
      <c r="O386" s="50">
        <v>39248</v>
      </c>
      <c r="P386" s="51">
        <v>39248</v>
      </c>
      <c r="Q386" s="103">
        <v>39339</v>
      </c>
      <c r="R386" s="101">
        <v>39339</v>
      </c>
    </row>
    <row r="387" spans="2:18" customFormat="1" x14ac:dyDescent="0.2">
      <c r="B387" s="17" t="s">
        <v>219</v>
      </c>
      <c r="C387" s="17" t="s">
        <v>2903</v>
      </c>
      <c r="D387" s="185" t="s">
        <v>2561</v>
      </c>
      <c r="E387" s="88">
        <v>7795.18</v>
      </c>
      <c r="F387" s="89">
        <v>1467.79</v>
      </c>
      <c r="G387" s="44">
        <v>-15702.26</v>
      </c>
      <c r="H387" s="19">
        <f t="shared" si="20"/>
        <v>-10.69789275032532</v>
      </c>
      <c r="I387" s="19">
        <f t="shared" si="18"/>
        <v>-8.4737895662127338E-4</v>
      </c>
      <c r="J387" s="49">
        <v>-14234.47</v>
      </c>
      <c r="K387" s="83">
        <v>1467.79</v>
      </c>
      <c r="L387" s="44">
        <f t="shared" si="21"/>
        <v>-15702.259999999998</v>
      </c>
      <c r="M387" s="20">
        <v>38991</v>
      </c>
      <c r="N387" s="20">
        <v>39355</v>
      </c>
      <c r="O387" s="50">
        <v>38476</v>
      </c>
      <c r="P387" s="51">
        <v>38476</v>
      </c>
      <c r="Q387" s="103">
        <v>38476</v>
      </c>
      <c r="R387" s="101">
        <v>38476</v>
      </c>
    </row>
    <row r="388" spans="2:18" customFormat="1" x14ac:dyDescent="0.2">
      <c r="B388" s="17" t="s">
        <v>1632</v>
      </c>
      <c r="C388" s="17" t="s">
        <v>1633</v>
      </c>
      <c r="D388" s="185" t="s">
        <v>1634</v>
      </c>
      <c r="E388" s="88">
        <v>8108.04</v>
      </c>
      <c r="F388" s="89">
        <v>19000</v>
      </c>
      <c r="G388" s="44">
        <v>-548.11999999999898</v>
      </c>
      <c r="H388" s="19">
        <f t="shared" si="20"/>
        <v>-2.8848421052631527E-2</v>
      </c>
      <c r="I388" s="19">
        <f t="shared" si="18"/>
        <v>1.0984416576171043E-3</v>
      </c>
      <c r="J388" s="49">
        <v>18451.88</v>
      </c>
      <c r="K388" s="83">
        <v>19000</v>
      </c>
      <c r="L388" s="44">
        <f t="shared" si="21"/>
        <v>-548.11999999999898</v>
      </c>
      <c r="M388" s="20">
        <v>38991</v>
      </c>
      <c r="N388" s="20">
        <v>39355</v>
      </c>
      <c r="O388" s="50">
        <v>39079</v>
      </c>
      <c r="P388" s="51">
        <v>39079</v>
      </c>
      <c r="Q388" s="103">
        <v>39417</v>
      </c>
      <c r="R388" s="101">
        <v>39417</v>
      </c>
    </row>
    <row r="389" spans="2:18" customFormat="1" x14ac:dyDescent="0.2">
      <c r="B389" s="17" t="s">
        <v>1635</v>
      </c>
      <c r="C389" s="17" t="s">
        <v>1636</v>
      </c>
      <c r="D389" s="185" t="s">
        <v>1637</v>
      </c>
      <c r="E389" s="88">
        <v>8131.03</v>
      </c>
      <c r="F389" s="89">
        <v>16500</v>
      </c>
      <c r="G389" s="44">
        <v>3964.09</v>
      </c>
      <c r="H389" s="19">
        <f t="shared" si="20"/>
        <v>0.24024787878787879</v>
      </c>
      <c r="I389" s="19">
        <f t="shared" si="18"/>
        <v>1.2182286542740148E-3</v>
      </c>
      <c r="J389" s="49">
        <v>20464.09</v>
      </c>
      <c r="K389" s="83">
        <v>16500</v>
      </c>
      <c r="L389" s="44">
        <f t="shared" si="21"/>
        <v>3964.09</v>
      </c>
      <c r="M389" s="20">
        <v>38991</v>
      </c>
      <c r="N389" s="20">
        <v>39355</v>
      </c>
      <c r="O389" s="50">
        <v>39079</v>
      </c>
      <c r="P389" s="51">
        <v>39079</v>
      </c>
      <c r="Q389" s="103">
        <v>39417</v>
      </c>
      <c r="R389" s="101">
        <v>39417</v>
      </c>
    </row>
    <row r="390" spans="2:18" customFormat="1" x14ac:dyDescent="0.2">
      <c r="B390" s="17" t="s">
        <v>2078</v>
      </c>
      <c r="C390" s="17" t="s">
        <v>2079</v>
      </c>
      <c r="D390" s="185" t="s">
        <v>2080</v>
      </c>
      <c r="E390" s="88">
        <v>8484.18</v>
      </c>
      <c r="F390" s="89">
        <v>7099.83</v>
      </c>
      <c r="G390" s="44">
        <v>1384.35</v>
      </c>
      <c r="H390" s="19">
        <f t="shared" si="20"/>
        <v>0.19498354185945296</v>
      </c>
      <c r="I390" s="19">
        <f t="shared" si="18"/>
        <v>5.0506380611199967E-4</v>
      </c>
      <c r="J390" s="49">
        <v>8484.18</v>
      </c>
      <c r="K390" s="83">
        <v>7099.83</v>
      </c>
      <c r="L390" s="44">
        <f t="shared" si="21"/>
        <v>1384.3500000000004</v>
      </c>
      <c r="M390" s="20">
        <v>38991</v>
      </c>
      <c r="N390" s="20">
        <v>39355</v>
      </c>
      <c r="O390" s="50">
        <v>39226</v>
      </c>
      <c r="P390" s="51">
        <v>39226</v>
      </c>
      <c r="Q390" s="103">
        <v>39295</v>
      </c>
      <c r="R390" s="101">
        <v>39295</v>
      </c>
    </row>
    <row r="391" spans="2:18" customFormat="1" x14ac:dyDescent="0.2">
      <c r="B391" s="17" t="s">
        <v>2069</v>
      </c>
      <c r="C391" s="17" t="s">
        <v>2070</v>
      </c>
      <c r="D391" s="185" t="s">
        <v>2071</v>
      </c>
      <c r="E391" s="88">
        <v>8529.9599999999991</v>
      </c>
      <c r="F391" s="89">
        <v>15</v>
      </c>
      <c r="G391" s="44">
        <v>8514.9599999999991</v>
      </c>
      <c r="H391" s="19">
        <f t="shared" si="20"/>
        <v>567.66399999999999</v>
      </c>
      <c r="I391" s="19">
        <f t="shared" si="18"/>
        <v>5.0778909259151879E-4</v>
      </c>
      <c r="J391" s="49">
        <v>8529.9599999999991</v>
      </c>
      <c r="K391" s="83">
        <v>15</v>
      </c>
      <c r="L391" s="44">
        <f t="shared" si="21"/>
        <v>8514.9599999999991</v>
      </c>
      <c r="M391" s="20">
        <v>38991</v>
      </c>
      <c r="N391" s="20">
        <v>39355</v>
      </c>
      <c r="O391" s="50">
        <v>39223</v>
      </c>
      <c r="P391" s="51">
        <v>39223</v>
      </c>
      <c r="Q391" s="103">
        <v>39353</v>
      </c>
      <c r="R391" s="101">
        <v>39353</v>
      </c>
    </row>
    <row r="392" spans="2:18" customFormat="1" x14ac:dyDescent="0.2">
      <c r="B392" s="17" t="s">
        <v>1508</v>
      </c>
      <c r="C392" s="17" t="s">
        <v>1509</v>
      </c>
      <c r="D392" s="185" t="s">
        <v>1510</v>
      </c>
      <c r="E392" s="88">
        <v>8619.81</v>
      </c>
      <c r="F392" s="89">
        <v>14072.69</v>
      </c>
      <c r="G392" s="44">
        <v>-5452.88</v>
      </c>
      <c r="H392" s="19">
        <f t="shared" si="20"/>
        <v>-0.38747957924177961</v>
      </c>
      <c r="I392" s="19">
        <f t="shared" si="18"/>
        <v>5.1313786913552938E-4</v>
      </c>
      <c r="J392" s="49">
        <v>8619.81</v>
      </c>
      <c r="K392" s="83">
        <v>14072.69</v>
      </c>
      <c r="L392" s="44">
        <f t="shared" si="21"/>
        <v>-5452.880000000001</v>
      </c>
      <c r="M392" s="20">
        <v>38991</v>
      </c>
      <c r="N392" s="20">
        <v>39355</v>
      </c>
      <c r="O392" s="50">
        <v>39009</v>
      </c>
      <c r="P392" s="51">
        <v>39009</v>
      </c>
      <c r="Q392" s="103">
        <v>39374</v>
      </c>
      <c r="R392" s="101">
        <v>39374</v>
      </c>
    </row>
    <row r="393" spans="2:18" customFormat="1" x14ac:dyDescent="0.2">
      <c r="B393" s="17" t="s">
        <v>398</v>
      </c>
      <c r="C393" s="17" t="s">
        <v>399</v>
      </c>
      <c r="D393" s="185" t="s">
        <v>400</v>
      </c>
      <c r="E393" s="88">
        <v>8622.36</v>
      </c>
      <c r="F393" s="89">
        <v>0</v>
      </c>
      <c r="G393" s="44">
        <v>8601.42</v>
      </c>
      <c r="H393" s="19" t="s">
        <v>2907</v>
      </c>
      <c r="I393" s="19">
        <f t="shared" si="18"/>
        <v>5.120431111984748E-4</v>
      </c>
      <c r="J393" s="49">
        <v>8601.42</v>
      </c>
      <c r="K393" s="83">
        <v>0</v>
      </c>
      <c r="L393" s="44">
        <f t="shared" si="21"/>
        <v>8601.42</v>
      </c>
      <c r="M393" s="20">
        <v>38991</v>
      </c>
      <c r="N393" s="20">
        <v>39355</v>
      </c>
      <c r="O393" s="50">
        <v>39268</v>
      </c>
      <c r="P393" s="51">
        <v>39268</v>
      </c>
      <c r="Q393" s="103">
        <v>39634</v>
      </c>
      <c r="R393" s="101">
        <v>39634</v>
      </c>
    </row>
    <row r="394" spans="2:18" customFormat="1" x14ac:dyDescent="0.2">
      <c r="B394" s="17" t="s">
        <v>1978</v>
      </c>
      <c r="C394" s="17" t="s">
        <v>1979</v>
      </c>
      <c r="D394" s="185" t="s">
        <v>1980</v>
      </c>
      <c r="E394" s="88">
        <v>8786.34</v>
      </c>
      <c r="F394" s="89">
        <v>12259.64</v>
      </c>
      <c r="G394" s="44">
        <v>-3473.3</v>
      </c>
      <c r="H394" s="19">
        <f>G394/F394</f>
        <v>-0.28331174487994754</v>
      </c>
      <c r="I394" s="19">
        <f t="shared" si="18"/>
        <v>5.2305141123763364E-4</v>
      </c>
      <c r="J394" s="49">
        <v>8786.34</v>
      </c>
      <c r="K394" s="83">
        <v>12259.64</v>
      </c>
      <c r="L394" s="44">
        <f t="shared" si="21"/>
        <v>-3473.2999999999993</v>
      </c>
      <c r="M394" s="20">
        <v>38991</v>
      </c>
      <c r="N394" s="20">
        <v>39355</v>
      </c>
      <c r="O394" s="50">
        <v>39168</v>
      </c>
      <c r="P394" s="51">
        <v>39168</v>
      </c>
      <c r="Q394" s="103">
        <v>39170</v>
      </c>
      <c r="R394" s="101">
        <v>39170</v>
      </c>
    </row>
    <row r="395" spans="2:18" customFormat="1" x14ac:dyDescent="0.2">
      <c r="B395" s="17" t="s">
        <v>1646</v>
      </c>
      <c r="C395" s="17" t="s">
        <v>1647</v>
      </c>
      <c r="D395" s="185" t="s">
        <v>1648</v>
      </c>
      <c r="E395" s="88">
        <v>8891.44</v>
      </c>
      <c r="F395" s="89">
        <v>7775</v>
      </c>
      <c r="G395" s="44">
        <v>1105</v>
      </c>
      <c r="H395" s="19">
        <f>G395/F395</f>
        <v>0.14212218649517686</v>
      </c>
      <c r="I395" s="19">
        <f t="shared" si="18"/>
        <v>5.2862699733793449E-4</v>
      </c>
      <c r="J395" s="49">
        <v>8880</v>
      </c>
      <c r="K395" s="83">
        <v>7775</v>
      </c>
      <c r="L395" s="44">
        <f t="shared" si="21"/>
        <v>1105</v>
      </c>
      <c r="M395" s="20">
        <v>38991</v>
      </c>
      <c r="N395" s="20">
        <v>39355</v>
      </c>
      <c r="O395" s="50">
        <v>39091</v>
      </c>
      <c r="P395" s="51">
        <v>39091</v>
      </c>
      <c r="Q395" s="103">
        <v>39456</v>
      </c>
      <c r="R395" s="101">
        <v>39456</v>
      </c>
    </row>
    <row r="396" spans="2:18" customFormat="1" x14ac:dyDescent="0.2">
      <c r="B396" s="17" t="s">
        <v>2316</v>
      </c>
      <c r="C396" s="17" t="s">
        <v>2317</v>
      </c>
      <c r="D396" s="185" t="s">
        <v>2318</v>
      </c>
      <c r="E396" s="88">
        <v>9076.98</v>
      </c>
      <c r="F396" s="89">
        <v>9998.99</v>
      </c>
      <c r="G396" s="44">
        <v>652.33000000000004</v>
      </c>
      <c r="H396" s="19">
        <f>G396/F396</f>
        <v>6.5239589198509057E-2</v>
      </c>
      <c r="I396" s="19">
        <f t="shared" si="18"/>
        <v>6.3407379609070808E-4</v>
      </c>
      <c r="J396" s="49">
        <v>10651.32</v>
      </c>
      <c r="K396" s="83">
        <v>9998.99</v>
      </c>
      <c r="L396" s="44">
        <f t="shared" si="21"/>
        <v>652.32999999999993</v>
      </c>
      <c r="M396" s="20">
        <v>38991</v>
      </c>
      <c r="N396" s="20">
        <v>39355</v>
      </c>
      <c r="O396" s="50">
        <v>39353</v>
      </c>
      <c r="P396" s="51">
        <v>39353</v>
      </c>
      <c r="Q396" s="103">
        <v>39353</v>
      </c>
      <c r="R396" s="101">
        <v>39353</v>
      </c>
    </row>
    <row r="397" spans="2:18" customFormat="1" x14ac:dyDescent="0.2">
      <c r="B397" s="17" t="s">
        <v>1842</v>
      </c>
      <c r="C397" s="17" t="s">
        <v>1843</v>
      </c>
      <c r="D397" s="185" t="s">
        <v>1843</v>
      </c>
      <c r="E397" s="88">
        <v>9137.49</v>
      </c>
      <c r="F397" s="89" t="s">
        <v>2801</v>
      </c>
      <c r="G397" s="71" t="s">
        <v>2907</v>
      </c>
      <c r="H397" s="35" t="s">
        <v>2907</v>
      </c>
      <c r="I397" s="19">
        <f t="shared" si="18"/>
        <v>2.144276178079196E-2</v>
      </c>
      <c r="J397" s="49">
        <v>360200.53</v>
      </c>
      <c r="K397" s="83" t="s">
        <v>2801</v>
      </c>
      <c r="L397" s="44" t="s">
        <v>2907</v>
      </c>
      <c r="M397" s="20">
        <v>38991</v>
      </c>
      <c r="N397" s="20">
        <v>39355</v>
      </c>
      <c r="O397" s="50">
        <v>38632</v>
      </c>
      <c r="P397" s="51">
        <v>38632</v>
      </c>
      <c r="Q397" s="103">
        <v>38632</v>
      </c>
      <c r="R397" s="101">
        <v>38632</v>
      </c>
    </row>
    <row r="398" spans="2:18" customFormat="1" x14ac:dyDescent="0.2">
      <c r="B398" s="17" t="s">
        <v>2014</v>
      </c>
      <c r="C398" s="17" t="s">
        <v>2015</v>
      </c>
      <c r="D398" s="185" t="s">
        <v>2016</v>
      </c>
      <c r="E398" s="88">
        <v>9230.1299999999992</v>
      </c>
      <c r="F398" s="89">
        <v>7389.14</v>
      </c>
      <c r="G398" s="44">
        <v>1840.99</v>
      </c>
      <c r="H398" s="19">
        <f t="shared" ref="H398:H404" si="22">G398/F398</f>
        <v>0.24914807406545281</v>
      </c>
      <c r="I398" s="19">
        <f t="shared" ref="I398:I461" si="23">J398/16798234</f>
        <v>5.4947025979040407E-4</v>
      </c>
      <c r="J398" s="49">
        <v>9230.1299999999992</v>
      </c>
      <c r="K398" s="83">
        <v>7389.14</v>
      </c>
      <c r="L398" s="44">
        <f t="shared" ref="L398:L404" si="24">J398-K398</f>
        <v>1840.9899999999989</v>
      </c>
      <c r="M398" s="20">
        <v>38991</v>
      </c>
      <c r="N398" s="20">
        <v>39355</v>
      </c>
      <c r="O398" s="50">
        <v>39190</v>
      </c>
      <c r="P398" s="51">
        <v>39190</v>
      </c>
      <c r="Q398" s="103">
        <v>39294</v>
      </c>
      <c r="R398" s="101">
        <v>39294</v>
      </c>
    </row>
    <row r="399" spans="2:18" customFormat="1" x14ac:dyDescent="0.2">
      <c r="B399" s="17" t="s">
        <v>2125</v>
      </c>
      <c r="C399" s="17" t="s">
        <v>2126</v>
      </c>
      <c r="D399" s="185" t="s">
        <v>2127</v>
      </c>
      <c r="E399" s="88">
        <v>9421.84</v>
      </c>
      <c r="F399" s="89">
        <v>12120</v>
      </c>
      <c r="G399" s="44">
        <v>-1426.51</v>
      </c>
      <c r="H399" s="19">
        <f t="shared" si="22"/>
        <v>-0.11769884488448845</v>
      </c>
      <c r="I399" s="19">
        <f t="shared" si="23"/>
        <v>6.3658417902739061E-4</v>
      </c>
      <c r="J399" s="49">
        <v>10693.49</v>
      </c>
      <c r="K399" s="83">
        <v>12120</v>
      </c>
      <c r="L399" s="44">
        <f t="shared" si="24"/>
        <v>-1426.5100000000002</v>
      </c>
      <c r="M399" s="20">
        <v>38991</v>
      </c>
      <c r="N399" s="20">
        <v>39355</v>
      </c>
      <c r="O399" s="50">
        <v>39315</v>
      </c>
      <c r="P399" s="51">
        <v>39315</v>
      </c>
      <c r="Q399" s="103">
        <v>39661</v>
      </c>
      <c r="R399" s="101">
        <v>39661</v>
      </c>
    </row>
    <row r="400" spans="2:18" customFormat="1" x14ac:dyDescent="0.2">
      <c r="B400" s="17" t="s">
        <v>1947</v>
      </c>
      <c r="C400" s="17" t="s">
        <v>1948</v>
      </c>
      <c r="D400" s="185" t="s">
        <v>155</v>
      </c>
      <c r="E400" s="88">
        <v>9498.7099999999991</v>
      </c>
      <c r="F400" s="89">
        <v>25068.65</v>
      </c>
      <c r="G400" s="44">
        <v>-5444.95</v>
      </c>
      <c r="H400" s="19">
        <f t="shared" si="22"/>
        <v>-0.21720156450387235</v>
      </c>
      <c r="I400" s="19">
        <f t="shared" si="23"/>
        <v>1.1682001810428405E-3</v>
      </c>
      <c r="J400" s="49">
        <v>19623.7</v>
      </c>
      <c r="K400" s="83">
        <v>25068.65</v>
      </c>
      <c r="L400" s="44">
        <f t="shared" si="24"/>
        <v>-5444.9500000000007</v>
      </c>
      <c r="M400" s="20">
        <v>38991</v>
      </c>
      <c r="N400" s="20">
        <v>39355</v>
      </c>
      <c r="O400" s="50">
        <v>38946</v>
      </c>
      <c r="P400" s="51">
        <v>38946</v>
      </c>
      <c r="Q400" s="103">
        <v>38982</v>
      </c>
      <c r="R400" s="101">
        <v>38982</v>
      </c>
    </row>
    <row r="401" spans="2:18" customFormat="1" x14ac:dyDescent="0.2">
      <c r="B401" s="17" t="s">
        <v>384</v>
      </c>
      <c r="C401" s="17" t="s">
        <v>385</v>
      </c>
      <c r="D401" s="185" t="s">
        <v>386</v>
      </c>
      <c r="E401" s="88">
        <v>9522.09</v>
      </c>
      <c r="F401" s="89">
        <v>8983.0499999999993</v>
      </c>
      <c r="G401" s="44">
        <v>1848.41</v>
      </c>
      <c r="H401" s="19">
        <f t="shared" si="22"/>
        <v>0.20576641563834111</v>
      </c>
      <c r="I401" s="19">
        <f t="shared" si="23"/>
        <v>6.4479754240832693E-4</v>
      </c>
      <c r="J401" s="49">
        <v>10831.46</v>
      </c>
      <c r="K401" s="83">
        <v>8983.0499999999993</v>
      </c>
      <c r="L401" s="44">
        <f t="shared" si="24"/>
        <v>1848.4099999999999</v>
      </c>
      <c r="M401" s="20">
        <v>38991</v>
      </c>
      <c r="N401" s="20">
        <v>39355</v>
      </c>
      <c r="O401" s="50">
        <v>39260</v>
      </c>
      <c r="P401" s="51">
        <v>39260</v>
      </c>
      <c r="Q401" s="103">
        <v>39325</v>
      </c>
      <c r="R401" s="101">
        <v>39325</v>
      </c>
    </row>
    <row r="402" spans="2:18" customFormat="1" x14ac:dyDescent="0.2">
      <c r="B402" s="17" t="s">
        <v>1958</v>
      </c>
      <c r="C402" s="17" t="s">
        <v>1959</v>
      </c>
      <c r="D402" s="185" t="s">
        <v>1960</v>
      </c>
      <c r="E402" s="88">
        <v>9540.58</v>
      </c>
      <c r="F402" s="89">
        <v>8862.73</v>
      </c>
      <c r="G402" s="44">
        <v>677.85</v>
      </c>
      <c r="H402" s="19">
        <f t="shared" si="22"/>
        <v>7.6483205513425329E-2</v>
      </c>
      <c r="I402" s="19">
        <f t="shared" si="23"/>
        <v>5.6795136917368817E-4</v>
      </c>
      <c r="J402" s="49">
        <v>9540.58</v>
      </c>
      <c r="K402" s="83">
        <v>8862.73</v>
      </c>
      <c r="L402" s="44">
        <f t="shared" si="24"/>
        <v>677.85000000000036</v>
      </c>
      <c r="M402" s="20">
        <v>38991</v>
      </c>
      <c r="N402" s="20">
        <v>39355</v>
      </c>
      <c r="O402" s="50">
        <v>39155</v>
      </c>
      <c r="P402" s="51">
        <v>39155</v>
      </c>
      <c r="Q402" s="103">
        <v>39316</v>
      </c>
      <c r="R402" s="101">
        <v>39316</v>
      </c>
    </row>
    <row r="403" spans="2:18" customFormat="1" x14ac:dyDescent="0.2">
      <c r="B403" s="17" t="s">
        <v>1547</v>
      </c>
      <c r="C403" s="17" t="s">
        <v>1548</v>
      </c>
      <c r="D403" s="185" t="s">
        <v>1549</v>
      </c>
      <c r="E403" s="88">
        <v>9618.5499999999993</v>
      </c>
      <c r="F403" s="89">
        <v>6709.48</v>
      </c>
      <c r="G403" s="44">
        <v>2909.07</v>
      </c>
      <c r="H403" s="19">
        <f t="shared" si="22"/>
        <v>0.43357607444988289</v>
      </c>
      <c r="I403" s="19">
        <f t="shared" si="23"/>
        <v>5.7259292851855731E-4</v>
      </c>
      <c r="J403" s="49">
        <v>9618.5499999999993</v>
      </c>
      <c r="K403" s="83">
        <v>6709.48</v>
      </c>
      <c r="L403" s="44">
        <f t="shared" si="24"/>
        <v>2909.0699999999997</v>
      </c>
      <c r="M403" s="20">
        <v>38991</v>
      </c>
      <c r="N403" s="20">
        <v>39355</v>
      </c>
      <c r="O403" s="50">
        <v>39023</v>
      </c>
      <c r="P403" s="51">
        <v>39023</v>
      </c>
      <c r="Q403" s="103">
        <v>39171</v>
      </c>
      <c r="R403" s="101">
        <v>39171</v>
      </c>
    </row>
    <row r="404" spans="2:18" customFormat="1" x14ac:dyDescent="0.2">
      <c r="B404" s="17" t="s">
        <v>1568</v>
      </c>
      <c r="C404" s="17" t="s">
        <v>1569</v>
      </c>
      <c r="D404" s="185" t="s">
        <v>1570</v>
      </c>
      <c r="E404" s="88">
        <v>9631.26</v>
      </c>
      <c r="F404" s="89">
        <v>7974</v>
      </c>
      <c r="G404" s="44">
        <v>1657.26</v>
      </c>
      <c r="H404" s="19">
        <f t="shared" si="22"/>
        <v>0.20783295711060948</v>
      </c>
      <c r="I404" s="19">
        <f t="shared" si="23"/>
        <v>5.7334955567353097E-4</v>
      </c>
      <c r="J404" s="49">
        <v>9631.26</v>
      </c>
      <c r="K404" s="83">
        <v>7974</v>
      </c>
      <c r="L404" s="44">
        <f t="shared" si="24"/>
        <v>1657.2600000000002</v>
      </c>
      <c r="M404" s="20">
        <v>38991</v>
      </c>
      <c r="N404" s="20">
        <v>39355</v>
      </c>
      <c r="O404" s="50">
        <v>39042</v>
      </c>
      <c r="P404" s="51">
        <v>39042</v>
      </c>
      <c r="Q404" s="103">
        <v>39407</v>
      </c>
      <c r="R404" s="101">
        <v>39407</v>
      </c>
    </row>
    <row r="405" spans="2:18" customFormat="1" x14ac:dyDescent="0.2">
      <c r="B405" s="17" t="s">
        <v>1819</v>
      </c>
      <c r="C405" s="17" t="s">
        <v>1820</v>
      </c>
      <c r="D405" s="185" t="s">
        <v>1821</v>
      </c>
      <c r="E405" s="88">
        <v>10025</v>
      </c>
      <c r="F405" s="89" t="s">
        <v>2801</v>
      </c>
      <c r="G405" s="71" t="s">
        <v>2907</v>
      </c>
      <c r="H405" s="36" t="s">
        <v>2907</v>
      </c>
      <c r="I405" s="19">
        <f t="shared" si="23"/>
        <v>6.8771782200438447E-2</v>
      </c>
      <c r="J405" s="49">
        <v>1155244.49</v>
      </c>
      <c r="K405" s="83" t="s">
        <v>2801</v>
      </c>
      <c r="L405" s="44" t="s">
        <v>2907</v>
      </c>
      <c r="M405" s="20">
        <v>38991</v>
      </c>
      <c r="N405" s="20">
        <v>39355</v>
      </c>
      <c r="O405" s="50">
        <v>38632</v>
      </c>
      <c r="P405" s="51">
        <v>38632</v>
      </c>
      <c r="Q405" s="103">
        <v>38632</v>
      </c>
      <c r="R405" s="101">
        <v>38632</v>
      </c>
    </row>
    <row r="406" spans="2:18" customFormat="1" x14ac:dyDescent="0.2">
      <c r="B406" s="17" t="s">
        <v>2017</v>
      </c>
      <c r="C406" s="17" t="s">
        <v>2018</v>
      </c>
      <c r="D406" s="185" t="s">
        <v>2019</v>
      </c>
      <c r="E406" s="88">
        <v>10151.48</v>
      </c>
      <c r="F406" s="89">
        <v>8393.99</v>
      </c>
      <c r="G406" s="44">
        <v>1757.49</v>
      </c>
      <c r="H406" s="19">
        <f>G406/F406</f>
        <v>0.20937480268620765</v>
      </c>
      <c r="I406" s="19">
        <f t="shared" si="23"/>
        <v>6.0431828726757817E-4</v>
      </c>
      <c r="J406" s="49">
        <v>10151.48</v>
      </c>
      <c r="K406" s="83">
        <v>8393.99</v>
      </c>
      <c r="L406" s="44">
        <f>J406-K406</f>
        <v>1757.4899999999998</v>
      </c>
      <c r="M406" s="20">
        <v>38991</v>
      </c>
      <c r="N406" s="20">
        <v>39355</v>
      </c>
      <c r="O406" s="50">
        <v>39191</v>
      </c>
      <c r="P406" s="51">
        <v>39191</v>
      </c>
      <c r="Q406" s="103">
        <v>39325</v>
      </c>
      <c r="R406" s="101">
        <v>39325</v>
      </c>
    </row>
    <row r="407" spans="2:18" customFormat="1" x14ac:dyDescent="0.2">
      <c r="B407" s="17" t="s">
        <v>2040</v>
      </c>
      <c r="C407" s="17" t="s">
        <v>2041</v>
      </c>
      <c r="D407" s="185" t="s">
        <v>2042</v>
      </c>
      <c r="E407" s="88">
        <v>10207.93</v>
      </c>
      <c r="F407" s="89">
        <v>11247.42</v>
      </c>
      <c r="G407" s="44">
        <v>-1039.49</v>
      </c>
      <c r="H407" s="19">
        <f>G407/F407</f>
        <v>-9.2420306167992308E-2</v>
      </c>
      <c r="I407" s="19">
        <f t="shared" si="23"/>
        <v>6.0767875956484478E-4</v>
      </c>
      <c r="J407" s="49">
        <v>10207.93</v>
      </c>
      <c r="K407" s="83">
        <v>11247.42</v>
      </c>
      <c r="L407" s="44">
        <f>J407-K407</f>
        <v>-1039.4899999999998</v>
      </c>
      <c r="M407" s="20">
        <v>38991</v>
      </c>
      <c r="N407" s="20">
        <v>39355</v>
      </c>
      <c r="O407" s="50">
        <v>39204</v>
      </c>
      <c r="P407" s="51">
        <v>39204</v>
      </c>
      <c r="Q407" s="103">
        <v>39325</v>
      </c>
      <c r="R407" s="101">
        <v>39325</v>
      </c>
    </row>
    <row r="408" spans="2:18" customFormat="1" x14ac:dyDescent="0.2">
      <c r="B408" s="17" t="s">
        <v>1615</v>
      </c>
      <c r="C408" s="17" t="s">
        <v>1616</v>
      </c>
      <c r="D408" s="185" t="s">
        <v>1614</v>
      </c>
      <c r="E408" s="88">
        <v>10236.32</v>
      </c>
      <c r="F408" s="89">
        <v>8498.6</v>
      </c>
      <c r="G408" s="44">
        <v>1737.72</v>
      </c>
      <c r="H408" s="19">
        <f>G408/F408</f>
        <v>0.20447132468877227</v>
      </c>
      <c r="I408" s="19">
        <f t="shared" si="23"/>
        <v>6.0936881817457713E-4</v>
      </c>
      <c r="J408" s="49">
        <v>10236.32</v>
      </c>
      <c r="K408" s="83">
        <v>8498.6</v>
      </c>
      <c r="L408" s="44">
        <f>J408-K408</f>
        <v>1737.7199999999993</v>
      </c>
      <c r="M408" s="20">
        <v>38991</v>
      </c>
      <c r="N408" s="20">
        <v>39355</v>
      </c>
      <c r="O408" s="50">
        <v>39065</v>
      </c>
      <c r="P408" s="51">
        <v>39065</v>
      </c>
      <c r="Q408" s="103">
        <v>39199</v>
      </c>
      <c r="R408" s="101">
        <v>39199</v>
      </c>
    </row>
    <row r="409" spans="2:18" customFormat="1" x14ac:dyDescent="0.2">
      <c r="B409" s="17" t="s">
        <v>1612</v>
      </c>
      <c r="C409" s="17" t="s">
        <v>1613</v>
      </c>
      <c r="D409" s="185" t="s">
        <v>1614</v>
      </c>
      <c r="E409" s="88">
        <v>10271.469999999999</v>
      </c>
      <c r="F409" s="89">
        <v>8498.6</v>
      </c>
      <c r="G409" s="44">
        <v>1772.87</v>
      </c>
      <c r="H409" s="21">
        <f>G409/F409</f>
        <v>0.20860730002588659</v>
      </c>
      <c r="I409" s="19">
        <f t="shared" si="23"/>
        <v>6.1146130003903983E-4</v>
      </c>
      <c r="J409" s="49">
        <v>10271.469999999999</v>
      </c>
      <c r="K409" s="83">
        <v>8498.6</v>
      </c>
      <c r="L409" s="44">
        <f>J409-K409</f>
        <v>1772.869999999999</v>
      </c>
      <c r="M409" s="20">
        <v>38991</v>
      </c>
      <c r="N409" s="20">
        <v>39355</v>
      </c>
      <c r="O409" s="50">
        <v>39064</v>
      </c>
      <c r="P409" s="51">
        <v>39064</v>
      </c>
      <c r="Q409" s="103">
        <v>39199</v>
      </c>
      <c r="R409" s="101">
        <v>39199</v>
      </c>
    </row>
    <row r="410" spans="2:18" customFormat="1" x14ac:dyDescent="0.2">
      <c r="B410" s="17" t="s">
        <v>2239</v>
      </c>
      <c r="C410" s="17" t="s">
        <v>2240</v>
      </c>
      <c r="D410" s="185" t="s">
        <v>2241</v>
      </c>
      <c r="E410" s="88">
        <v>10498.43</v>
      </c>
      <c r="F410" s="89">
        <v>7451.53</v>
      </c>
      <c r="G410" s="44">
        <v>-52452.7</v>
      </c>
      <c r="H410" s="19">
        <f>G410/F410</f>
        <v>-7.0391852411518174</v>
      </c>
      <c r="I410" s="19">
        <f t="shared" si="23"/>
        <v>-2.6789226772290465E-3</v>
      </c>
      <c r="J410" s="49">
        <v>-45001.17</v>
      </c>
      <c r="K410" s="83">
        <v>7451.53</v>
      </c>
      <c r="L410" s="44">
        <f>J410-K410</f>
        <v>-52452.7</v>
      </c>
      <c r="M410" s="20">
        <v>38991</v>
      </c>
      <c r="N410" s="20">
        <v>39355</v>
      </c>
      <c r="O410" s="50">
        <v>39324</v>
      </c>
      <c r="P410" s="51">
        <v>39324</v>
      </c>
      <c r="Q410" s="103">
        <v>39690</v>
      </c>
      <c r="R410" s="101">
        <v>39690</v>
      </c>
    </row>
    <row r="411" spans="2:18" customFormat="1" x14ac:dyDescent="0.2">
      <c r="B411" s="17" t="s">
        <v>1854</v>
      </c>
      <c r="C411" s="17" t="s">
        <v>1855</v>
      </c>
      <c r="D411" s="185" t="s">
        <v>1855</v>
      </c>
      <c r="E411" s="88">
        <v>11172.67</v>
      </c>
      <c r="F411" s="89" t="s">
        <v>2801</v>
      </c>
      <c r="G411" s="71" t="s">
        <v>2907</v>
      </c>
      <c r="H411" s="35" t="s">
        <v>2907</v>
      </c>
      <c r="I411" s="19">
        <f t="shared" si="23"/>
        <v>0.10012522864010585</v>
      </c>
      <c r="J411" s="49">
        <v>1681927.02</v>
      </c>
      <c r="K411" s="83" t="s">
        <v>2801</v>
      </c>
      <c r="L411" s="44" t="s">
        <v>2907</v>
      </c>
      <c r="M411" s="20">
        <v>38991</v>
      </c>
      <c r="N411" s="20">
        <v>39355</v>
      </c>
      <c r="O411" s="50">
        <v>38632</v>
      </c>
      <c r="P411" s="51">
        <v>38632</v>
      </c>
      <c r="Q411" s="103">
        <v>38632</v>
      </c>
      <c r="R411" s="101">
        <v>38632</v>
      </c>
    </row>
    <row r="412" spans="2:18" customFormat="1" x14ac:dyDescent="0.2">
      <c r="B412" s="17" t="s">
        <v>443</v>
      </c>
      <c r="C412" s="17" t="s">
        <v>444</v>
      </c>
      <c r="D412" s="185" t="s">
        <v>445</v>
      </c>
      <c r="E412" s="88">
        <v>11745.15</v>
      </c>
      <c r="F412" s="89">
        <v>110000</v>
      </c>
      <c r="G412" s="44">
        <v>-110000</v>
      </c>
      <c r="H412" s="19">
        <f t="shared" ref="H412:H421" si="25">G412/F412</f>
        <v>-1</v>
      </c>
      <c r="I412" s="19">
        <f t="shared" si="23"/>
        <v>0</v>
      </c>
      <c r="J412" s="49">
        <v>0</v>
      </c>
      <c r="K412" s="83">
        <v>110000</v>
      </c>
      <c r="L412" s="44">
        <f t="shared" ref="L412:L421" si="26">J412-K412</f>
        <v>-110000</v>
      </c>
      <c r="M412" s="20">
        <v>38991</v>
      </c>
      <c r="N412" s="20">
        <v>39355</v>
      </c>
      <c r="O412" s="50">
        <v>39287</v>
      </c>
      <c r="P412" s="51">
        <v>39287</v>
      </c>
      <c r="Q412" s="103">
        <v>39345</v>
      </c>
      <c r="R412" s="101">
        <v>39345</v>
      </c>
    </row>
    <row r="413" spans="2:18" customFormat="1" x14ac:dyDescent="0.2">
      <c r="B413" s="17" t="s">
        <v>1975</v>
      </c>
      <c r="C413" s="17" t="s">
        <v>1976</v>
      </c>
      <c r="D413" s="185" t="s">
        <v>1977</v>
      </c>
      <c r="E413" s="88">
        <v>11754.98</v>
      </c>
      <c r="F413" s="89">
        <v>13119</v>
      </c>
      <c r="G413" s="44">
        <v>-1364.02</v>
      </c>
      <c r="H413" s="19">
        <f t="shared" si="25"/>
        <v>-0.10397286378534949</v>
      </c>
      <c r="I413" s="19">
        <f t="shared" si="23"/>
        <v>6.9977475013147214E-4</v>
      </c>
      <c r="J413" s="49">
        <v>11754.98</v>
      </c>
      <c r="K413" s="83">
        <v>13119</v>
      </c>
      <c r="L413" s="44">
        <f t="shared" si="26"/>
        <v>-1364.0200000000004</v>
      </c>
      <c r="M413" s="20">
        <v>38991</v>
      </c>
      <c r="N413" s="20">
        <v>39355</v>
      </c>
      <c r="O413" s="50">
        <v>39168</v>
      </c>
      <c r="P413" s="51">
        <v>39168</v>
      </c>
      <c r="Q413" s="103">
        <v>39170</v>
      </c>
      <c r="R413" s="101">
        <v>39170</v>
      </c>
    </row>
    <row r="414" spans="2:18" customFormat="1" x14ac:dyDescent="0.2">
      <c r="B414" s="17" t="s">
        <v>1727</v>
      </c>
      <c r="C414" s="17" t="s">
        <v>1728</v>
      </c>
      <c r="D414" s="185" t="s">
        <v>1729</v>
      </c>
      <c r="E414" s="88">
        <v>12051.91</v>
      </c>
      <c r="F414" s="89">
        <v>11132.7</v>
      </c>
      <c r="G414" s="44">
        <v>2411.7399999999998</v>
      </c>
      <c r="H414" s="19">
        <f t="shared" si="25"/>
        <v>0.21663567687982246</v>
      </c>
      <c r="I414" s="19">
        <f t="shared" si="23"/>
        <v>8.0630142430448352E-4</v>
      </c>
      <c r="J414" s="49">
        <v>13544.44</v>
      </c>
      <c r="K414" s="83">
        <v>11132.7</v>
      </c>
      <c r="L414" s="44">
        <f t="shared" si="26"/>
        <v>2411.7399999999998</v>
      </c>
      <c r="M414" s="20">
        <v>38991</v>
      </c>
      <c r="N414" s="20">
        <v>39355</v>
      </c>
      <c r="O414" s="50">
        <v>39136</v>
      </c>
      <c r="P414" s="51">
        <v>39136</v>
      </c>
      <c r="Q414" s="103">
        <v>39500</v>
      </c>
      <c r="R414" s="101">
        <v>39500</v>
      </c>
    </row>
    <row r="415" spans="2:18" customFormat="1" x14ac:dyDescent="0.2">
      <c r="B415" s="17" t="s">
        <v>1514</v>
      </c>
      <c r="C415" s="17" t="s">
        <v>1515</v>
      </c>
      <c r="D415" s="185" t="s">
        <v>1516</v>
      </c>
      <c r="E415" s="88">
        <v>12137.31</v>
      </c>
      <c r="F415" s="89">
        <v>13059.2</v>
      </c>
      <c r="G415" s="44">
        <v>-921.89000000000124</v>
      </c>
      <c r="H415" s="19">
        <f t="shared" si="25"/>
        <v>-7.0593145062484777E-2</v>
      </c>
      <c r="I415" s="19">
        <f t="shared" si="23"/>
        <v>7.2253488074996454E-4</v>
      </c>
      <c r="J415" s="49">
        <v>12137.31</v>
      </c>
      <c r="K415" s="83">
        <v>13059.2</v>
      </c>
      <c r="L415" s="44">
        <f t="shared" si="26"/>
        <v>-921.89000000000124</v>
      </c>
      <c r="M415" s="20">
        <v>38991</v>
      </c>
      <c r="N415" s="20">
        <v>39355</v>
      </c>
      <c r="O415" s="50">
        <v>39009</v>
      </c>
      <c r="P415" s="51">
        <v>39009</v>
      </c>
      <c r="Q415" s="103">
        <v>39113</v>
      </c>
      <c r="R415" s="101">
        <v>39113</v>
      </c>
    </row>
    <row r="416" spans="2:18" customFormat="1" x14ac:dyDescent="0.2">
      <c r="B416" s="17" t="s">
        <v>446</v>
      </c>
      <c r="C416" s="17" t="s">
        <v>447</v>
      </c>
      <c r="D416" s="185" t="s">
        <v>448</v>
      </c>
      <c r="E416" s="88">
        <v>12585.08</v>
      </c>
      <c r="F416" s="89">
        <v>16193.69</v>
      </c>
      <c r="G416" s="44">
        <v>-3608.61</v>
      </c>
      <c r="H416" s="21">
        <f t="shared" si="25"/>
        <v>-0.22284050145457893</v>
      </c>
      <c r="I416" s="19">
        <f t="shared" si="23"/>
        <v>7.4919065897046083E-4</v>
      </c>
      <c r="J416" s="49">
        <v>12585.08</v>
      </c>
      <c r="K416" s="83">
        <v>16193.69</v>
      </c>
      <c r="L416" s="44">
        <f t="shared" si="26"/>
        <v>-3608.6100000000006</v>
      </c>
      <c r="M416" s="20">
        <v>38991</v>
      </c>
      <c r="N416" s="20">
        <v>39355</v>
      </c>
      <c r="O416" s="50">
        <v>39294</v>
      </c>
      <c r="P416" s="51">
        <v>39294</v>
      </c>
      <c r="Q416" s="103">
        <v>39353</v>
      </c>
      <c r="R416" s="101">
        <v>39353</v>
      </c>
    </row>
    <row r="417" spans="2:18" customFormat="1" x14ac:dyDescent="0.2">
      <c r="B417" s="17" t="s">
        <v>1929</v>
      </c>
      <c r="C417" s="17" t="s">
        <v>1930</v>
      </c>
      <c r="D417" s="185" t="s">
        <v>1931</v>
      </c>
      <c r="E417" s="88">
        <v>12642.2</v>
      </c>
      <c r="F417" s="89">
        <v>15000</v>
      </c>
      <c r="G417" s="44">
        <v>-2217.15</v>
      </c>
      <c r="H417" s="19">
        <f t="shared" si="25"/>
        <v>-0.14781</v>
      </c>
      <c r="I417" s="19">
        <f t="shared" si="23"/>
        <v>7.6096392037401075E-4</v>
      </c>
      <c r="J417" s="49">
        <v>12782.85</v>
      </c>
      <c r="K417" s="83">
        <v>15000</v>
      </c>
      <c r="L417" s="44">
        <f t="shared" si="26"/>
        <v>-2217.1499999999996</v>
      </c>
      <c r="M417" s="20">
        <v>38991</v>
      </c>
      <c r="N417" s="20">
        <v>39355</v>
      </c>
      <c r="O417" s="50">
        <v>38939</v>
      </c>
      <c r="P417" s="51">
        <v>38939</v>
      </c>
      <c r="Q417" s="103">
        <v>39302</v>
      </c>
      <c r="R417" s="101">
        <v>39302</v>
      </c>
    </row>
    <row r="418" spans="2:18" customFormat="1" x14ac:dyDescent="0.2">
      <c r="B418" s="17" t="s">
        <v>1733</v>
      </c>
      <c r="C418" s="17" t="s">
        <v>1734</v>
      </c>
      <c r="D418" s="185" t="s">
        <v>1735</v>
      </c>
      <c r="E418" s="88">
        <v>12764.01</v>
      </c>
      <c r="F418" s="89">
        <v>19846</v>
      </c>
      <c r="G418" s="44">
        <v>-7081.99</v>
      </c>
      <c r="H418" s="19">
        <f t="shared" si="25"/>
        <v>-0.35684722362188853</v>
      </c>
      <c r="I418" s="19">
        <f t="shared" si="23"/>
        <v>7.5984237390668572E-4</v>
      </c>
      <c r="J418" s="49">
        <v>12764.01</v>
      </c>
      <c r="K418" s="83">
        <v>19846</v>
      </c>
      <c r="L418" s="44">
        <f t="shared" si="26"/>
        <v>-7081.99</v>
      </c>
      <c r="M418" s="20">
        <v>38991</v>
      </c>
      <c r="N418" s="20">
        <v>39355</v>
      </c>
      <c r="O418" s="50">
        <v>39143</v>
      </c>
      <c r="P418" s="51">
        <v>39143</v>
      </c>
      <c r="Q418" s="103">
        <v>39719</v>
      </c>
      <c r="R418" s="101">
        <v>39719</v>
      </c>
    </row>
    <row r="419" spans="2:18" customFormat="1" x14ac:dyDescent="0.2">
      <c r="B419" s="17" t="s">
        <v>1517</v>
      </c>
      <c r="C419" s="17" t="s">
        <v>1518</v>
      </c>
      <c r="D419" s="185" t="s">
        <v>1519</v>
      </c>
      <c r="E419" s="88">
        <v>13107.53</v>
      </c>
      <c r="F419" s="89">
        <v>8417.11</v>
      </c>
      <c r="G419" s="44">
        <v>4690.42</v>
      </c>
      <c r="H419" s="19">
        <f t="shared" si="25"/>
        <v>0.55724827167519486</v>
      </c>
      <c r="I419" s="19">
        <f t="shared" si="23"/>
        <v>7.8029214261451539E-4</v>
      </c>
      <c r="J419" s="49">
        <v>13107.53</v>
      </c>
      <c r="K419" s="83">
        <v>8417.11</v>
      </c>
      <c r="L419" s="44">
        <f t="shared" si="26"/>
        <v>4690.42</v>
      </c>
      <c r="M419" s="20">
        <v>38991</v>
      </c>
      <c r="N419" s="20">
        <v>39355</v>
      </c>
      <c r="O419" s="50">
        <v>39010</v>
      </c>
      <c r="P419" s="51">
        <v>39010</v>
      </c>
      <c r="Q419" s="103">
        <v>39082</v>
      </c>
      <c r="R419" s="101">
        <v>39082</v>
      </c>
    </row>
    <row r="420" spans="2:18" customFormat="1" x14ac:dyDescent="0.2">
      <c r="B420" s="17" t="s">
        <v>1638</v>
      </c>
      <c r="C420" s="17" t="s">
        <v>1639</v>
      </c>
      <c r="D420" s="185" t="s">
        <v>1640</v>
      </c>
      <c r="E420" s="88">
        <v>13433.75</v>
      </c>
      <c r="F420" s="89">
        <v>10223.040000000001</v>
      </c>
      <c r="G420" s="44">
        <v>3210.71</v>
      </c>
      <c r="H420" s="19">
        <f t="shared" si="25"/>
        <v>0.31406607036654455</v>
      </c>
      <c r="I420" s="19">
        <f t="shared" si="23"/>
        <v>7.9971204115861227E-4</v>
      </c>
      <c r="J420" s="49">
        <v>13433.75</v>
      </c>
      <c r="K420" s="83">
        <v>10223.040000000001</v>
      </c>
      <c r="L420" s="44">
        <f t="shared" si="26"/>
        <v>3210.7099999999991</v>
      </c>
      <c r="M420" s="20">
        <v>38991</v>
      </c>
      <c r="N420" s="20">
        <v>39355</v>
      </c>
      <c r="O420" s="50">
        <v>39084</v>
      </c>
      <c r="P420" s="51">
        <v>39084</v>
      </c>
      <c r="Q420" s="103">
        <v>39141</v>
      </c>
      <c r="R420" s="101">
        <v>39141</v>
      </c>
    </row>
    <row r="421" spans="2:18" customFormat="1" x14ac:dyDescent="0.2">
      <c r="B421" s="17" t="s">
        <v>1601</v>
      </c>
      <c r="C421" s="17" t="s">
        <v>1602</v>
      </c>
      <c r="D421" s="185" t="s">
        <v>1603</v>
      </c>
      <c r="E421" s="88">
        <v>13809.87</v>
      </c>
      <c r="F421" s="89">
        <v>8385</v>
      </c>
      <c r="G421" s="44">
        <v>9568.3799999999992</v>
      </c>
      <c r="H421" s="19">
        <f t="shared" si="25"/>
        <v>1.1411305903398925</v>
      </c>
      <c r="I421" s="19">
        <f t="shared" si="23"/>
        <v>1.0687659190841132E-3</v>
      </c>
      <c r="J421" s="49">
        <v>17953.38</v>
      </c>
      <c r="K421" s="83">
        <v>8385</v>
      </c>
      <c r="L421" s="44">
        <f t="shared" si="26"/>
        <v>9568.380000000001</v>
      </c>
      <c r="M421" s="20">
        <v>38991</v>
      </c>
      <c r="N421" s="20">
        <v>39355</v>
      </c>
      <c r="O421" s="50">
        <v>39058</v>
      </c>
      <c r="P421" s="51">
        <v>39058</v>
      </c>
      <c r="Q421" s="103">
        <v>39720</v>
      </c>
      <c r="R421" s="101">
        <v>39720</v>
      </c>
    </row>
    <row r="422" spans="2:18" customFormat="1" x14ac:dyDescent="0.2">
      <c r="B422" s="17" t="s">
        <v>1832</v>
      </c>
      <c r="C422" s="17" t="s">
        <v>1833</v>
      </c>
      <c r="D422" s="185" t="s">
        <v>1833</v>
      </c>
      <c r="E422" s="88">
        <v>14127.37</v>
      </c>
      <c r="F422" s="89" t="s">
        <v>2801</v>
      </c>
      <c r="G422" s="71" t="s">
        <v>2907</v>
      </c>
      <c r="H422" s="35" t="s">
        <v>2907</v>
      </c>
      <c r="I422" s="19">
        <f t="shared" si="23"/>
        <v>1.8798195095984495E-2</v>
      </c>
      <c r="J422" s="49">
        <v>315776.48</v>
      </c>
      <c r="K422" s="83" t="s">
        <v>2801</v>
      </c>
      <c r="L422" s="44" t="s">
        <v>2907</v>
      </c>
      <c r="M422" s="20">
        <v>38991</v>
      </c>
      <c r="N422" s="20">
        <v>39355</v>
      </c>
      <c r="O422" s="50">
        <v>38632</v>
      </c>
      <c r="P422" s="51">
        <v>38632</v>
      </c>
      <c r="Q422" s="103">
        <v>38632</v>
      </c>
      <c r="R422" s="101">
        <v>38632</v>
      </c>
    </row>
    <row r="423" spans="2:18" customFormat="1" x14ac:dyDescent="0.2">
      <c r="B423" s="17" t="s">
        <v>2319</v>
      </c>
      <c r="C423" s="17" t="s">
        <v>2320</v>
      </c>
      <c r="D423" s="185" t="s">
        <v>2321</v>
      </c>
      <c r="E423" s="88">
        <v>14410.37</v>
      </c>
      <c r="F423" s="89">
        <v>15759</v>
      </c>
      <c r="G423" s="44">
        <v>1689.72</v>
      </c>
      <c r="H423" s="19">
        <f t="shared" ref="H423:H437" si="27">G423/F423</f>
        <v>0.10722253950123739</v>
      </c>
      <c r="I423" s="19">
        <f t="shared" si="23"/>
        <v>1.0387234753367527E-3</v>
      </c>
      <c r="J423" s="49">
        <v>17448.72</v>
      </c>
      <c r="K423" s="83">
        <v>15759</v>
      </c>
      <c r="L423" s="44">
        <f t="shared" ref="L423:L437" si="28">J423-K423</f>
        <v>1689.7200000000012</v>
      </c>
      <c r="M423" s="20">
        <v>38991</v>
      </c>
      <c r="N423" s="20">
        <v>39355</v>
      </c>
      <c r="O423" s="50">
        <v>39353</v>
      </c>
      <c r="P423" s="51">
        <v>39353</v>
      </c>
      <c r="Q423" s="103">
        <v>39805</v>
      </c>
      <c r="R423" s="101">
        <v>39805</v>
      </c>
    </row>
    <row r="424" spans="2:18" customFormat="1" x14ac:dyDescent="0.2">
      <c r="B424" s="17" t="s">
        <v>36</v>
      </c>
      <c r="C424" s="17" t="s">
        <v>37</v>
      </c>
      <c r="D424" s="185" t="s">
        <v>38</v>
      </c>
      <c r="E424" s="88">
        <v>14485.28</v>
      </c>
      <c r="F424" s="89">
        <v>29817.96</v>
      </c>
      <c r="G424" s="44">
        <v>-12757.38</v>
      </c>
      <c r="H424" s="21">
        <f t="shared" si="27"/>
        <v>-0.42784214614279448</v>
      </c>
      <c r="I424" s="19">
        <f t="shared" si="23"/>
        <v>1.0156174750274346E-3</v>
      </c>
      <c r="J424" s="49">
        <v>17060.580000000002</v>
      </c>
      <c r="K424" s="83">
        <v>29817.96</v>
      </c>
      <c r="L424" s="44">
        <f t="shared" si="28"/>
        <v>-12757.379999999997</v>
      </c>
      <c r="M424" s="20">
        <v>38991</v>
      </c>
      <c r="N424" s="20">
        <v>39355</v>
      </c>
      <c r="O424" s="50">
        <v>38883</v>
      </c>
      <c r="P424" s="51">
        <v>38883</v>
      </c>
      <c r="Q424" s="103">
        <v>38960</v>
      </c>
      <c r="R424" s="101">
        <v>38960</v>
      </c>
    </row>
    <row r="425" spans="2:18" customFormat="1" x14ac:dyDescent="0.2">
      <c r="B425" s="17" t="s">
        <v>1955</v>
      </c>
      <c r="C425" s="17" t="s">
        <v>1956</v>
      </c>
      <c r="D425" s="185" t="s">
        <v>1957</v>
      </c>
      <c r="E425" s="88">
        <v>14530.18</v>
      </c>
      <c r="F425" s="89">
        <v>17340</v>
      </c>
      <c r="G425" s="44">
        <v>-1956.57</v>
      </c>
      <c r="H425" s="19">
        <f t="shared" si="27"/>
        <v>-0.1128356401384083</v>
      </c>
      <c r="I425" s="19">
        <f t="shared" si="23"/>
        <v>9.1577662270926814E-4</v>
      </c>
      <c r="J425" s="49">
        <v>15383.43</v>
      </c>
      <c r="K425" s="83">
        <v>17340</v>
      </c>
      <c r="L425" s="44">
        <f t="shared" si="28"/>
        <v>-1956.5699999999997</v>
      </c>
      <c r="M425" s="20">
        <v>38991</v>
      </c>
      <c r="N425" s="20">
        <v>39355</v>
      </c>
      <c r="O425" s="50">
        <v>39150</v>
      </c>
      <c r="P425" s="51">
        <v>39150</v>
      </c>
      <c r="Q425" s="103">
        <v>39516</v>
      </c>
      <c r="R425" s="101">
        <v>39516</v>
      </c>
    </row>
    <row r="426" spans="2:18" customFormat="1" x14ac:dyDescent="0.2">
      <c r="B426" s="17" t="s">
        <v>1987</v>
      </c>
      <c r="C426" s="17" t="s">
        <v>1988</v>
      </c>
      <c r="D426" s="185" t="s">
        <v>1989</v>
      </c>
      <c r="E426" s="88">
        <v>14567.15</v>
      </c>
      <c r="F426" s="89">
        <v>15589.52</v>
      </c>
      <c r="G426" s="44">
        <v>-1022.37</v>
      </c>
      <c r="H426" s="19">
        <f t="shared" si="27"/>
        <v>-6.5580595169062297E-2</v>
      </c>
      <c r="I426" s="19">
        <f t="shared" si="23"/>
        <v>8.6718341939992028E-4</v>
      </c>
      <c r="J426" s="49">
        <v>14567.15</v>
      </c>
      <c r="K426" s="83">
        <v>15589.52</v>
      </c>
      <c r="L426" s="44">
        <f t="shared" si="28"/>
        <v>-1022.3700000000008</v>
      </c>
      <c r="M426" s="20">
        <v>38991</v>
      </c>
      <c r="N426" s="20">
        <v>39355</v>
      </c>
      <c r="O426" s="50">
        <v>39176</v>
      </c>
      <c r="P426" s="51">
        <v>39176</v>
      </c>
      <c r="Q426" s="103">
        <v>39542</v>
      </c>
      <c r="R426" s="101">
        <v>39542</v>
      </c>
    </row>
    <row r="427" spans="2:18" customFormat="1" x14ac:dyDescent="0.2">
      <c r="B427" s="17" t="s">
        <v>39</v>
      </c>
      <c r="C427" s="17" t="s">
        <v>40</v>
      </c>
      <c r="D427" s="185" t="s">
        <v>1896</v>
      </c>
      <c r="E427" s="88">
        <v>14576.05</v>
      </c>
      <c r="F427" s="89">
        <v>70647.63</v>
      </c>
      <c r="G427" s="44">
        <v>-27040.7</v>
      </c>
      <c r="H427" s="19">
        <f t="shared" si="27"/>
        <v>-0.38275452410788585</v>
      </c>
      <c r="I427" s="19">
        <f t="shared" si="23"/>
        <v>2.5959234762416095E-3</v>
      </c>
      <c r="J427" s="49">
        <v>43606.93</v>
      </c>
      <c r="K427" s="83">
        <v>70647.63</v>
      </c>
      <c r="L427" s="44">
        <f t="shared" si="28"/>
        <v>-27040.700000000004</v>
      </c>
      <c r="M427" s="20">
        <v>38991</v>
      </c>
      <c r="N427" s="20">
        <v>39355</v>
      </c>
      <c r="O427" s="50">
        <v>38884</v>
      </c>
      <c r="P427" s="51">
        <v>38884</v>
      </c>
      <c r="Q427" s="103">
        <v>38968</v>
      </c>
      <c r="R427" s="101">
        <v>38968</v>
      </c>
    </row>
    <row r="428" spans="2:18" customFormat="1" x14ac:dyDescent="0.2">
      <c r="B428" s="17" t="s">
        <v>224</v>
      </c>
      <c r="C428" s="17" t="s">
        <v>2904</v>
      </c>
      <c r="D428" s="185" t="s">
        <v>2554</v>
      </c>
      <c r="E428" s="88">
        <v>15488.4</v>
      </c>
      <c r="F428" s="89">
        <v>14494.79</v>
      </c>
      <c r="G428" s="44">
        <v>-34595.129999999997</v>
      </c>
      <c r="H428" s="21">
        <f t="shared" si="27"/>
        <v>-2.3867286107629013</v>
      </c>
      <c r="I428" s="19">
        <f t="shared" si="23"/>
        <v>-1.1965745923053579E-3</v>
      </c>
      <c r="J428" s="49">
        <v>-20100.34</v>
      </c>
      <c r="K428" s="83">
        <v>14494.79</v>
      </c>
      <c r="L428" s="44">
        <f t="shared" si="28"/>
        <v>-34595.130000000005</v>
      </c>
      <c r="M428" s="20">
        <v>38991</v>
      </c>
      <c r="N428" s="20">
        <v>39355</v>
      </c>
      <c r="O428" s="50">
        <v>38476</v>
      </c>
      <c r="P428" s="51">
        <v>38476</v>
      </c>
      <c r="Q428" s="103">
        <v>38476</v>
      </c>
      <c r="R428" s="101">
        <v>38476</v>
      </c>
    </row>
    <row r="429" spans="2:18" customFormat="1" x14ac:dyDescent="0.2">
      <c r="B429" s="17" t="s">
        <v>1583</v>
      </c>
      <c r="C429" s="17" t="s">
        <v>1584</v>
      </c>
      <c r="D429" s="185" t="s">
        <v>1585</v>
      </c>
      <c r="E429" s="88">
        <v>15595.62</v>
      </c>
      <c r="F429" s="89">
        <v>9270</v>
      </c>
      <c r="G429" s="44">
        <v>6325.62</v>
      </c>
      <c r="H429" s="19">
        <f t="shared" si="27"/>
        <v>0.6823754045307443</v>
      </c>
      <c r="I429" s="19">
        <f t="shared" si="23"/>
        <v>9.2840830768281958E-4</v>
      </c>
      <c r="J429" s="49">
        <v>15595.62</v>
      </c>
      <c r="K429" s="83">
        <v>9270</v>
      </c>
      <c r="L429" s="44">
        <f t="shared" si="28"/>
        <v>6325.6200000000008</v>
      </c>
      <c r="M429" s="20">
        <v>38991</v>
      </c>
      <c r="N429" s="20">
        <v>39355</v>
      </c>
      <c r="O429" s="50">
        <v>39050</v>
      </c>
      <c r="P429" s="51">
        <v>39050</v>
      </c>
      <c r="Q429" s="103">
        <v>39412</v>
      </c>
      <c r="R429" s="101">
        <v>39412</v>
      </c>
    </row>
    <row r="430" spans="2:18" customFormat="1" x14ac:dyDescent="0.2">
      <c r="B430" s="17" t="s">
        <v>1742</v>
      </c>
      <c r="C430" s="17" t="s">
        <v>1743</v>
      </c>
      <c r="D430" s="185" t="s">
        <v>1744</v>
      </c>
      <c r="E430" s="88">
        <v>16197.35</v>
      </c>
      <c r="F430" s="89">
        <v>13598</v>
      </c>
      <c r="G430" s="44">
        <v>2599.35</v>
      </c>
      <c r="H430" s="19">
        <f t="shared" si="27"/>
        <v>0.19115678776290632</v>
      </c>
      <c r="I430" s="19">
        <f t="shared" si="23"/>
        <v>9.6422933505986401E-4</v>
      </c>
      <c r="J430" s="49">
        <v>16197.35</v>
      </c>
      <c r="K430" s="83">
        <v>13598</v>
      </c>
      <c r="L430" s="44">
        <f t="shared" si="28"/>
        <v>2599.3500000000004</v>
      </c>
      <c r="M430" s="20">
        <v>38991</v>
      </c>
      <c r="N430" s="20">
        <v>39355</v>
      </c>
      <c r="O430" s="50">
        <v>39147</v>
      </c>
      <c r="P430" s="51">
        <v>39147</v>
      </c>
      <c r="Q430" s="103">
        <v>39325</v>
      </c>
      <c r="R430" s="101">
        <v>39325</v>
      </c>
    </row>
    <row r="431" spans="2:18" customFormat="1" x14ac:dyDescent="0.2">
      <c r="B431" s="17" t="s">
        <v>1580</v>
      </c>
      <c r="C431" s="17" t="s">
        <v>1581</v>
      </c>
      <c r="D431" s="185" t="s">
        <v>1582</v>
      </c>
      <c r="E431" s="88">
        <v>16622.810000000001</v>
      </c>
      <c r="F431" s="89">
        <v>11889.66</v>
      </c>
      <c r="G431" s="44">
        <v>4733.1499999999996</v>
      </c>
      <c r="H431" s="19">
        <f t="shared" si="27"/>
        <v>0.39808960054366566</v>
      </c>
      <c r="I431" s="19">
        <f t="shared" si="23"/>
        <v>9.8955699747961599E-4</v>
      </c>
      <c r="J431" s="49">
        <v>16622.810000000001</v>
      </c>
      <c r="K431" s="83">
        <v>11889.66</v>
      </c>
      <c r="L431" s="44">
        <f t="shared" si="28"/>
        <v>4733.1500000000015</v>
      </c>
      <c r="M431" s="20">
        <v>38991</v>
      </c>
      <c r="N431" s="20">
        <v>39355</v>
      </c>
      <c r="O431" s="50">
        <v>39050</v>
      </c>
      <c r="P431" s="51">
        <v>39050</v>
      </c>
      <c r="Q431" s="103">
        <v>39415</v>
      </c>
      <c r="R431" s="101">
        <v>39415</v>
      </c>
    </row>
    <row r="432" spans="2:18" customFormat="1" x14ac:dyDescent="0.2">
      <c r="B432" s="17" t="s">
        <v>1715</v>
      </c>
      <c r="C432" s="17" t="s">
        <v>1716</v>
      </c>
      <c r="D432" s="185" t="s">
        <v>1717</v>
      </c>
      <c r="E432" s="88">
        <v>16723.650000000001</v>
      </c>
      <c r="F432" s="89">
        <v>14691.77</v>
      </c>
      <c r="G432" s="44">
        <v>2031.88</v>
      </c>
      <c r="H432" s="19">
        <f t="shared" si="27"/>
        <v>0.13830055874819713</v>
      </c>
      <c r="I432" s="19">
        <f t="shared" si="23"/>
        <v>9.9556000946289958E-4</v>
      </c>
      <c r="J432" s="49">
        <v>16723.650000000001</v>
      </c>
      <c r="K432" s="83">
        <v>14691.77</v>
      </c>
      <c r="L432" s="44">
        <f t="shared" si="28"/>
        <v>2031.880000000001</v>
      </c>
      <c r="M432" s="20">
        <v>38991</v>
      </c>
      <c r="N432" s="20">
        <v>39355</v>
      </c>
      <c r="O432" s="50">
        <v>39120</v>
      </c>
      <c r="P432" s="51">
        <v>39120</v>
      </c>
      <c r="Q432" s="103">
        <v>39483</v>
      </c>
      <c r="R432" s="101">
        <v>39483</v>
      </c>
    </row>
    <row r="433" spans="2:18" customFormat="1" x14ac:dyDescent="0.2">
      <c r="B433" s="17" t="s">
        <v>434</v>
      </c>
      <c r="C433" s="17" t="s">
        <v>435</v>
      </c>
      <c r="D433" s="185" t="s">
        <v>436</v>
      </c>
      <c r="E433" s="88">
        <v>17242.82</v>
      </c>
      <c r="F433" s="89">
        <v>8078</v>
      </c>
      <c r="G433" s="44">
        <v>-6185.36</v>
      </c>
      <c r="H433" s="19">
        <f t="shared" si="27"/>
        <v>-0.76570438227283977</v>
      </c>
      <c r="I433" s="19">
        <f t="shared" si="23"/>
        <v>1.1266898651370139E-4</v>
      </c>
      <c r="J433" s="49">
        <v>1892.64</v>
      </c>
      <c r="K433" s="83">
        <v>8078</v>
      </c>
      <c r="L433" s="44">
        <f t="shared" si="28"/>
        <v>-6185.36</v>
      </c>
      <c r="M433" s="20">
        <v>38991</v>
      </c>
      <c r="N433" s="20">
        <v>39355</v>
      </c>
      <c r="O433" s="50">
        <v>39282</v>
      </c>
      <c r="P433" s="51">
        <v>39282</v>
      </c>
      <c r="Q433" s="103">
        <v>39647</v>
      </c>
      <c r="R433" s="101">
        <v>39647</v>
      </c>
    </row>
    <row r="434" spans="2:18" customFormat="1" x14ac:dyDescent="0.2">
      <c r="B434" s="17" t="s">
        <v>2322</v>
      </c>
      <c r="C434" s="17" t="s">
        <v>2323</v>
      </c>
      <c r="D434" s="185" t="s">
        <v>2324</v>
      </c>
      <c r="E434" s="88">
        <v>17586.32</v>
      </c>
      <c r="F434" s="89">
        <v>14216</v>
      </c>
      <c r="G434" s="44">
        <v>3720.58</v>
      </c>
      <c r="H434" s="19">
        <f t="shared" si="27"/>
        <v>0.26171778277996621</v>
      </c>
      <c r="I434" s="19">
        <f t="shared" si="23"/>
        <v>1.0677658139540145E-3</v>
      </c>
      <c r="J434" s="49">
        <v>17936.580000000002</v>
      </c>
      <c r="K434" s="83">
        <v>14216</v>
      </c>
      <c r="L434" s="44">
        <f t="shared" si="28"/>
        <v>3720.5800000000017</v>
      </c>
      <c r="M434" s="20">
        <v>38991</v>
      </c>
      <c r="N434" s="20">
        <v>39355</v>
      </c>
      <c r="O434" s="50">
        <v>39353</v>
      </c>
      <c r="P434" s="51">
        <v>39353</v>
      </c>
      <c r="Q434" s="103">
        <v>39387</v>
      </c>
      <c r="R434" s="101">
        <v>39387</v>
      </c>
    </row>
    <row r="435" spans="2:18" customFormat="1" x14ac:dyDescent="0.2">
      <c r="B435" s="17" t="s">
        <v>1526</v>
      </c>
      <c r="C435" s="17" t="s">
        <v>1527</v>
      </c>
      <c r="D435" s="185" t="s">
        <v>1528</v>
      </c>
      <c r="E435" s="88">
        <v>18269.23</v>
      </c>
      <c r="F435" s="89">
        <v>9803.09</v>
      </c>
      <c r="G435" s="44">
        <v>8466.14</v>
      </c>
      <c r="H435" s="21">
        <f t="shared" si="27"/>
        <v>0.8636195322087219</v>
      </c>
      <c r="I435" s="19">
        <f t="shared" si="23"/>
        <v>1.0875684908306432E-3</v>
      </c>
      <c r="J435" s="49">
        <v>18269.23</v>
      </c>
      <c r="K435" s="83">
        <v>9803.09</v>
      </c>
      <c r="L435" s="44">
        <f t="shared" si="28"/>
        <v>8466.14</v>
      </c>
      <c r="M435" s="20">
        <v>38991</v>
      </c>
      <c r="N435" s="20">
        <v>39355</v>
      </c>
      <c r="O435" s="50">
        <v>39014</v>
      </c>
      <c r="P435" s="51">
        <v>39014</v>
      </c>
      <c r="Q435" s="103">
        <v>39355</v>
      </c>
      <c r="R435" s="101">
        <v>39355</v>
      </c>
    </row>
    <row r="436" spans="2:18" customFormat="1" x14ac:dyDescent="0.2">
      <c r="B436" s="17" t="s">
        <v>1981</v>
      </c>
      <c r="C436" s="17" t="s">
        <v>1982</v>
      </c>
      <c r="D436" s="185" t="s">
        <v>1983</v>
      </c>
      <c r="E436" s="88">
        <v>18682.45</v>
      </c>
      <c r="F436" s="89">
        <v>16224.6</v>
      </c>
      <c r="G436" s="44">
        <v>2457.85</v>
      </c>
      <c r="H436" s="19">
        <f t="shared" si="27"/>
        <v>0.15148909680361919</v>
      </c>
      <c r="I436" s="19">
        <f t="shared" si="23"/>
        <v>1.1121675052270376E-3</v>
      </c>
      <c r="J436" s="49">
        <v>18682.45</v>
      </c>
      <c r="K436" s="83">
        <v>16224.6</v>
      </c>
      <c r="L436" s="44">
        <f t="shared" si="28"/>
        <v>2457.8500000000004</v>
      </c>
      <c r="M436" s="20">
        <v>38991</v>
      </c>
      <c r="N436" s="20">
        <v>39355</v>
      </c>
      <c r="O436" s="50">
        <v>39170</v>
      </c>
      <c r="P436" s="51">
        <v>39170</v>
      </c>
      <c r="Q436" s="103">
        <v>39535</v>
      </c>
      <c r="R436" s="101">
        <v>39535</v>
      </c>
    </row>
    <row r="437" spans="2:18" customFormat="1" x14ac:dyDescent="0.2">
      <c r="B437" s="17" t="s">
        <v>1553</v>
      </c>
      <c r="C437" s="17" t="s">
        <v>1554</v>
      </c>
      <c r="D437" s="185" t="s">
        <v>1555</v>
      </c>
      <c r="E437" s="88">
        <v>19171.810000000001</v>
      </c>
      <c r="F437" s="89">
        <v>17488.060000000001</v>
      </c>
      <c r="G437" s="44">
        <v>1683.75</v>
      </c>
      <c r="H437" s="19">
        <f t="shared" si="27"/>
        <v>9.6279976166595949E-2</v>
      </c>
      <c r="I437" s="19">
        <f t="shared" si="23"/>
        <v>1.1412991389452012E-3</v>
      </c>
      <c r="J437" s="49">
        <v>19171.810000000001</v>
      </c>
      <c r="K437" s="83">
        <v>17488.060000000001</v>
      </c>
      <c r="L437" s="44">
        <f t="shared" si="28"/>
        <v>1683.75</v>
      </c>
      <c r="M437" s="20">
        <v>38991</v>
      </c>
      <c r="N437" s="20">
        <v>39355</v>
      </c>
      <c r="O437" s="50">
        <v>39028</v>
      </c>
      <c r="P437" s="51">
        <v>39028</v>
      </c>
      <c r="Q437" s="103">
        <v>39393</v>
      </c>
      <c r="R437" s="101">
        <v>39393</v>
      </c>
    </row>
    <row r="438" spans="2:18" customFormat="1" x14ac:dyDescent="0.2">
      <c r="B438" s="17" t="s">
        <v>2611</v>
      </c>
      <c r="C438" s="17" t="s">
        <v>2612</v>
      </c>
      <c r="D438" s="185" t="s">
        <v>2613</v>
      </c>
      <c r="E438" s="88">
        <v>19310.75</v>
      </c>
      <c r="F438" s="89" t="s">
        <v>2801</v>
      </c>
      <c r="G438" s="71" t="s">
        <v>2907</v>
      </c>
      <c r="H438" s="35" t="s">
        <v>2907</v>
      </c>
      <c r="I438" s="19">
        <f t="shared" si="23"/>
        <v>1.1627829449214722E-3</v>
      </c>
      <c r="J438" s="49">
        <v>19532.7</v>
      </c>
      <c r="K438" s="83" t="s">
        <v>2801</v>
      </c>
      <c r="L438" s="44" t="s">
        <v>2907</v>
      </c>
      <c r="M438" s="20">
        <v>38991</v>
      </c>
      <c r="N438" s="20">
        <v>39355</v>
      </c>
      <c r="O438" s="50">
        <v>38995</v>
      </c>
      <c r="P438" s="51">
        <v>38995</v>
      </c>
      <c r="Q438" s="103">
        <v>39354</v>
      </c>
      <c r="R438" s="101">
        <v>39354</v>
      </c>
    </row>
    <row r="439" spans="2:18" customFormat="1" x14ac:dyDescent="0.2">
      <c r="B439" s="17" t="s">
        <v>2313</v>
      </c>
      <c r="C439" s="17" t="s">
        <v>2314</v>
      </c>
      <c r="D439" s="185" t="s">
        <v>2315</v>
      </c>
      <c r="E439" s="88">
        <v>19404.439999999999</v>
      </c>
      <c r="F439" s="89">
        <v>18851.439999999999</v>
      </c>
      <c r="G439" s="44">
        <v>1060.54</v>
      </c>
      <c r="H439" s="19">
        <f t="shared" ref="H439:H466" si="29">G439/F439</f>
        <v>5.6257771289620319E-2</v>
      </c>
      <c r="I439" s="19">
        <f t="shared" si="23"/>
        <v>1.1853615088347977E-3</v>
      </c>
      <c r="J439" s="49">
        <v>19911.98</v>
      </c>
      <c r="K439" s="83">
        <v>18851.439999999999</v>
      </c>
      <c r="L439" s="44">
        <f t="shared" ref="L439:L466" si="30">J439-K439</f>
        <v>1060.5400000000009</v>
      </c>
      <c r="M439" s="20">
        <v>38991</v>
      </c>
      <c r="N439" s="20">
        <v>39355</v>
      </c>
      <c r="O439" s="50">
        <v>39353</v>
      </c>
      <c r="P439" s="51">
        <v>39353</v>
      </c>
      <c r="Q439" s="103">
        <v>39355</v>
      </c>
      <c r="R439" s="101">
        <v>39355</v>
      </c>
    </row>
    <row r="440" spans="2:18" customFormat="1" x14ac:dyDescent="0.2">
      <c r="B440" s="17" t="s">
        <v>1999</v>
      </c>
      <c r="C440" s="17" t="s">
        <v>2000</v>
      </c>
      <c r="D440" s="185" t="s">
        <v>2001</v>
      </c>
      <c r="E440" s="88">
        <v>19458.759999999998</v>
      </c>
      <c r="F440" s="89">
        <v>43580</v>
      </c>
      <c r="G440" s="44">
        <v>-20380.919999999998</v>
      </c>
      <c r="H440" s="19">
        <f t="shared" si="29"/>
        <v>-0.4676668196420376</v>
      </c>
      <c r="I440" s="19">
        <f t="shared" si="23"/>
        <v>1.3810427929507353E-3</v>
      </c>
      <c r="J440" s="49">
        <v>23199.08</v>
      </c>
      <c r="K440" s="83">
        <v>43580</v>
      </c>
      <c r="L440" s="44">
        <f t="shared" si="30"/>
        <v>-20380.919999999998</v>
      </c>
      <c r="M440" s="20">
        <v>38991</v>
      </c>
      <c r="N440" s="20">
        <v>39355</v>
      </c>
      <c r="O440" s="50">
        <v>39181</v>
      </c>
      <c r="P440" s="51">
        <v>39181</v>
      </c>
      <c r="Q440" s="103">
        <v>39355</v>
      </c>
      <c r="R440" s="101">
        <v>39355</v>
      </c>
    </row>
    <row r="441" spans="2:18" customFormat="1" x14ac:dyDescent="0.2">
      <c r="B441" s="17" t="s">
        <v>1620</v>
      </c>
      <c r="C441" s="17" t="s">
        <v>1621</v>
      </c>
      <c r="D441" s="185" t="s">
        <v>1622</v>
      </c>
      <c r="E441" s="88">
        <v>19705.95</v>
      </c>
      <c r="F441" s="89">
        <v>18487.759999999998</v>
      </c>
      <c r="G441" s="44">
        <v>1218.19</v>
      </c>
      <c r="H441" s="19">
        <f t="shared" si="29"/>
        <v>6.5891703483818495E-2</v>
      </c>
      <c r="I441" s="19">
        <f t="shared" si="23"/>
        <v>1.173096529075616E-3</v>
      </c>
      <c r="J441" s="49">
        <v>19705.95</v>
      </c>
      <c r="K441" s="83">
        <v>18487.759999999998</v>
      </c>
      <c r="L441" s="44">
        <f t="shared" si="30"/>
        <v>1218.1900000000023</v>
      </c>
      <c r="M441" s="20">
        <v>38991</v>
      </c>
      <c r="N441" s="20">
        <v>39355</v>
      </c>
      <c r="O441" s="50">
        <v>39070</v>
      </c>
      <c r="P441" s="51">
        <v>39070</v>
      </c>
      <c r="Q441" s="103">
        <v>39435</v>
      </c>
      <c r="R441" s="101">
        <v>39435</v>
      </c>
    </row>
    <row r="442" spans="2:18" customFormat="1" x14ac:dyDescent="0.2">
      <c r="B442" s="17" t="s">
        <v>1643</v>
      </c>
      <c r="C442" s="17" t="s">
        <v>1644</v>
      </c>
      <c r="D442" s="185" t="s">
        <v>1645</v>
      </c>
      <c r="E442" s="88">
        <v>20184.310000000001</v>
      </c>
      <c r="F442" s="89">
        <v>16906</v>
      </c>
      <c r="G442" s="44">
        <v>3278.31</v>
      </c>
      <c r="H442" s="19">
        <f t="shared" si="29"/>
        <v>0.19391399503134982</v>
      </c>
      <c r="I442" s="19">
        <f t="shared" si="23"/>
        <v>1.2015733320538339E-3</v>
      </c>
      <c r="J442" s="49">
        <v>20184.310000000001</v>
      </c>
      <c r="K442" s="83">
        <v>16906</v>
      </c>
      <c r="L442" s="44">
        <f t="shared" si="30"/>
        <v>3278.3100000000013</v>
      </c>
      <c r="M442" s="20">
        <v>38991</v>
      </c>
      <c r="N442" s="20">
        <v>39355</v>
      </c>
      <c r="O442" s="50">
        <v>39087</v>
      </c>
      <c r="P442" s="51">
        <v>39087</v>
      </c>
      <c r="Q442" s="103">
        <v>39452</v>
      </c>
      <c r="R442" s="101">
        <v>39452</v>
      </c>
    </row>
    <row r="443" spans="2:18" customFormat="1" x14ac:dyDescent="0.2">
      <c r="B443" s="17" t="s">
        <v>343</v>
      </c>
      <c r="C443" s="17" t="s">
        <v>344</v>
      </c>
      <c r="D443" s="185" t="s">
        <v>345</v>
      </c>
      <c r="E443" s="88">
        <v>21359.81</v>
      </c>
      <c r="F443" s="89">
        <v>20322.47</v>
      </c>
      <c r="G443" s="44">
        <v>993.04999999999927</v>
      </c>
      <c r="H443" s="19">
        <f t="shared" si="29"/>
        <v>4.886463112013447E-2</v>
      </c>
      <c r="I443" s="19">
        <f t="shared" si="23"/>
        <v>1.2689143394478252E-3</v>
      </c>
      <c r="J443" s="49">
        <v>21315.52</v>
      </c>
      <c r="K443" s="83">
        <v>20322.47</v>
      </c>
      <c r="L443" s="44">
        <f t="shared" si="30"/>
        <v>993.04999999999927</v>
      </c>
      <c r="M443" s="20">
        <v>38991</v>
      </c>
      <c r="N443" s="20">
        <v>39355</v>
      </c>
      <c r="O443" s="50">
        <v>39240</v>
      </c>
      <c r="P443" s="51">
        <v>39240</v>
      </c>
      <c r="Q443" s="103">
        <v>39345</v>
      </c>
      <c r="R443" s="101">
        <v>39345</v>
      </c>
    </row>
    <row r="444" spans="2:18" customFormat="1" x14ac:dyDescent="0.2">
      <c r="B444" s="17" t="s">
        <v>1952</v>
      </c>
      <c r="C444" s="17" t="s">
        <v>1953</v>
      </c>
      <c r="D444" s="185" t="s">
        <v>1954</v>
      </c>
      <c r="E444" s="88">
        <v>21565.88</v>
      </c>
      <c r="F444" s="89">
        <v>24915</v>
      </c>
      <c r="G444" s="44">
        <v>-19207.12</v>
      </c>
      <c r="H444" s="19">
        <f t="shared" si="29"/>
        <v>-0.77090587999197269</v>
      </c>
      <c r="I444" s="19">
        <f t="shared" si="23"/>
        <v>3.3979048035644703E-4</v>
      </c>
      <c r="J444" s="49">
        <v>5707.88</v>
      </c>
      <c r="K444" s="83">
        <v>24915</v>
      </c>
      <c r="L444" s="44">
        <f t="shared" si="30"/>
        <v>-19207.12</v>
      </c>
      <c r="M444" s="20">
        <v>38991</v>
      </c>
      <c r="N444" s="20">
        <v>39355</v>
      </c>
      <c r="O444" s="50">
        <v>39150</v>
      </c>
      <c r="P444" s="51">
        <v>39150</v>
      </c>
      <c r="Q444" s="103">
        <v>39516</v>
      </c>
      <c r="R444" s="101">
        <v>39516</v>
      </c>
    </row>
    <row r="445" spans="2:18" customFormat="1" x14ac:dyDescent="0.2">
      <c r="B445" s="17" t="s">
        <v>1941</v>
      </c>
      <c r="C445" s="17" t="s">
        <v>1942</v>
      </c>
      <c r="D445" s="185" t="s">
        <v>1943</v>
      </c>
      <c r="E445" s="88">
        <v>22141.82</v>
      </c>
      <c r="F445" s="89">
        <v>27357</v>
      </c>
      <c r="G445" s="44">
        <v>-2879.38</v>
      </c>
      <c r="H445" s="21">
        <f t="shared" si="29"/>
        <v>-0.10525203786964946</v>
      </c>
      <c r="I445" s="19">
        <f t="shared" si="23"/>
        <v>1.4571543651552895E-3</v>
      </c>
      <c r="J445" s="49">
        <v>24477.62</v>
      </c>
      <c r="K445" s="83">
        <v>27357</v>
      </c>
      <c r="L445" s="44">
        <f t="shared" si="30"/>
        <v>-2879.380000000001</v>
      </c>
      <c r="M445" s="20">
        <v>38991</v>
      </c>
      <c r="N445" s="20">
        <v>39355</v>
      </c>
      <c r="O445" s="50">
        <v>38944</v>
      </c>
      <c r="P445" s="51">
        <v>38944</v>
      </c>
      <c r="Q445" s="103">
        <v>39309</v>
      </c>
      <c r="R445" s="101">
        <v>39309</v>
      </c>
    </row>
    <row r="446" spans="2:18" customFormat="1" x14ac:dyDescent="0.2">
      <c r="B446" s="17" t="s">
        <v>1745</v>
      </c>
      <c r="C446" s="17" t="s">
        <v>1950</v>
      </c>
      <c r="D446" s="185" t="s">
        <v>1951</v>
      </c>
      <c r="E446" s="88">
        <v>22706.91</v>
      </c>
      <c r="F446" s="89">
        <v>18000</v>
      </c>
      <c r="G446" s="44">
        <v>4699.88</v>
      </c>
      <c r="H446" s="19">
        <f t="shared" si="29"/>
        <v>0.26110444444444447</v>
      </c>
      <c r="I446" s="19">
        <f t="shared" si="23"/>
        <v>1.3513253833706568E-3</v>
      </c>
      <c r="J446" s="49">
        <v>22699.88</v>
      </c>
      <c r="K446" s="83">
        <v>18000</v>
      </c>
      <c r="L446" s="44">
        <f t="shared" si="30"/>
        <v>4699.880000000001</v>
      </c>
      <c r="M446" s="20">
        <v>38991</v>
      </c>
      <c r="N446" s="20">
        <v>39355</v>
      </c>
      <c r="O446" s="50">
        <v>39149</v>
      </c>
      <c r="P446" s="51">
        <v>39149</v>
      </c>
      <c r="Q446" s="103">
        <v>39515</v>
      </c>
      <c r="R446" s="101">
        <v>39515</v>
      </c>
    </row>
    <row r="447" spans="2:18" customFormat="1" x14ac:dyDescent="0.2">
      <c r="B447" s="17" t="s">
        <v>1623</v>
      </c>
      <c r="C447" s="17" t="s">
        <v>1624</v>
      </c>
      <c r="D447" s="185" t="s">
        <v>1625</v>
      </c>
      <c r="E447" s="88">
        <v>23514.55</v>
      </c>
      <c r="F447" s="89">
        <v>23431</v>
      </c>
      <c r="G447" s="44">
        <v>83.549999999999272</v>
      </c>
      <c r="H447" s="19">
        <f t="shared" si="29"/>
        <v>3.5657889121249314E-3</v>
      </c>
      <c r="I447" s="19">
        <f t="shared" si="23"/>
        <v>1.3998227432717033E-3</v>
      </c>
      <c r="J447" s="49">
        <v>23514.55</v>
      </c>
      <c r="K447" s="83">
        <v>23431</v>
      </c>
      <c r="L447" s="44">
        <f t="shared" si="30"/>
        <v>83.549999999999272</v>
      </c>
      <c r="M447" s="20">
        <v>38991</v>
      </c>
      <c r="N447" s="20">
        <v>39355</v>
      </c>
      <c r="O447" s="50">
        <v>39071</v>
      </c>
      <c r="P447" s="51">
        <v>39071</v>
      </c>
      <c r="Q447" s="103">
        <v>39142</v>
      </c>
      <c r="R447" s="101">
        <v>39142</v>
      </c>
    </row>
    <row r="448" spans="2:18" customFormat="1" x14ac:dyDescent="0.2">
      <c r="B448" s="17" t="s">
        <v>33</v>
      </c>
      <c r="C448" s="17" t="s">
        <v>34</v>
      </c>
      <c r="D448" s="185" t="s">
        <v>35</v>
      </c>
      <c r="E448" s="88">
        <v>23521.7</v>
      </c>
      <c r="F448" s="89">
        <v>22800</v>
      </c>
      <c r="G448" s="44">
        <v>18300.73</v>
      </c>
      <c r="H448" s="19">
        <f t="shared" si="29"/>
        <v>0.80266359649122809</v>
      </c>
      <c r="I448" s="19">
        <f t="shared" si="23"/>
        <v>2.4467292216550861E-3</v>
      </c>
      <c r="J448" s="49">
        <v>41100.730000000003</v>
      </c>
      <c r="K448" s="83">
        <v>22800</v>
      </c>
      <c r="L448" s="44">
        <f t="shared" si="30"/>
        <v>18300.730000000003</v>
      </c>
      <c r="M448" s="20">
        <v>38991</v>
      </c>
      <c r="N448" s="20">
        <v>39355</v>
      </c>
      <c r="O448" s="50">
        <v>38880</v>
      </c>
      <c r="P448" s="51">
        <v>38880</v>
      </c>
      <c r="Q448" s="103">
        <v>39270</v>
      </c>
      <c r="R448" s="101">
        <v>39270</v>
      </c>
    </row>
    <row r="449" spans="2:18" customFormat="1" x14ac:dyDescent="0.2">
      <c r="B449" s="17" t="s">
        <v>1556</v>
      </c>
      <c r="C449" s="17" t="s">
        <v>1557</v>
      </c>
      <c r="D449" s="185" t="s">
        <v>1558</v>
      </c>
      <c r="E449" s="88">
        <v>23892.63</v>
      </c>
      <c r="F449" s="89">
        <v>18682.349999999999</v>
      </c>
      <c r="G449" s="44">
        <v>5206.1000000000004</v>
      </c>
      <c r="H449" s="19">
        <f t="shared" si="29"/>
        <v>0.27866408669144943</v>
      </c>
      <c r="I449" s="19">
        <f t="shared" si="23"/>
        <v>1.4220810354231284E-3</v>
      </c>
      <c r="J449" s="49">
        <v>23888.45</v>
      </c>
      <c r="K449" s="83">
        <v>18682.349999999999</v>
      </c>
      <c r="L449" s="44">
        <f t="shared" si="30"/>
        <v>5206.1000000000022</v>
      </c>
      <c r="M449" s="20">
        <v>38991</v>
      </c>
      <c r="N449" s="20">
        <v>39355</v>
      </c>
      <c r="O449" s="50">
        <v>39029</v>
      </c>
      <c r="P449" s="51">
        <v>39029</v>
      </c>
      <c r="Q449" s="103">
        <v>39394</v>
      </c>
      <c r="R449" s="101">
        <v>39394</v>
      </c>
    </row>
    <row r="450" spans="2:18" customFormat="1" x14ac:dyDescent="0.2">
      <c r="B450" s="17" t="s">
        <v>2075</v>
      </c>
      <c r="C450" s="17" t="s">
        <v>2076</v>
      </c>
      <c r="D450" s="185" t="s">
        <v>2077</v>
      </c>
      <c r="E450" s="88">
        <v>24425.64</v>
      </c>
      <c r="F450" s="89">
        <v>12351.27</v>
      </c>
      <c r="G450" s="44">
        <v>11970.06</v>
      </c>
      <c r="H450" s="19">
        <f t="shared" si="29"/>
        <v>0.96913596739444596</v>
      </c>
      <c r="I450" s="19">
        <f t="shared" si="23"/>
        <v>1.4478504109420075E-3</v>
      </c>
      <c r="J450" s="49">
        <v>24321.33</v>
      </c>
      <c r="K450" s="83">
        <v>12351.27</v>
      </c>
      <c r="L450" s="44">
        <f t="shared" si="30"/>
        <v>11970.060000000001</v>
      </c>
      <c r="M450" s="20">
        <v>38991</v>
      </c>
      <c r="N450" s="20">
        <v>39355</v>
      </c>
      <c r="O450" s="50">
        <v>39225</v>
      </c>
      <c r="P450" s="51">
        <v>39225</v>
      </c>
      <c r="Q450" s="103">
        <v>39353</v>
      </c>
      <c r="R450" s="101">
        <v>39353</v>
      </c>
    </row>
    <row r="451" spans="2:18" customFormat="1" x14ac:dyDescent="0.2">
      <c r="B451" s="17" t="s">
        <v>2063</v>
      </c>
      <c r="C451" s="17" t="s">
        <v>2064</v>
      </c>
      <c r="D451" s="185" t="s">
        <v>2065</v>
      </c>
      <c r="E451" s="88">
        <v>24631.55</v>
      </c>
      <c r="F451" s="89">
        <v>24659</v>
      </c>
      <c r="G451" s="44">
        <v>1612.42</v>
      </c>
      <c r="H451" s="19">
        <f t="shared" si="29"/>
        <v>6.5388701893831863E-2</v>
      </c>
      <c r="I451" s="19">
        <f t="shared" si="23"/>
        <v>1.563939399820243E-3</v>
      </c>
      <c r="J451" s="49">
        <v>26271.42</v>
      </c>
      <c r="K451" s="83">
        <v>24659</v>
      </c>
      <c r="L451" s="44">
        <f t="shared" si="30"/>
        <v>1612.4199999999983</v>
      </c>
      <c r="M451" s="20">
        <v>38991</v>
      </c>
      <c r="N451" s="20">
        <v>39355</v>
      </c>
      <c r="O451" s="50">
        <v>39219</v>
      </c>
      <c r="P451" s="51">
        <v>39219</v>
      </c>
      <c r="Q451" s="103">
        <v>39585</v>
      </c>
      <c r="R451" s="101">
        <v>39585</v>
      </c>
    </row>
    <row r="452" spans="2:18" customFormat="1" x14ac:dyDescent="0.2">
      <c r="B452" s="17" t="s">
        <v>1694</v>
      </c>
      <c r="C452" s="17" t="s">
        <v>1695</v>
      </c>
      <c r="D452" s="185" t="s">
        <v>1696</v>
      </c>
      <c r="E452" s="88">
        <v>28014.78</v>
      </c>
      <c r="F452" s="89">
        <v>24937</v>
      </c>
      <c r="G452" s="44">
        <v>3077.78</v>
      </c>
      <c r="H452" s="19">
        <f t="shared" si="29"/>
        <v>0.12342222400449132</v>
      </c>
      <c r="I452" s="19">
        <f t="shared" si="23"/>
        <v>1.6677217378922094E-3</v>
      </c>
      <c r="J452" s="49">
        <v>28014.78</v>
      </c>
      <c r="K452" s="83">
        <v>24937</v>
      </c>
      <c r="L452" s="44">
        <f t="shared" si="30"/>
        <v>3077.7799999999988</v>
      </c>
      <c r="M452" s="20">
        <v>38991</v>
      </c>
      <c r="N452" s="20">
        <v>39355</v>
      </c>
      <c r="O452" s="50">
        <v>39113</v>
      </c>
      <c r="P452" s="51">
        <v>39113</v>
      </c>
      <c r="Q452" s="103">
        <v>39478</v>
      </c>
      <c r="R452" s="101">
        <v>39478</v>
      </c>
    </row>
    <row r="453" spans="2:18" customFormat="1" x14ac:dyDescent="0.2">
      <c r="B453" s="17" t="s">
        <v>1724</v>
      </c>
      <c r="C453" s="17" t="s">
        <v>1725</v>
      </c>
      <c r="D453" s="185" t="s">
        <v>1726</v>
      </c>
      <c r="E453" s="88">
        <v>28894.98</v>
      </c>
      <c r="F453" s="89">
        <v>23860.98</v>
      </c>
      <c r="G453" s="44">
        <v>5034</v>
      </c>
      <c r="H453" s="19">
        <f t="shared" si="29"/>
        <v>0.2109720556322498</v>
      </c>
      <c r="I453" s="19">
        <f t="shared" si="23"/>
        <v>1.7201201031013141E-3</v>
      </c>
      <c r="J453" s="49">
        <v>28894.98</v>
      </c>
      <c r="K453" s="83">
        <v>23860.98</v>
      </c>
      <c r="L453" s="44">
        <f t="shared" si="30"/>
        <v>5034</v>
      </c>
      <c r="M453" s="20">
        <v>38991</v>
      </c>
      <c r="N453" s="20">
        <v>39355</v>
      </c>
      <c r="O453" s="50">
        <v>39133</v>
      </c>
      <c r="P453" s="51">
        <v>39133</v>
      </c>
      <c r="Q453" s="103">
        <v>39498</v>
      </c>
      <c r="R453" s="101">
        <v>39498</v>
      </c>
    </row>
    <row r="454" spans="2:18" customFormat="1" x14ac:dyDescent="0.2">
      <c r="B454" s="17" t="s">
        <v>1574</v>
      </c>
      <c r="C454" s="17" t="s">
        <v>1575</v>
      </c>
      <c r="D454" s="185" t="s">
        <v>1576</v>
      </c>
      <c r="E454" s="88">
        <v>30209.759999999998</v>
      </c>
      <c r="F454" s="89">
        <v>-11727.9</v>
      </c>
      <c r="G454" s="44">
        <v>13318.53</v>
      </c>
      <c r="H454" s="19">
        <f t="shared" si="29"/>
        <v>-1.1356278617655335</v>
      </c>
      <c r="I454" s="19">
        <f t="shared" si="23"/>
        <v>9.4690310898157509E-5</v>
      </c>
      <c r="J454" s="49">
        <v>1590.63</v>
      </c>
      <c r="K454" s="83">
        <v>-11727.9</v>
      </c>
      <c r="L454" s="44">
        <f t="shared" si="30"/>
        <v>13318.529999999999</v>
      </c>
      <c r="M454" s="20">
        <v>38991</v>
      </c>
      <c r="N454" s="20">
        <v>39355</v>
      </c>
      <c r="O454" s="50">
        <v>39048</v>
      </c>
      <c r="P454" s="51">
        <v>39048</v>
      </c>
      <c r="Q454" s="103">
        <v>39427</v>
      </c>
      <c r="R454" s="101">
        <v>39427</v>
      </c>
    </row>
    <row r="455" spans="2:18" customFormat="1" x14ac:dyDescent="0.2">
      <c r="B455" s="17" t="s">
        <v>2310</v>
      </c>
      <c r="C455" s="17" t="s">
        <v>2311</v>
      </c>
      <c r="D455" s="185" t="s">
        <v>2312</v>
      </c>
      <c r="E455" s="88">
        <v>31353.18</v>
      </c>
      <c r="F455" s="89">
        <v>48831</v>
      </c>
      <c r="G455" s="44">
        <v>2642.78</v>
      </c>
      <c r="H455" s="21">
        <f t="shared" si="29"/>
        <v>5.412094775859598E-2</v>
      </c>
      <c r="I455" s="19">
        <f t="shared" si="23"/>
        <v>3.0642375859271874E-3</v>
      </c>
      <c r="J455" s="49">
        <v>51473.78</v>
      </c>
      <c r="K455" s="83">
        <v>48831</v>
      </c>
      <c r="L455" s="44">
        <f t="shared" si="30"/>
        <v>2642.7799999999988</v>
      </c>
      <c r="M455" s="20">
        <v>38991</v>
      </c>
      <c r="N455" s="20">
        <v>39355</v>
      </c>
      <c r="O455" s="50">
        <v>39352</v>
      </c>
      <c r="P455" s="51">
        <v>39352</v>
      </c>
      <c r="Q455" s="103">
        <v>39700</v>
      </c>
      <c r="R455" s="101">
        <v>39700</v>
      </c>
    </row>
    <row r="456" spans="2:18" customFormat="1" x14ac:dyDescent="0.2">
      <c r="B456" s="17" t="s">
        <v>1718</v>
      </c>
      <c r="C456" s="17" t="s">
        <v>1719</v>
      </c>
      <c r="D456" s="185" t="s">
        <v>1720</v>
      </c>
      <c r="E456" s="88">
        <v>32091.23</v>
      </c>
      <c r="F456" s="89">
        <v>34311.22</v>
      </c>
      <c r="G456" s="44">
        <v>-2219.9899999999998</v>
      </c>
      <c r="H456" s="19">
        <f t="shared" si="29"/>
        <v>-6.4701575752771245E-2</v>
      </c>
      <c r="I456" s="19">
        <f t="shared" si="23"/>
        <v>1.9103930806059731E-3</v>
      </c>
      <c r="J456" s="49">
        <v>32091.23</v>
      </c>
      <c r="K456" s="83">
        <v>34311.22</v>
      </c>
      <c r="L456" s="44">
        <f t="shared" si="30"/>
        <v>-2219.9900000000016</v>
      </c>
      <c r="M456" s="20">
        <v>38991</v>
      </c>
      <c r="N456" s="20">
        <v>39355</v>
      </c>
      <c r="O456" s="50">
        <v>39121</v>
      </c>
      <c r="P456" s="51">
        <v>39121</v>
      </c>
      <c r="Q456" s="103">
        <v>39127</v>
      </c>
      <c r="R456" s="101">
        <v>39127</v>
      </c>
    </row>
    <row r="457" spans="2:18" customFormat="1" x14ac:dyDescent="0.2">
      <c r="B457" s="17" t="s">
        <v>589</v>
      </c>
      <c r="C457" s="17" t="s">
        <v>590</v>
      </c>
      <c r="D457" s="185" t="s">
        <v>591</v>
      </c>
      <c r="E457" s="88">
        <v>32288.73</v>
      </c>
      <c r="F457" s="89">
        <v>110185</v>
      </c>
      <c r="G457" s="44">
        <v>10825.69</v>
      </c>
      <c r="H457" s="21">
        <f t="shared" si="29"/>
        <v>9.8250124790125709E-2</v>
      </c>
      <c r="I457" s="19">
        <f t="shared" si="23"/>
        <v>7.2037745158211276E-3</v>
      </c>
      <c r="J457" s="49">
        <v>121010.69</v>
      </c>
      <c r="K457" s="83">
        <v>110185</v>
      </c>
      <c r="L457" s="44">
        <f t="shared" si="30"/>
        <v>10825.690000000002</v>
      </c>
      <c r="M457" s="20">
        <v>38991</v>
      </c>
      <c r="N457" s="20">
        <v>39355</v>
      </c>
      <c r="O457" s="50">
        <v>38918</v>
      </c>
      <c r="P457" s="51">
        <v>38918</v>
      </c>
      <c r="Q457" s="103">
        <v>39539</v>
      </c>
      <c r="R457" s="101">
        <v>39539</v>
      </c>
    </row>
    <row r="458" spans="2:18" customFormat="1" x14ac:dyDescent="0.2">
      <c r="B458" s="17" t="s">
        <v>1655</v>
      </c>
      <c r="C458" s="17" t="s">
        <v>1656</v>
      </c>
      <c r="D458" s="185" t="s">
        <v>1657</v>
      </c>
      <c r="E458" s="88">
        <v>34450.32</v>
      </c>
      <c r="F458" s="89">
        <v>30110</v>
      </c>
      <c r="G458" s="44">
        <v>4339.01</v>
      </c>
      <c r="H458" s="19">
        <f t="shared" si="29"/>
        <v>0.14410528063766193</v>
      </c>
      <c r="I458" s="19">
        <f t="shared" si="23"/>
        <v>2.0507518826086125E-3</v>
      </c>
      <c r="J458" s="49">
        <v>34449.01</v>
      </c>
      <c r="K458" s="83">
        <v>30110</v>
      </c>
      <c r="L458" s="44">
        <f t="shared" si="30"/>
        <v>4339.010000000002</v>
      </c>
      <c r="M458" s="20">
        <v>38991</v>
      </c>
      <c r="N458" s="20">
        <v>39355</v>
      </c>
      <c r="O458" s="50">
        <v>39092</v>
      </c>
      <c r="P458" s="51">
        <v>39092</v>
      </c>
      <c r="Q458" s="103">
        <v>39457</v>
      </c>
      <c r="R458" s="101">
        <v>39457</v>
      </c>
    </row>
    <row r="459" spans="2:18" customFormat="1" x14ac:dyDescent="0.2">
      <c r="B459" s="17" t="s">
        <v>1673</v>
      </c>
      <c r="C459" s="17" t="s">
        <v>1674</v>
      </c>
      <c r="D459" s="185" t="s">
        <v>1675</v>
      </c>
      <c r="E459" s="88">
        <v>35782.080000000002</v>
      </c>
      <c r="F459" s="89">
        <v>33346.49</v>
      </c>
      <c r="G459" s="44">
        <v>2426.75</v>
      </c>
      <c r="H459" s="19">
        <f t="shared" si="29"/>
        <v>7.2773776190537598E-2</v>
      </c>
      <c r="I459" s="19">
        <f t="shared" si="23"/>
        <v>2.1295833835866316E-3</v>
      </c>
      <c r="J459" s="49">
        <v>35773.24</v>
      </c>
      <c r="K459" s="83">
        <v>33346.49</v>
      </c>
      <c r="L459" s="44">
        <f t="shared" si="30"/>
        <v>2426.75</v>
      </c>
      <c r="M459" s="20">
        <v>38991</v>
      </c>
      <c r="N459" s="20">
        <v>39355</v>
      </c>
      <c r="O459" s="50">
        <v>39101</v>
      </c>
      <c r="P459" s="51">
        <v>39101</v>
      </c>
      <c r="Q459" s="103">
        <v>39294</v>
      </c>
      <c r="R459" s="101">
        <v>39294</v>
      </c>
    </row>
    <row r="460" spans="2:18" customFormat="1" x14ac:dyDescent="0.2">
      <c r="B460" s="17" t="s">
        <v>586</v>
      </c>
      <c r="C460" s="17" t="s">
        <v>587</v>
      </c>
      <c r="D460" s="185" t="s">
        <v>588</v>
      </c>
      <c r="E460" s="88">
        <v>37505.519999999997</v>
      </c>
      <c r="F460" s="89">
        <v>151600</v>
      </c>
      <c r="G460" s="44">
        <v>-50352.639999999999</v>
      </c>
      <c r="H460" s="19">
        <f t="shared" si="29"/>
        <v>-0.33214142480211084</v>
      </c>
      <c r="I460" s="19">
        <f t="shared" si="23"/>
        <v>6.0272621514856862E-3</v>
      </c>
      <c r="J460" s="49">
        <v>101247.36</v>
      </c>
      <c r="K460" s="83">
        <v>151600</v>
      </c>
      <c r="L460" s="44">
        <f t="shared" si="30"/>
        <v>-50352.639999999999</v>
      </c>
      <c r="M460" s="20">
        <v>38991</v>
      </c>
      <c r="N460" s="20">
        <v>39355</v>
      </c>
      <c r="O460" s="50">
        <v>38918</v>
      </c>
      <c r="P460" s="51">
        <v>38918</v>
      </c>
      <c r="Q460" s="103">
        <v>39539</v>
      </c>
      <c r="R460" s="101">
        <v>39539</v>
      </c>
    </row>
    <row r="461" spans="2:18" customFormat="1" x14ac:dyDescent="0.2">
      <c r="B461" s="17" t="s">
        <v>1667</v>
      </c>
      <c r="C461" s="17" t="s">
        <v>1668</v>
      </c>
      <c r="D461" s="185" t="s">
        <v>1669</v>
      </c>
      <c r="E461" s="88">
        <v>38657.42</v>
      </c>
      <c r="F461" s="89">
        <v>28109.67</v>
      </c>
      <c r="G461" s="44">
        <v>10547.75</v>
      </c>
      <c r="H461" s="19">
        <f t="shared" si="29"/>
        <v>0.37523563955037537</v>
      </c>
      <c r="I461" s="19">
        <f t="shared" si="23"/>
        <v>2.301278812999033E-3</v>
      </c>
      <c r="J461" s="49">
        <v>38657.42</v>
      </c>
      <c r="K461" s="83">
        <v>28109.67</v>
      </c>
      <c r="L461" s="44">
        <f t="shared" si="30"/>
        <v>10547.75</v>
      </c>
      <c r="M461" s="20">
        <v>38991</v>
      </c>
      <c r="N461" s="20">
        <v>39355</v>
      </c>
      <c r="O461" s="50">
        <v>39099</v>
      </c>
      <c r="P461" s="51">
        <v>39099</v>
      </c>
      <c r="Q461" s="103">
        <v>39353</v>
      </c>
      <c r="R461" s="101">
        <v>39353</v>
      </c>
    </row>
    <row r="462" spans="2:18" customFormat="1" x14ac:dyDescent="0.2">
      <c r="B462" s="17" t="s">
        <v>370</v>
      </c>
      <c r="C462" s="17" t="s">
        <v>371</v>
      </c>
      <c r="D462" s="185" t="s">
        <v>372</v>
      </c>
      <c r="E462" s="88">
        <v>40207.01</v>
      </c>
      <c r="F462" s="89">
        <v>13006.96</v>
      </c>
      <c r="G462" s="44">
        <v>29298.68</v>
      </c>
      <c r="H462" s="19">
        <f t="shared" si="29"/>
        <v>2.2525386408507448</v>
      </c>
      <c r="I462" s="19">
        <f t="shared" ref="I462:I512" si="31">J462/16798234</f>
        <v>2.5184575950067132E-3</v>
      </c>
      <c r="J462" s="49">
        <v>42305.64</v>
      </c>
      <c r="K462" s="83">
        <v>13006.96</v>
      </c>
      <c r="L462" s="44">
        <f t="shared" si="30"/>
        <v>29298.68</v>
      </c>
      <c r="M462" s="20">
        <v>38991</v>
      </c>
      <c r="N462" s="20">
        <v>39355</v>
      </c>
      <c r="O462" s="50">
        <v>39253</v>
      </c>
      <c r="P462" s="51">
        <v>39253</v>
      </c>
      <c r="Q462" s="103">
        <v>39351</v>
      </c>
      <c r="R462" s="101">
        <v>39351</v>
      </c>
    </row>
    <row r="463" spans="2:18" customFormat="1" x14ac:dyDescent="0.2">
      <c r="B463" s="17" t="s">
        <v>452</v>
      </c>
      <c r="C463" s="17" t="s">
        <v>453</v>
      </c>
      <c r="D463" s="185" t="s">
        <v>454</v>
      </c>
      <c r="E463" s="88">
        <v>43880.08</v>
      </c>
      <c r="F463" s="89">
        <v>49360</v>
      </c>
      <c r="G463" s="44">
        <v>15067.32</v>
      </c>
      <c r="H463" s="19">
        <f t="shared" si="29"/>
        <v>0.30525364667747162</v>
      </c>
      <c r="I463" s="19">
        <f t="shared" si="31"/>
        <v>3.8353626934831365E-3</v>
      </c>
      <c r="J463" s="49">
        <v>64427.32</v>
      </c>
      <c r="K463" s="83">
        <v>49360</v>
      </c>
      <c r="L463" s="44">
        <f t="shared" si="30"/>
        <v>15067.32</v>
      </c>
      <c r="M463" s="20">
        <v>38991</v>
      </c>
      <c r="N463" s="20">
        <v>39355</v>
      </c>
      <c r="O463" s="50">
        <v>39295</v>
      </c>
      <c r="P463" s="51">
        <v>39295</v>
      </c>
      <c r="Q463" s="103">
        <v>39668</v>
      </c>
      <c r="R463" s="101">
        <v>39668</v>
      </c>
    </row>
    <row r="464" spans="2:18" customFormat="1" x14ac:dyDescent="0.2">
      <c r="B464" s="17" t="s">
        <v>1993</v>
      </c>
      <c r="C464" s="17" t="s">
        <v>1994</v>
      </c>
      <c r="D464" s="185" t="s">
        <v>1995</v>
      </c>
      <c r="E464" s="88">
        <v>44552.87</v>
      </c>
      <c r="F464" s="89">
        <v>23887</v>
      </c>
      <c r="G464" s="44">
        <v>-615.20999999999913</v>
      </c>
      <c r="H464" s="19">
        <f t="shared" si="29"/>
        <v>-2.5755013187089174E-2</v>
      </c>
      <c r="I464" s="19">
        <f t="shared" si="31"/>
        <v>1.3853712241417759E-3</v>
      </c>
      <c r="J464" s="49">
        <v>23271.79</v>
      </c>
      <c r="K464" s="83">
        <v>23887</v>
      </c>
      <c r="L464" s="44">
        <f t="shared" si="30"/>
        <v>-615.20999999999913</v>
      </c>
      <c r="M464" s="20">
        <v>38991</v>
      </c>
      <c r="N464" s="20">
        <v>39355</v>
      </c>
      <c r="O464" s="50">
        <v>39177</v>
      </c>
      <c r="P464" s="51">
        <v>39177</v>
      </c>
      <c r="Q464" s="103">
        <v>39543</v>
      </c>
      <c r="R464" s="101">
        <v>39543</v>
      </c>
    </row>
    <row r="465" spans="2:18" customFormat="1" x14ac:dyDescent="0.2">
      <c r="B465" s="17" t="s">
        <v>1984</v>
      </c>
      <c r="C465" s="17" t="s">
        <v>1985</v>
      </c>
      <c r="D465" s="185" t="s">
        <v>1986</v>
      </c>
      <c r="E465" s="88">
        <v>44617.53</v>
      </c>
      <c r="F465" s="89">
        <v>23230</v>
      </c>
      <c r="G465" s="44">
        <v>9394.6299999999992</v>
      </c>
      <c r="H465" s="19">
        <f t="shared" si="29"/>
        <v>0.40441799397331035</v>
      </c>
      <c r="I465" s="19">
        <f t="shared" si="31"/>
        <v>1.94214641848661E-3</v>
      </c>
      <c r="J465" s="49">
        <v>32624.63</v>
      </c>
      <c r="K465" s="83">
        <v>23230</v>
      </c>
      <c r="L465" s="44">
        <f t="shared" si="30"/>
        <v>9394.630000000001</v>
      </c>
      <c r="M465" s="20">
        <v>38991</v>
      </c>
      <c r="N465" s="20">
        <v>39355</v>
      </c>
      <c r="O465" s="50">
        <v>39171</v>
      </c>
      <c r="P465" s="51">
        <v>39171</v>
      </c>
      <c r="Q465" s="103">
        <v>39171</v>
      </c>
      <c r="R465" s="101">
        <v>39171</v>
      </c>
    </row>
    <row r="466" spans="2:18" customFormat="1" x14ac:dyDescent="0.2">
      <c r="B466" s="17" t="s">
        <v>168</v>
      </c>
      <c r="C466" s="17" t="s">
        <v>169</v>
      </c>
      <c r="D466" s="185" t="s">
        <v>170</v>
      </c>
      <c r="E466" s="88">
        <v>47071.45</v>
      </c>
      <c r="F466" s="89">
        <v>62391</v>
      </c>
      <c r="G466" s="44">
        <v>10616.5</v>
      </c>
      <c r="H466" s="21">
        <f t="shared" si="29"/>
        <v>0.17016076036607844</v>
      </c>
      <c r="I466" s="19">
        <f t="shared" si="31"/>
        <v>4.3461413860528438E-3</v>
      </c>
      <c r="J466" s="49">
        <v>73007.5</v>
      </c>
      <c r="K466" s="83">
        <v>62391</v>
      </c>
      <c r="L466" s="44">
        <f t="shared" si="30"/>
        <v>10616.5</v>
      </c>
      <c r="M466" s="20">
        <v>38991</v>
      </c>
      <c r="N466" s="20">
        <v>39355</v>
      </c>
      <c r="O466" s="50">
        <v>38973</v>
      </c>
      <c r="P466" s="51">
        <v>38973</v>
      </c>
      <c r="Q466" s="103">
        <v>39338</v>
      </c>
      <c r="R466" s="101">
        <v>39338</v>
      </c>
    </row>
    <row r="467" spans="2:18" customFormat="1" x14ac:dyDescent="0.2">
      <c r="B467" s="17" t="s">
        <v>2593</v>
      </c>
      <c r="C467" s="17" t="s">
        <v>2594</v>
      </c>
      <c r="D467" s="185" t="s">
        <v>2595</v>
      </c>
      <c r="E467" s="88">
        <v>52324.21</v>
      </c>
      <c r="F467" s="89" t="s">
        <v>2801</v>
      </c>
      <c r="G467" s="71" t="s">
        <v>2907</v>
      </c>
      <c r="H467" s="35" t="s">
        <v>2907</v>
      </c>
      <c r="I467" s="19">
        <f t="shared" si="31"/>
        <v>3.137299432785613E-3</v>
      </c>
      <c r="J467" s="49">
        <v>52701.09</v>
      </c>
      <c r="K467" s="83" t="s">
        <v>2801</v>
      </c>
      <c r="L467" s="44" t="s">
        <v>2907</v>
      </c>
      <c r="M467" s="20">
        <v>38991</v>
      </c>
      <c r="N467" s="20">
        <v>39355</v>
      </c>
      <c r="O467" s="50">
        <v>38995</v>
      </c>
      <c r="P467" s="51">
        <v>38995</v>
      </c>
      <c r="Q467" s="103">
        <v>39354</v>
      </c>
      <c r="R467" s="101">
        <v>39354</v>
      </c>
    </row>
    <row r="468" spans="2:18" customFormat="1" x14ac:dyDescent="0.2">
      <c r="B468" s="17" t="s">
        <v>1670</v>
      </c>
      <c r="C468" s="17" t="s">
        <v>1671</v>
      </c>
      <c r="D468" s="185" t="s">
        <v>1672</v>
      </c>
      <c r="E468" s="88">
        <v>55270.01</v>
      </c>
      <c r="F468" s="89">
        <v>85200</v>
      </c>
      <c r="G468" s="44">
        <v>-28834.69</v>
      </c>
      <c r="H468" s="19">
        <f t="shared" ref="H468:H484" si="32">G468/F468</f>
        <v>-0.33843532863849762</v>
      </c>
      <c r="I468" s="19">
        <f t="shared" si="31"/>
        <v>3.3554306958695776E-3</v>
      </c>
      <c r="J468" s="49">
        <v>56365.31</v>
      </c>
      <c r="K468" s="83">
        <v>85200</v>
      </c>
      <c r="L468" s="44">
        <f t="shared" ref="L468:L484" si="33">J468-K468</f>
        <v>-28834.690000000002</v>
      </c>
      <c r="M468" s="20">
        <v>38991</v>
      </c>
      <c r="N468" s="20">
        <v>39355</v>
      </c>
      <c r="O468" s="50">
        <v>39100</v>
      </c>
      <c r="P468" s="51">
        <v>39100</v>
      </c>
      <c r="Q468" s="103">
        <v>39508</v>
      </c>
      <c r="R468" s="101">
        <v>39508</v>
      </c>
    </row>
    <row r="469" spans="2:18" customFormat="1" x14ac:dyDescent="0.2">
      <c r="B469" s="17" t="s">
        <v>1658</v>
      </c>
      <c r="C469" s="17" t="s">
        <v>1659</v>
      </c>
      <c r="D469" s="185" t="s">
        <v>1660</v>
      </c>
      <c r="E469" s="88">
        <v>59532.23</v>
      </c>
      <c r="F469" s="89">
        <v>48118.58</v>
      </c>
      <c r="G469" s="44">
        <v>11413.65</v>
      </c>
      <c r="H469" s="19">
        <f t="shared" si="32"/>
        <v>0.23719839612889657</v>
      </c>
      <c r="I469" s="19">
        <f t="shared" si="31"/>
        <v>3.543957656501273E-3</v>
      </c>
      <c r="J469" s="49">
        <v>59532.23</v>
      </c>
      <c r="K469" s="83">
        <v>48118.58</v>
      </c>
      <c r="L469" s="44">
        <f t="shared" si="33"/>
        <v>11413.650000000001</v>
      </c>
      <c r="M469" s="20">
        <v>38991</v>
      </c>
      <c r="N469" s="20">
        <v>39355</v>
      </c>
      <c r="O469" s="50">
        <v>39098</v>
      </c>
      <c r="P469" s="51">
        <v>39098</v>
      </c>
      <c r="Q469" s="103">
        <v>39141</v>
      </c>
      <c r="R469" s="101">
        <v>39141</v>
      </c>
    </row>
    <row r="470" spans="2:18" customFormat="1" x14ac:dyDescent="0.2">
      <c r="B470" s="17" t="s">
        <v>352</v>
      </c>
      <c r="C470" s="17" t="s">
        <v>353</v>
      </c>
      <c r="D470" s="185" t="s">
        <v>354</v>
      </c>
      <c r="E470" s="88">
        <v>59688.47</v>
      </c>
      <c r="F470" s="89">
        <v>115700</v>
      </c>
      <c r="G470" s="44">
        <v>-56030.23</v>
      </c>
      <c r="H470" s="19">
        <f t="shared" si="32"/>
        <v>-0.48427165082108903</v>
      </c>
      <c r="I470" s="19">
        <f t="shared" si="31"/>
        <v>3.5521454219532836E-3</v>
      </c>
      <c r="J470" s="49">
        <v>59669.77</v>
      </c>
      <c r="K470" s="83">
        <v>115700</v>
      </c>
      <c r="L470" s="44">
        <f t="shared" si="33"/>
        <v>-56030.23</v>
      </c>
      <c r="M470" s="20">
        <v>38991</v>
      </c>
      <c r="N470" s="20">
        <v>39355</v>
      </c>
      <c r="O470" s="50">
        <v>39245</v>
      </c>
      <c r="P470" s="51">
        <v>39245</v>
      </c>
      <c r="Q470" s="103">
        <v>39429</v>
      </c>
      <c r="R470" s="101">
        <v>39429</v>
      </c>
    </row>
    <row r="471" spans="2:18" customFormat="1" x14ac:dyDescent="0.2">
      <c r="B471" s="17" t="s">
        <v>1041</v>
      </c>
      <c r="C471" s="17" t="s">
        <v>1042</v>
      </c>
      <c r="D471" s="185" t="s">
        <v>1882</v>
      </c>
      <c r="E471" s="88">
        <v>61057.86</v>
      </c>
      <c r="F471" s="89">
        <v>230378</v>
      </c>
      <c r="G471" s="44">
        <v>-160639.18</v>
      </c>
      <c r="H471" s="19">
        <f t="shared" si="32"/>
        <v>-0.69728524425075311</v>
      </c>
      <c r="I471" s="19">
        <f t="shared" si="31"/>
        <v>4.1515566457759794E-3</v>
      </c>
      <c r="J471" s="49">
        <v>69738.820000000007</v>
      </c>
      <c r="K471" s="83">
        <v>230378</v>
      </c>
      <c r="L471" s="44">
        <f t="shared" si="33"/>
        <v>-160639.18</v>
      </c>
      <c r="M471" s="20">
        <v>38991</v>
      </c>
      <c r="N471" s="20">
        <v>39355</v>
      </c>
      <c r="O471" s="50">
        <v>38736</v>
      </c>
      <c r="P471" s="51">
        <v>38736</v>
      </c>
      <c r="Q471" s="103">
        <v>38988</v>
      </c>
      <c r="R471" s="101">
        <v>38988</v>
      </c>
    </row>
    <row r="472" spans="2:18" customFormat="1" x14ac:dyDescent="0.2">
      <c r="B472" s="17" t="s">
        <v>1550</v>
      </c>
      <c r="C472" s="17" t="s">
        <v>1551</v>
      </c>
      <c r="D472" s="185" t="s">
        <v>1552</v>
      </c>
      <c r="E472" s="88">
        <v>63319.11</v>
      </c>
      <c r="F472" s="89">
        <v>47900</v>
      </c>
      <c r="G472" s="44">
        <v>15419.11</v>
      </c>
      <c r="H472" s="19">
        <f t="shared" si="32"/>
        <v>0.32190208768267226</v>
      </c>
      <c r="I472" s="19">
        <f t="shared" si="31"/>
        <v>3.769390877636304E-3</v>
      </c>
      <c r="J472" s="49">
        <v>63319.11</v>
      </c>
      <c r="K472" s="83">
        <v>47900</v>
      </c>
      <c r="L472" s="44">
        <f t="shared" si="33"/>
        <v>15419.11</v>
      </c>
      <c r="M472" s="20">
        <v>38991</v>
      </c>
      <c r="N472" s="20">
        <v>39355</v>
      </c>
      <c r="O472" s="50">
        <v>39023</v>
      </c>
      <c r="P472" s="51">
        <v>39023</v>
      </c>
      <c r="Q472" s="103">
        <v>39387</v>
      </c>
      <c r="R472" s="101">
        <v>39387</v>
      </c>
    </row>
    <row r="473" spans="2:18" customFormat="1" x14ac:dyDescent="0.2">
      <c r="B473" s="17" t="s">
        <v>2072</v>
      </c>
      <c r="C473" s="17" t="s">
        <v>2073</v>
      </c>
      <c r="D473" s="185" t="s">
        <v>2074</v>
      </c>
      <c r="E473" s="88">
        <v>64325.27</v>
      </c>
      <c r="F473" s="89">
        <v>10792.5</v>
      </c>
      <c r="G473" s="44">
        <v>56024.25</v>
      </c>
      <c r="H473" s="19">
        <f t="shared" si="32"/>
        <v>5.1910354412786655</v>
      </c>
      <c r="I473" s="19">
        <f t="shared" si="31"/>
        <v>3.977605622114801E-3</v>
      </c>
      <c r="J473" s="49">
        <v>66816.75</v>
      </c>
      <c r="K473" s="83">
        <v>10792.5</v>
      </c>
      <c r="L473" s="44">
        <f t="shared" si="33"/>
        <v>56024.25</v>
      </c>
      <c r="M473" s="20">
        <v>38991</v>
      </c>
      <c r="N473" s="20">
        <v>39355</v>
      </c>
      <c r="O473" s="50">
        <v>39224</v>
      </c>
      <c r="P473" s="51">
        <v>39224</v>
      </c>
      <c r="Q473" s="103">
        <v>39233</v>
      </c>
      <c r="R473" s="101">
        <v>39233</v>
      </c>
    </row>
    <row r="474" spans="2:18" customFormat="1" x14ac:dyDescent="0.2">
      <c r="B474" s="17" t="s">
        <v>1607</v>
      </c>
      <c r="C474" s="17" t="s">
        <v>1608</v>
      </c>
      <c r="D474" s="185" t="s">
        <v>1609</v>
      </c>
      <c r="E474" s="88">
        <v>65263.81</v>
      </c>
      <c r="F474" s="89">
        <v>37786</v>
      </c>
      <c r="G474" s="44">
        <v>27462.44</v>
      </c>
      <c r="H474" s="21">
        <f t="shared" si="32"/>
        <v>0.72678875774096219</v>
      </c>
      <c r="I474" s="19">
        <f t="shared" si="31"/>
        <v>3.8842440223180604E-3</v>
      </c>
      <c r="J474" s="49">
        <v>65248.44</v>
      </c>
      <c r="K474" s="83">
        <v>37786</v>
      </c>
      <c r="L474" s="44">
        <f t="shared" si="33"/>
        <v>27462.440000000002</v>
      </c>
      <c r="M474" s="20">
        <v>38991</v>
      </c>
      <c r="N474" s="20">
        <v>39355</v>
      </c>
      <c r="O474" s="50">
        <v>39059</v>
      </c>
      <c r="P474" s="51">
        <v>39059</v>
      </c>
      <c r="Q474" s="103">
        <v>39425</v>
      </c>
      <c r="R474" s="101">
        <v>39425</v>
      </c>
    </row>
    <row r="475" spans="2:18" customFormat="1" x14ac:dyDescent="0.2">
      <c r="B475" s="17" t="s">
        <v>458</v>
      </c>
      <c r="C475" s="17" t="s">
        <v>459</v>
      </c>
      <c r="D475" s="185" t="s">
        <v>460</v>
      </c>
      <c r="E475" s="88">
        <v>66038.22</v>
      </c>
      <c r="F475" s="89">
        <v>63687</v>
      </c>
      <c r="G475" s="44">
        <v>39540.410000000003</v>
      </c>
      <c r="H475" s="19">
        <f t="shared" si="32"/>
        <v>0.62085527658705864</v>
      </c>
      <c r="I475" s="19">
        <f t="shared" si="31"/>
        <v>6.145134661179265E-3</v>
      </c>
      <c r="J475" s="49">
        <v>103227.41</v>
      </c>
      <c r="K475" s="83">
        <v>63687</v>
      </c>
      <c r="L475" s="44">
        <f t="shared" si="33"/>
        <v>39540.410000000003</v>
      </c>
      <c r="M475" s="20">
        <v>38991</v>
      </c>
      <c r="N475" s="20">
        <v>39355</v>
      </c>
      <c r="O475" s="50">
        <v>39295</v>
      </c>
      <c r="P475" s="51">
        <v>39295</v>
      </c>
      <c r="Q475" s="103">
        <v>39668</v>
      </c>
      <c r="R475" s="101">
        <v>39668</v>
      </c>
    </row>
    <row r="476" spans="2:18" customFormat="1" x14ac:dyDescent="0.2">
      <c r="B476" s="17" t="s">
        <v>355</v>
      </c>
      <c r="C476" s="17" t="s">
        <v>356</v>
      </c>
      <c r="D476" s="185" t="s">
        <v>357</v>
      </c>
      <c r="E476" s="88">
        <v>68598.41</v>
      </c>
      <c r="F476" s="89">
        <v>56945</v>
      </c>
      <c r="G476" s="44">
        <v>12721.47</v>
      </c>
      <c r="H476" s="19">
        <f t="shared" si="32"/>
        <v>0.22339924488541574</v>
      </c>
      <c r="I476" s="19">
        <f t="shared" si="31"/>
        <v>4.1472496454091545E-3</v>
      </c>
      <c r="J476" s="49">
        <v>69666.47</v>
      </c>
      <c r="K476" s="83">
        <v>56945</v>
      </c>
      <c r="L476" s="44">
        <f t="shared" si="33"/>
        <v>12721.470000000001</v>
      </c>
      <c r="M476" s="20">
        <v>38991</v>
      </c>
      <c r="N476" s="20">
        <v>39355</v>
      </c>
      <c r="O476" s="50">
        <v>39245</v>
      </c>
      <c r="P476" s="51">
        <v>39245</v>
      </c>
      <c r="Q476" s="103">
        <v>39447</v>
      </c>
      <c r="R476" s="101">
        <v>39447</v>
      </c>
    </row>
    <row r="477" spans="2:18" customFormat="1" x14ac:dyDescent="0.2">
      <c r="B477" s="17" t="s">
        <v>1617</v>
      </c>
      <c r="C477" s="17" t="s">
        <v>1618</v>
      </c>
      <c r="D477" s="185" t="s">
        <v>1619</v>
      </c>
      <c r="E477" s="88">
        <v>71041.8</v>
      </c>
      <c r="F477" s="89">
        <v>58717.599999999999</v>
      </c>
      <c r="G477" s="44">
        <v>12757.53</v>
      </c>
      <c r="H477" s="21">
        <f t="shared" si="32"/>
        <v>0.2172692684987125</v>
      </c>
      <c r="I477" s="19">
        <f t="shared" si="31"/>
        <v>4.2549192968737073E-3</v>
      </c>
      <c r="J477" s="49">
        <v>71475.13</v>
      </c>
      <c r="K477" s="83">
        <v>58717.599999999999</v>
      </c>
      <c r="L477" s="44">
        <f t="shared" si="33"/>
        <v>12757.530000000006</v>
      </c>
      <c r="M477" s="20">
        <v>38991</v>
      </c>
      <c r="N477" s="20">
        <v>39355</v>
      </c>
      <c r="O477" s="50">
        <v>39066</v>
      </c>
      <c r="P477" s="51">
        <v>39066</v>
      </c>
      <c r="Q477" s="103">
        <v>39290</v>
      </c>
      <c r="R477" s="101">
        <v>39290</v>
      </c>
    </row>
    <row r="478" spans="2:18" customFormat="1" x14ac:dyDescent="0.2">
      <c r="B478" s="17" t="s">
        <v>2011</v>
      </c>
      <c r="C478" s="17" t="s">
        <v>2012</v>
      </c>
      <c r="D478" s="185" t="s">
        <v>2013</v>
      </c>
      <c r="E478" s="88">
        <v>71425.3</v>
      </c>
      <c r="F478" s="89">
        <v>59490</v>
      </c>
      <c r="G478" s="44">
        <v>23340.1</v>
      </c>
      <c r="H478" s="21">
        <f t="shared" si="32"/>
        <v>0.39233652714741973</v>
      </c>
      <c r="I478" s="19">
        <f t="shared" si="31"/>
        <v>4.9308814247973924E-3</v>
      </c>
      <c r="J478" s="49">
        <v>82830.100000000006</v>
      </c>
      <c r="K478" s="83">
        <v>59490</v>
      </c>
      <c r="L478" s="44">
        <f t="shared" si="33"/>
        <v>23340.100000000006</v>
      </c>
      <c r="M478" s="20">
        <v>38991</v>
      </c>
      <c r="N478" s="20">
        <v>39355</v>
      </c>
      <c r="O478" s="50">
        <v>39189</v>
      </c>
      <c r="P478" s="51">
        <v>39189</v>
      </c>
      <c r="Q478" s="103">
        <v>39550</v>
      </c>
      <c r="R478" s="101">
        <v>39550</v>
      </c>
    </row>
    <row r="479" spans="2:18" customFormat="1" x14ac:dyDescent="0.2">
      <c r="B479" s="17" t="s">
        <v>2005</v>
      </c>
      <c r="C479" s="17" t="s">
        <v>2006</v>
      </c>
      <c r="D479" s="185" t="s">
        <v>2007</v>
      </c>
      <c r="E479" s="88">
        <v>75716.070000000007</v>
      </c>
      <c r="F479" s="89">
        <v>11332</v>
      </c>
      <c r="G479" s="44">
        <v>154520.35999999999</v>
      </c>
      <c r="H479" s="19">
        <f t="shared" si="32"/>
        <v>13.635753618072712</v>
      </c>
      <c r="I479" s="19">
        <f t="shared" si="31"/>
        <v>9.873202147320962E-3</v>
      </c>
      <c r="J479" s="49">
        <v>165852.35999999999</v>
      </c>
      <c r="K479" s="83">
        <v>11332</v>
      </c>
      <c r="L479" s="44">
        <f t="shared" si="33"/>
        <v>154520.35999999999</v>
      </c>
      <c r="M479" s="20">
        <v>38991</v>
      </c>
      <c r="N479" s="20">
        <v>39355</v>
      </c>
      <c r="O479" s="50">
        <v>39183</v>
      </c>
      <c r="P479" s="51">
        <v>39183</v>
      </c>
      <c r="Q479" s="103">
        <v>39549</v>
      </c>
      <c r="R479" s="101">
        <v>39549</v>
      </c>
    </row>
    <row r="480" spans="2:18" customFormat="1" x14ac:dyDescent="0.2">
      <c r="B480" s="17" t="s">
        <v>449</v>
      </c>
      <c r="C480" s="17" t="s">
        <v>450</v>
      </c>
      <c r="D480" s="185" t="s">
        <v>451</v>
      </c>
      <c r="E480" s="88">
        <v>78450.84</v>
      </c>
      <c r="F480" s="89">
        <v>94279.84</v>
      </c>
      <c r="G480" s="44">
        <v>5244.4600000000064</v>
      </c>
      <c r="H480" s="21">
        <f t="shared" si="32"/>
        <v>5.5626526307214846E-2</v>
      </c>
      <c r="I480" s="19">
        <f t="shared" si="31"/>
        <v>5.9246882737792553E-3</v>
      </c>
      <c r="J480" s="49">
        <v>99524.3</v>
      </c>
      <c r="K480" s="83">
        <v>94279.84</v>
      </c>
      <c r="L480" s="44">
        <f t="shared" si="33"/>
        <v>5244.4600000000064</v>
      </c>
      <c r="M480" s="20">
        <v>38991</v>
      </c>
      <c r="N480" s="20">
        <v>39355</v>
      </c>
      <c r="O480" s="50">
        <v>39294</v>
      </c>
      <c r="P480" s="51">
        <v>39294</v>
      </c>
      <c r="Q480" s="103">
        <v>39657</v>
      </c>
      <c r="R480" s="101">
        <v>39657</v>
      </c>
    </row>
    <row r="481" spans="2:18" customFormat="1" x14ac:dyDescent="0.2">
      <c r="B481" s="17" t="s">
        <v>1511</v>
      </c>
      <c r="C481" s="17" t="s">
        <v>1512</v>
      </c>
      <c r="D481" s="185" t="s">
        <v>1513</v>
      </c>
      <c r="E481" s="88">
        <v>94560.87</v>
      </c>
      <c r="F481" s="89">
        <v>74154</v>
      </c>
      <c r="G481" s="44">
        <v>20406.87</v>
      </c>
      <c r="H481" s="19">
        <f t="shared" si="32"/>
        <v>0.27519580872238852</v>
      </c>
      <c r="I481" s="19">
        <f t="shared" si="31"/>
        <v>5.6292149520003115E-3</v>
      </c>
      <c r="J481" s="49">
        <v>94560.87</v>
      </c>
      <c r="K481" s="83">
        <v>74154</v>
      </c>
      <c r="L481" s="44">
        <f t="shared" si="33"/>
        <v>20406.869999999995</v>
      </c>
      <c r="M481" s="20">
        <v>38991</v>
      </c>
      <c r="N481" s="20">
        <v>39355</v>
      </c>
      <c r="O481" s="50">
        <v>39009</v>
      </c>
      <c r="P481" s="51">
        <v>39009</v>
      </c>
      <c r="Q481" s="103">
        <v>39009</v>
      </c>
      <c r="R481" s="101">
        <v>39009</v>
      </c>
    </row>
    <row r="482" spans="2:18" customFormat="1" x14ac:dyDescent="0.2">
      <c r="B482" s="17" t="s">
        <v>1562</v>
      </c>
      <c r="C482" s="17" t="s">
        <v>1563</v>
      </c>
      <c r="D482" s="185" t="s">
        <v>1564</v>
      </c>
      <c r="E482" s="88">
        <v>95027.49</v>
      </c>
      <c r="F482" s="89">
        <v>79236</v>
      </c>
      <c r="G482" s="44">
        <v>118259.71</v>
      </c>
      <c r="H482" s="19">
        <f t="shared" si="32"/>
        <v>1.4924997475894797</v>
      </c>
      <c r="I482" s="19">
        <f t="shared" si="31"/>
        <v>1.175693290139904E-2</v>
      </c>
      <c r="J482" s="49">
        <v>197495.71</v>
      </c>
      <c r="K482" s="83">
        <v>79236</v>
      </c>
      <c r="L482" s="44">
        <f t="shared" si="33"/>
        <v>118259.70999999999</v>
      </c>
      <c r="M482" s="20">
        <v>38991</v>
      </c>
      <c r="N482" s="20">
        <v>39355</v>
      </c>
      <c r="O482" s="50">
        <v>39031</v>
      </c>
      <c r="P482" s="51">
        <v>39031</v>
      </c>
      <c r="Q482" s="103">
        <v>39057</v>
      </c>
      <c r="R482" s="101">
        <v>39057</v>
      </c>
    </row>
    <row r="483" spans="2:18" customFormat="1" x14ac:dyDescent="0.2">
      <c r="B483" s="17" t="s">
        <v>455</v>
      </c>
      <c r="C483" s="17" t="s">
        <v>456</v>
      </c>
      <c r="D483" s="185" t="s">
        <v>457</v>
      </c>
      <c r="E483" s="88">
        <v>96740.36</v>
      </c>
      <c r="F483" s="89">
        <v>98674</v>
      </c>
      <c r="G483" s="44">
        <v>54606.61</v>
      </c>
      <c r="H483" s="19">
        <f t="shared" si="32"/>
        <v>0.5534042402253887</v>
      </c>
      <c r="I483" s="19">
        <f t="shared" si="31"/>
        <v>9.1248050241471805E-3</v>
      </c>
      <c r="J483" s="49">
        <v>153280.60999999999</v>
      </c>
      <c r="K483" s="83">
        <v>98674</v>
      </c>
      <c r="L483" s="44">
        <f t="shared" si="33"/>
        <v>54606.609999999986</v>
      </c>
      <c r="M483" s="20">
        <v>38991</v>
      </c>
      <c r="N483" s="20">
        <v>39355</v>
      </c>
      <c r="O483" s="50">
        <v>39295</v>
      </c>
      <c r="P483" s="51">
        <v>39295</v>
      </c>
      <c r="Q483" s="103">
        <v>39668</v>
      </c>
      <c r="R483" s="101">
        <v>39668</v>
      </c>
    </row>
    <row r="484" spans="2:18" customFormat="1" x14ac:dyDescent="0.2">
      <c r="B484" s="17" t="s">
        <v>1559</v>
      </c>
      <c r="C484" s="17" t="s">
        <v>1560</v>
      </c>
      <c r="D484" s="185" t="s">
        <v>1561</v>
      </c>
      <c r="E484" s="88">
        <v>115804.41</v>
      </c>
      <c r="F484" s="89">
        <v>249936.11</v>
      </c>
      <c r="G484" s="44">
        <v>-138517.93</v>
      </c>
      <c r="H484" s="19">
        <f t="shared" si="32"/>
        <v>-0.55421335476494371</v>
      </c>
      <c r="I484" s="19">
        <f t="shared" si="31"/>
        <v>6.6327317502542227E-3</v>
      </c>
      <c r="J484" s="49">
        <v>111418.18</v>
      </c>
      <c r="K484" s="83">
        <v>249936.11</v>
      </c>
      <c r="L484" s="44">
        <f t="shared" si="33"/>
        <v>-138517.93</v>
      </c>
      <c r="M484" s="20">
        <v>38991</v>
      </c>
      <c r="N484" s="20">
        <v>39355</v>
      </c>
      <c r="O484" s="50">
        <v>39029</v>
      </c>
      <c r="P484" s="51">
        <v>39029</v>
      </c>
      <c r="Q484" s="103">
        <v>39393</v>
      </c>
      <c r="R484" s="101">
        <v>39393</v>
      </c>
    </row>
    <row r="485" spans="2:18" customFormat="1" x14ac:dyDescent="0.2">
      <c r="B485" s="17" t="s">
        <v>2575</v>
      </c>
      <c r="C485" s="17" t="s">
        <v>2576</v>
      </c>
      <c r="D485" s="185" t="s">
        <v>2577</v>
      </c>
      <c r="E485" s="88">
        <v>122512.24</v>
      </c>
      <c r="F485" s="89" t="s">
        <v>2801</v>
      </c>
      <c r="G485" s="71" t="s">
        <v>2907</v>
      </c>
      <c r="H485" s="36" t="s">
        <v>2907</v>
      </c>
      <c r="I485" s="19">
        <f t="shared" si="31"/>
        <v>7.3193289246952986E-3</v>
      </c>
      <c r="J485" s="49">
        <v>122951.8</v>
      </c>
      <c r="K485" s="83" t="s">
        <v>2801</v>
      </c>
      <c r="L485" s="44" t="s">
        <v>2907</v>
      </c>
      <c r="M485" s="20">
        <v>38991</v>
      </c>
      <c r="N485" s="20">
        <v>39355</v>
      </c>
      <c r="O485" s="50">
        <v>38995</v>
      </c>
      <c r="P485" s="51">
        <v>38995</v>
      </c>
      <c r="Q485" s="103">
        <v>39354</v>
      </c>
      <c r="R485" s="101">
        <v>39354</v>
      </c>
    </row>
    <row r="486" spans="2:18" customFormat="1" x14ac:dyDescent="0.2">
      <c r="B486" s="17" t="s">
        <v>2605</v>
      </c>
      <c r="C486" s="17" t="s">
        <v>2606</v>
      </c>
      <c r="D486" s="185" t="s">
        <v>2607</v>
      </c>
      <c r="E486" s="88">
        <v>125673.79</v>
      </c>
      <c r="F486" s="89" t="s">
        <v>2801</v>
      </c>
      <c r="G486" s="71" t="s">
        <v>2907</v>
      </c>
      <c r="H486" s="35" t="s">
        <v>2907</v>
      </c>
      <c r="I486" s="19">
        <f t="shared" si="31"/>
        <v>7.5150429503482328E-3</v>
      </c>
      <c r="J486" s="49">
        <v>126239.45</v>
      </c>
      <c r="K486" s="83" t="s">
        <v>2801</v>
      </c>
      <c r="L486" s="44" t="s">
        <v>2907</v>
      </c>
      <c r="M486" s="20">
        <v>38991</v>
      </c>
      <c r="N486" s="20">
        <v>39355</v>
      </c>
      <c r="O486" s="50">
        <v>38995</v>
      </c>
      <c r="P486" s="51">
        <v>38995</v>
      </c>
      <c r="Q486" s="103">
        <v>39354</v>
      </c>
      <c r="R486" s="101">
        <v>39354</v>
      </c>
    </row>
    <row r="487" spans="2:18" customFormat="1" x14ac:dyDescent="0.2">
      <c r="B487" s="17" t="s">
        <v>2629</v>
      </c>
      <c r="C487" s="17" t="s">
        <v>2630</v>
      </c>
      <c r="D487" s="185" t="s">
        <v>2631</v>
      </c>
      <c r="E487" s="88">
        <v>128960.79</v>
      </c>
      <c r="F487" s="89" t="s">
        <v>2801</v>
      </c>
      <c r="G487" s="71" t="s">
        <v>2907</v>
      </c>
      <c r="H487" s="35" t="s">
        <v>2907</v>
      </c>
      <c r="I487" s="19">
        <f t="shared" si="31"/>
        <v>7.7743910461063942E-3</v>
      </c>
      <c r="J487" s="49">
        <v>130596.04</v>
      </c>
      <c r="K487" s="83" t="s">
        <v>2801</v>
      </c>
      <c r="L487" s="44" t="s">
        <v>2907</v>
      </c>
      <c r="M487" s="20">
        <v>38991</v>
      </c>
      <c r="N487" s="20">
        <v>39355</v>
      </c>
      <c r="O487" s="50">
        <v>38995</v>
      </c>
      <c r="P487" s="51">
        <v>38995</v>
      </c>
      <c r="Q487" s="103">
        <v>39354</v>
      </c>
      <c r="R487" s="101">
        <v>39354</v>
      </c>
    </row>
    <row r="488" spans="2:18" customFormat="1" x14ac:dyDescent="0.2">
      <c r="B488" s="17" t="s">
        <v>2581</v>
      </c>
      <c r="C488" s="17" t="s">
        <v>2582</v>
      </c>
      <c r="D488" s="185" t="s">
        <v>2583</v>
      </c>
      <c r="E488" s="88">
        <v>159491.9</v>
      </c>
      <c r="F488" s="89" t="s">
        <v>2801</v>
      </c>
      <c r="G488" s="71" t="s">
        <v>2907</v>
      </c>
      <c r="H488" s="35" t="s">
        <v>2907</v>
      </c>
      <c r="I488" s="19">
        <f t="shared" si="31"/>
        <v>9.5317817337227245E-3</v>
      </c>
      <c r="J488" s="49">
        <v>160117.1</v>
      </c>
      <c r="K488" s="83" t="s">
        <v>2801</v>
      </c>
      <c r="L488" s="44" t="s">
        <v>2907</v>
      </c>
      <c r="M488" s="20">
        <v>38991</v>
      </c>
      <c r="N488" s="20">
        <v>39355</v>
      </c>
      <c r="O488" s="50">
        <v>38995</v>
      </c>
      <c r="P488" s="51">
        <v>38995</v>
      </c>
      <c r="Q488" s="103">
        <v>39354</v>
      </c>
      <c r="R488" s="101">
        <v>39354</v>
      </c>
    </row>
    <row r="489" spans="2:18" customFormat="1" x14ac:dyDescent="0.2">
      <c r="B489" s="17" t="s">
        <v>1544</v>
      </c>
      <c r="C489" s="17" t="s">
        <v>1545</v>
      </c>
      <c r="D489" s="185" t="s">
        <v>1546</v>
      </c>
      <c r="E489" s="88">
        <v>226197.68</v>
      </c>
      <c r="F489" s="89">
        <v>182476</v>
      </c>
      <c r="G489" s="44">
        <v>43721.68</v>
      </c>
      <c r="H489" s="19">
        <f>G489/F489</f>
        <v>0.23960235866634516</v>
      </c>
      <c r="I489" s="19">
        <f t="shared" si="31"/>
        <v>1.3465563106216999E-2</v>
      </c>
      <c r="J489" s="49">
        <v>226197.68</v>
      </c>
      <c r="K489" s="83">
        <v>182476</v>
      </c>
      <c r="L489" s="44">
        <f>J489-K489</f>
        <v>43721.679999999993</v>
      </c>
      <c r="M489" s="20">
        <v>38991</v>
      </c>
      <c r="N489" s="20">
        <v>39355</v>
      </c>
      <c r="O489" s="50">
        <v>39023</v>
      </c>
      <c r="P489" s="51">
        <v>39023</v>
      </c>
      <c r="Q489" s="103">
        <v>39388</v>
      </c>
      <c r="R489" s="101">
        <v>39388</v>
      </c>
    </row>
    <row r="490" spans="2:18" customFormat="1" x14ac:dyDescent="0.2">
      <c r="B490" s="17" t="s">
        <v>2066</v>
      </c>
      <c r="C490" s="17" t="s">
        <v>2067</v>
      </c>
      <c r="D490" s="185" t="s">
        <v>2068</v>
      </c>
      <c r="E490" s="88">
        <v>254604.25</v>
      </c>
      <c r="F490" s="89">
        <v>227641</v>
      </c>
      <c r="G490" s="44">
        <v>123112.58</v>
      </c>
      <c r="H490" s="19">
        <f>G490/F490</f>
        <v>0.54081900887801404</v>
      </c>
      <c r="I490" s="19">
        <f t="shared" si="31"/>
        <v>2.0880384211816552E-2</v>
      </c>
      <c r="J490" s="49">
        <v>350753.58</v>
      </c>
      <c r="K490" s="83">
        <v>227641</v>
      </c>
      <c r="L490" s="44">
        <f>J490-K490</f>
        <v>123112.58000000002</v>
      </c>
      <c r="M490" s="20">
        <v>38991</v>
      </c>
      <c r="N490" s="20">
        <v>39355</v>
      </c>
      <c r="O490" s="50">
        <v>39219</v>
      </c>
      <c r="P490" s="51">
        <v>39219</v>
      </c>
      <c r="Q490" s="103">
        <v>39585</v>
      </c>
      <c r="R490" s="101">
        <v>39585</v>
      </c>
    </row>
    <row r="491" spans="2:18" customFormat="1" x14ac:dyDescent="0.2">
      <c r="B491" s="17" t="s">
        <v>1652</v>
      </c>
      <c r="C491" s="17" t="s">
        <v>1653</v>
      </c>
      <c r="D491" s="185" t="s">
        <v>1654</v>
      </c>
      <c r="E491" s="88">
        <v>270665.56</v>
      </c>
      <c r="F491" s="89">
        <v>220077</v>
      </c>
      <c r="G491" s="44">
        <v>50588.56</v>
      </c>
      <c r="H491" s="19">
        <f>G491/F491</f>
        <v>0.22986754635877441</v>
      </c>
      <c r="I491" s="19">
        <f t="shared" si="31"/>
        <v>1.6112738993872808E-2</v>
      </c>
      <c r="J491" s="49">
        <v>270665.56</v>
      </c>
      <c r="K491" s="83">
        <v>220077</v>
      </c>
      <c r="L491" s="44">
        <f>J491-K491</f>
        <v>50588.56</v>
      </c>
      <c r="M491" s="20">
        <v>38991</v>
      </c>
      <c r="N491" s="20">
        <v>39355</v>
      </c>
      <c r="O491" s="50">
        <v>39091</v>
      </c>
      <c r="P491" s="51">
        <v>39091</v>
      </c>
      <c r="Q491" s="103">
        <v>39456</v>
      </c>
      <c r="R491" s="101">
        <v>39456</v>
      </c>
    </row>
    <row r="492" spans="2:18" customFormat="1" x14ac:dyDescent="0.2">
      <c r="B492" s="17" t="s">
        <v>2614</v>
      </c>
      <c r="C492" s="17" t="s">
        <v>2615</v>
      </c>
      <c r="D492" s="185" t="s">
        <v>2616</v>
      </c>
      <c r="E492" s="88">
        <v>280476.45</v>
      </c>
      <c r="F492" s="89" t="s">
        <v>2801</v>
      </c>
      <c r="G492" s="71" t="s">
        <v>2907</v>
      </c>
      <c r="H492" s="35" t="s">
        <v>2907</v>
      </c>
      <c r="I492" s="19">
        <f t="shared" si="31"/>
        <v>1.6744762574446813E-2</v>
      </c>
      <c r="J492" s="49">
        <v>281282.44</v>
      </c>
      <c r="K492" s="83" t="s">
        <v>2801</v>
      </c>
      <c r="L492" s="44" t="s">
        <v>2907</v>
      </c>
      <c r="M492" s="20">
        <v>38991</v>
      </c>
      <c r="N492" s="20">
        <v>39355</v>
      </c>
      <c r="O492" s="50">
        <v>38995</v>
      </c>
      <c r="P492" s="51">
        <v>38995</v>
      </c>
      <c r="Q492" s="103">
        <v>39354</v>
      </c>
      <c r="R492" s="101">
        <v>39354</v>
      </c>
    </row>
    <row r="493" spans="2:18" customFormat="1" x14ac:dyDescent="0.2">
      <c r="B493" s="17" t="s">
        <v>2602</v>
      </c>
      <c r="C493" s="17" t="s">
        <v>2603</v>
      </c>
      <c r="D493" s="185" t="s">
        <v>2604</v>
      </c>
      <c r="E493" s="88">
        <v>318136.25</v>
      </c>
      <c r="F493" s="89" t="s">
        <v>2801</v>
      </c>
      <c r="G493" s="71" t="s">
        <v>2907</v>
      </c>
      <c r="H493" s="35" t="s">
        <v>2907</v>
      </c>
      <c r="I493" s="19">
        <f t="shared" si="31"/>
        <v>1.9359815442504254E-2</v>
      </c>
      <c r="J493" s="49">
        <v>325210.71000000002</v>
      </c>
      <c r="K493" s="83" t="s">
        <v>2801</v>
      </c>
      <c r="L493" s="44" t="s">
        <v>2907</v>
      </c>
      <c r="M493" s="20">
        <v>38991</v>
      </c>
      <c r="N493" s="20">
        <v>39355</v>
      </c>
      <c r="O493" s="50">
        <v>38995</v>
      </c>
      <c r="P493" s="51">
        <v>38995</v>
      </c>
      <c r="Q493" s="103">
        <v>39354</v>
      </c>
      <c r="R493" s="101">
        <v>39354</v>
      </c>
    </row>
    <row r="494" spans="2:18" customFormat="1" x14ac:dyDescent="0.2">
      <c r="B494" s="17" t="s">
        <v>2632</v>
      </c>
      <c r="C494" s="17" t="s">
        <v>2633</v>
      </c>
      <c r="D494" s="185" t="s">
        <v>2634</v>
      </c>
      <c r="E494" s="88">
        <v>384767.96</v>
      </c>
      <c r="F494" s="89" t="s">
        <v>2801</v>
      </c>
      <c r="G494" s="71" t="s">
        <v>2907</v>
      </c>
      <c r="H494" s="35" t="s">
        <v>2907</v>
      </c>
      <c r="I494" s="19">
        <f t="shared" si="31"/>
        <v>2.332101636398207E-2</v>
      </c>
      <c r="J494" s="49">
        <v>391751.89</v>
      </c>
      <c r="K494" s="83" t="s">
        <v>2801</v>
      </c>
      <c r="L494" s="44" t="s">
        <v>2907</v>
      </c>
      <c r="M494" s="20">
        <v>38991</v>
      </c>
      <c r="N494" s="20">
        <v>39355</v>
      </c>
      <c r="O494" s="50">
        <v>38995</v>
      </c>
      <c r="P494" s="51">
        <v>38995</v>
      </c>
      <c r="Q494" s="103">
        <v>39354</v>
      </c>
      <c r="R494" s="101">
        <v>39354</v>
      </c>
    </row>
    <row r="495" spans="2:18" customFormat="1" x14ac:dyDescent="0.2">
      <c r="B495" s="17" t="s">
        <v>2587</v>
      </c>
      <c r="C495" s="17" t="s">
        <v>2588</v>
      </c>
      <c r="D495" s="185" t="s">
        <v>2589</v>
      </c>
      <c r="E495" s="88">
        <v>399189.32</v>
      </c>
      <c r="F495" s="89" t="s">
        <v>2801</v>
      </c>
      <c r="G495" s="71" t="s">
        <v>2907</v>
      </c>
      <c r="H495" s="35" t="s">
        <v>2907</v>
      </c>
      <c r="I495" s="19">
        <f t="shared" si="31"/>
        <v>2.4104109396261533E-2</v>
      </c>
      <c r="J495" s="49">
        <v>404906.47</v>
      </c>
      <c r="K495" s="83" t="s">
        <v>2801</v>
      </c>
      <c r="L495" s="44" t="s">
        <v>2907</v>
      </c>
      <c r="M495" s="20">
        <v>38991</v>
      </c>
      <c r="N495" s="20">
        <v>39355</v>
      </c>
      <c r="O495" s="50">
        <v>38995</v>
      </c>
      <c r="P495" s="51">
        <v>38995</v>
      </c>
      <c r="Q495" s="103">
        <v>39354</v>
      </c>
      <c r="R495" s="101">
        <v>39354</v>
      </c>
    </row>
    <row r="496" spans="2:18" customFormat="1" x14ac:dyDescent="0.2">
      <c r="B496" s="17" t="s">
        <v>1932</v>
      </c>
      <c r="C496" s="17" t="s">
        <v>1933</v>
      </c>
      <c r="D496" s="185" t="s">
        <v>1934</v>
      </c>
      <c r="E496" s="88">
        <v>435948.79999999999</v>
      </c>
      <c r="F496" s="89">
        <v>248949</v>
      </c>
      <c r="G496" s="44">
        <v>274137.38</v>
      </c>
      <c r="H496" s="19">
        <f>G496/F496</f>
        <v>1.1011788759946817</v>
      </c>
      <c r="I496" s="19">
        <f t="shared" si="31"/>
        <v>3.1139367388262361E-2</v>
      </c>
      <c r="J496" s="49">
        <v>523086.38</v>
      </c>
      <c r="K496" s="83">
        <v>248949</v>
      </c>
      <c r="L496" s="44">
        <f>J496-K496</f>
        <v>274137.38</v>
      </c>
      <c r="M496" s="20">
        <v>38991</v>
      </c>
      <c r="N496" s="20">
        <v>39355</v>
      </c>
      <c r="O496" s="50">
        <v>38940</v>
      </c>
      <c r="P496" s="51">
        <v>38940</v>
      </c>
      <c r="Q496" s="103">
        <v>39353</v>
      </c>
      <c r="R496" s="101">
        <v>39353</v>
      </c>
    </row>
    <row r="497" spans="1:19" x14ac:dyDescent="0.2">
      <c r="A497"/>
      <c r="B497" s="17" t="s">
        <v>2596</v>
      </c>
      <c r="C497" s="17" t="s">
        <v>2597</v>
      </c>
      <c r="D497" s="185" t="s">
        <v>2598</v>
      </c>
      <c r="E497" s="88">
        <v>454362.78</v>
      </c>
      <c r="F497" s="89" t="s">
        <v>2801</v>
      </c>
      <c r="G497" s="71" t="s">
        <v>2907</v>
      </c>
      <c r="H497" s="35" t="s">
        <v>2907</v>
      </c>
      <c r="I497" s="19">
        <f t="shared" si="31"/>
        <v>2.7307196101685451E-2</v>
      </c>
      <c r="J497" s="49">
        <v>458712.67</v>
      </c>
      <c r="K497" s="83" t="s">
        <v>2801</v>
      </c>
      <c r="L497" s="44" t="s">
        <v>2907</v>
      </c>
      <c r="M497" s="20">
        <v>38991</v>
      </c>
      <c r="N497" s="20">
        <v>39355</v>
      </c>
      <c r="O497" s="50">
        <v>38995</v>
      </c>
      <c r="P497" s="51">
        <v>38995</v>
      </c>
      <c r="Q497" s="103">
        <v>39354</v>
      </c>
      <c r="R497" s="101">
        <v>39354</v>
      </c>
      <c r="S497"/>
    </row>
    <row r="498" spans="1:19" x14ac:dyDescent="0.2">
      <c r="A498"/>
      <c r="B498" s="17" t="s">
        <v>2599</v>
      </c>
      <c r="C498" s="17" t="s">
        <v>2600</v>
      </c>
      <c r="D498" s="185" t="s">
        <v>2601</v>
      </c>
      <c r="E498" s="88">
        <v>464301.57</v>
      </c>
      <c r="F498" s="89" t="s">
        <v>2801</v>
      </c>
      <c r="G498" s="71" t="s">
        <v>2907</v>
      </c>
      <c r="H498" s="35" t="s">
        <v>2907</v>
      </c>
      <c r="I498" s="19">
        <f t="shared" si="31"/>
        <v>2.816903729284876E-2</v>
      </c>
      <c r="J498" s="49">
        <v>473190.08</v>
      </c>
      <c r="K498" s="83" t="s">
        <v>2801</v>
      </c>
      <c r="L498" s="44" t="s">
        <v>2907</v>
      </c>
      <c r="M498" s="20">
        <v>38991</v>
      </c>
      <c r="N498" s="20">
        <v>39355</v>
      </c>
      <c r="O498" s="50">
        <v>38995</v>
      </c>
      <c r="P498" s="51">
        <v>38995</v>
      </c>
      <c r="Q498" s="103">
        <v>39354</v>
      </c>
      <c r="R498" s="101">
        <v>39354</v>
      </c>
      <c r="S498"/>
    </row>
    <row r="499" spans="1:19" x14ac:dyDescent="0.2">
      <c r="A499"/>
      <c r="B499" s="17" t="s">
        <v>1649</v>
      </c>
      <c r="C499" s="17" t="s">
        <v>1650</v>
      </c>
      <c r="D499" s="185" t="s">
        <v>1651</v>
      </c>
      <c r="E499" s="88">
        <v>495633.98</v>
      </c>
      <c r="F499" s="89">
        <v>159443</v>
      </c>
      <c r="G499" s="44">
        <v>359073.78</v>
      </c>
      <c r="H499" s="19">
        <f>G499/F499</f>
        <v>2.2520510778146425</v>
      </c>
      <c r="I499" s="19">
        <f t="shared" si="31"/>
        <v>3.0867338792875492E-2</v>
      </c>
      <c r="J499" s="49">
        <v>518516.78</v>
      </c>
      <c r="K499" s="83">
        <v>159443</v>
      </c>
      <c r="L499" s="44">
        <f>J499-K499</f>
        <v>359073.78</v>
      </c>
      <c r="M499" s="20">
        <v>38991</v>
      </c>
      <c r="N499" s="20">
        <v>39355</v>
      </c>
      <c r="O499" s="50">
        <v>39091</v>
      </c>
      <c r="P499" s="51">
        <v>39091</v>
      </c>
      <c r="Q499" s="103">
        <v>39456</v>
      </c>
      <c r="R499" s="101">
        <v>39456</v>
      </c>
      <c r="S499"/>
    </row>
    <row r="500" spans="1:19" x14ac:dyDescent="0.2">
      <c r="A500"/>
      <c r="B500" s="17" t="s">
        <v>2623</v>
      </c>
      <c r="C500" s="17" t="s">
        <v>2624</v>
      </c>
      <c r="D500" s="185" t="s">
        <v>2625</v>
      </c>
      <c r="E500" s="88">
        <v>503156.15</v>
      </c>
      <c r="F500" s="89" t="s">
        <v>2801</v>
      </c>
      <c r="G500" s="71" t="s">
        <v>2907</v>
      </c>
      <c r="H500" s="35" t="s">
        <v>2907</v>
      </c>
      <c r="I500" s="19">
        <f t="shared" si="31"/>
        <v>3.0169921433407822E-2</v>
      </c>
      <c r="J500" s="49">
        <v>506801.4</v>
      </c>
      <c r="K500" s="83" t="s">
        <v>2801</v>
      </c>
      <c r="L500" s="44" t="s">
        <v>2907</v>
      </c>
      <c r="M500" s="20">
        <v>38991</v>
      </c>
      <c r="N500" s="20">
        <v>39355</v>
      </c>
      <c r="O500" s="50">
        <v>38995</v>
      </c>
      <c r="P500" s="51">
        <v>38995</v>
      </c>
      <c r="Q500" s="103">
        <v>39354</v>
      </c>
      <c r="R500" s="101">
        <v>39354</v>
      </c>
      <c r="S500"/>
    </row>
    <row r="501" spans="1:19" x14ac:dyDescent="0.2">
      <c r="A501"/>
      <c r="B501" s="17" t="s">
        <v>1565</v>
      </c>
      <c r="C501" s="17" t="s">
        <v>1566</v>
      </c>
      <c r="D501" s="185" t="s">
        <v>1567</v>
      </c>
      <c r="E501" s="88">
        <v>553445.61</v>
      </c>
      <c r="F501" s="89">
        <v>571106</v>
      </c>
      <c r="G501" s="44">
        <v>100190.3</v>
      </c>
      <c r="H501" s="19">
        <f>G501/F501</f>
        <v>0.17543205639583545</v>
      </c>
      <c r="I501" s="19">
        <f t="shared" si="31"/>
        <v>3.9962313895615456E-2</v>
      </c>
      <c r="J501" s="49">
        <v>671296.3</v>
      </c>
      <c r="K501" s="83">
        <v>571106</v>
      </c>
      <c r="L501" s="44">
        <f>J501-K501</f>
        <v>100190.30000000005</v>
      </c>
      <c r="M501" s="20">
        <v>38991</v>
      </c>
      <c r="N501" s="20">
        <v>39355</v>
      </c>
      <c r="O501" s="50">
        <v>39031</v>
      </c>
      <c r="P501" s="51">
        <v>39031</v>
      </c>
      <c r="Q501" s="103">
        <v>39057</v>
      </c>
      <c r="R501" s="101">
        <v>39057</v>
      </c>
      <c r="S501"/>
    </row>
    <row r="502" spans="1:19" x14ac:dyDescent="0.2">
      <c r="A502"/>
      <c r="B502" s="17" t="s">
        <v>2578</v>
      </c>
      <c r="C502" s="17" t="s">
        <v>2579</v>
      </c>
      <c r="D502" s="185" t="s">
        <v>2580</v>
      </c>
      <c r="E502" s="88">
        <v>585894.88</v>
      </c>
      <c r="F502" s="89" t="s">
        <v>2801</v>
      </c>
      <c r="G502" s="71" t="s">
        <v>2907</v>
      </c>
      <c r="H502" s="36" t="s">
        <v>2907</v>
      </c>
      <c r="I502" s="19">
        <f t="shared" si="31"/>
        <v>3.4483683820573041E-2</v>
      </c>
      <c r="J502" s="49">
        <v>579264.99</v>
      </c>
      <c r="K502" s="83" t="s">
        <v>2801</v>
      </c>
      <c r="L502" s="44" t="s">
        <v>2907</v>
      </c>
      <c r="M502" s="20">
        <v>38991</v>
      </c>
      <c r="N502" s="20">
        <v>39355</v>
      </c>
      <c r="O502" s="50">
        <v>38995</v>
      </c>
      <c r="P502" s="51">
        <v>38995</v>
      </c>
      <c r="Q502" s="103">
        <v>39354</v>
      </c>
      <c r="R502" s="101">
        <v>39354</v>
      </c>
      <c r="S502"/>
    </row>
    <row r="503" spans="1:19" x14ac:dyDescent="0.2">
      <c r="A503"/>
      <c r="B503" s="17" t="s">
        <v>2584</v>
      </c>
      <c r="C503" s="17" t="s">
        <v>2585</v>
      </c>
      <c r="D503" s="185" t="s">
        <v>2586</v>
      </c>
      <c r="E503" s="88">
        <v>619920.9</v>
      </c>
      <c r="F503" s="89" t="s">
        <v>2801</v>
      </c>
      <c r="G503" s="71" t="s">
        <v>2907</v>
      </c>
      <c r="H503" s="36" t="s">
        <v>2907</v>
      </c>
      <c r="I503" s="19">
        <f t="shared" si="31"/>
        <v>3.6094395994245583E-2</v>
      </c>
      <c r="J503" s="49">
        <v>606322.11</v>
      </c>
      <c r="K503" s="83" t="s">
        <v>2801</v>
      </c>
      <c r="L503" s="44" t="s">
        <v>2907</v>
      </c>
      <c r="M503" s="20">
        <v>38991</v>
      </c>
      <c r="N503" s="20">
        <v>39355</v>
      </c>
      <c r="O503" s="50">
        <v>38995</v>
      </c>
      <c r="P503" s="51">
        <v>38995</v>
      </c>
      <c r="Q503" s="103">
        <v>39354</v>
      </c>
      <c r="R503" s="101">
        <v>39354</v>
      </c>
      <c r="S503"/>
    </row>
    <row r="504" spans="1:19" x14ac:dyDescent="0.2">
      <c r="A504"/>
      <c r="B504" s="17" t="s">
        <v>2590</v>
      </c>
      <c r="C504" s="17" t="s">
        <v>2591</v>
      </c>
      <c r="D504" s="185" t="s">
        <v>2592</v>
      </c>
      <c r="E504" s="88">
        <v>622197.72</v>
      </c>
      <c r="F504" s="89" t="s">
        <v>2801</v>
      </c>
      <c r="G504" s="71" t="s">
        <v>2907</v>
      </c>
      <c r="H504" s="35" t="s">
        <v>2907</v>
      </c>
      <c r="I504" s="19">
        <f t="shared" si="31"/>
        <v>3.7557364065770246E-2</v>
      </c>
      <c r="J504" s="49">
        <v>630897.39</v>
      </c>
      <c r="K504" s="83" t="s">
        <v>2801</v>
      </c>
      <c r="L504" s="44" t="s">
        <v>2907</v>
      </c>
      <c r="M504" s="20">
        <v>38991</v>
      </c>
      <c r="N504" s="20">
        <v>39355</v>
      </c>
      <c r="O504" s="50">
        <v>38995</v>
      </c>
      <c r="P504" s="51">
        <v>38995</v>
      </c>
      <c r="Q504" s="103">
        <v>39354</v>
      </c>
      <c r="R504" s="101">
        <v>39354</v>
      </c>
      <c r="S504"/>
    </row>
    <row r="505" spans="1:19" x14ac:dyDescent="0.2">
      <c r="A505"/>
      <c r="B505" s="17" t="s">
        <v>2617</v>
      </c>
      <c r="C505" s="17" t="s">
        <v>2618</v>
      </c>
      <c r="D505" s="185" t="s">
        <v>2619</v>
      </c>
      <c r="E505" s="88">
        <v>637312.81000000006</v>
      </c>
      <c r="F505" s="89" t="s">
        <v>2801</v>
      </c>
      <c r="G505" s="71" t="s">
        <v>2907</v>
      </c>
      <c r="H505" s="36" t="s">
        <v>2907</v>
      </c>
      <c r="I505" s="19">
        <f t="shared" si="31"/>
        <v>3.9322399009324431E-2</v>
      </c>
      <c r="J505" s="49">
        <v>660546.86</v>
      </c>
      <c r="K505" s="83" t="s">
        <v>2801</v>
      </c>
      <c r="L505" s="44" t="s">
        <v>2907</v>
      </c>
      <c r="M505" s="20">
        <v>38991</v>
      </c>
      <c r="N505" s="20">
        <v>39355</v>
      </c>
      <c r="O505" s="50">
        <v>38995</v>
      </c>
      <c r="P505" s="51">
        <v>38995</v>
      </c>
      <c r="Q505" s="103">
        <v>39354</v>
      </c>
      <c r="R505" s="101">
        <v>39354</v>
      </c>
      <c r="S505"/>
    </row>
    <row r="506" spans="1:19" x14ac:dyDescent="0.2">
      <c r="A506"/>
      <c r="B506" s="17" t="s">
        <v>1889</v>
      </c>
      <c r="C506" s="17" t="s">
        <v>1890</v>
      </c>
      <c r="D506" s="185" t="s">
        <v>1891</v>
      </c>
      <c r="E506" s="88">
        <v>637656.1</v>
      </c>
      <c r="F506" s="89">
        <v>248936</v>
      </c>
      <c r="G506" s="44">
        <v>586624.52</v>
      </c>
      <c r="H506" s="19">
        <f>G506/F506</f>
        <v>2.3565274608734774</v>
      </c>
      <c r="I506" s="19">
        <f t="shared" si="31"/>
        <v>4.9740973961905757E-2</v>
      </c>
      <c r="J506" s="49">
        <v>835560.52</v>
      </c>
      <c r="K506" s="83">
        <v>248936</v>
      </c>
      <c r="L506" s="44">
        <f>J506-K506</f>
        <v>586624.52</v>
      </c>
      <c r="M506" s="20">
        <v>38991</v>
      </c>
      <c r="N506" s="20">
        <v>39355</v>
      </c>
      <c r="O506" s="50">
        <v>38744</v>
      </c>
      <c r="P506" s="51">
        <v>38744</v>
      </c>
      <c r="Q506" s="103">
        <v>38988</v>
      </c>
      <c r="R506" s="101">
        <v>38988</v>
      </c>
      <c r="S506"/>
    </row>
    <row r="507" spans="1:19" x14ac:dyDescent="0.2">
      <c r="A507"/>
      <c r="B507" s="17" t="s">
        <v>2608</v>
      </c>
      <c r="C507" s="17" t="s">
        <v>2609</v>
      </c>
      <c r="D507" s="185" t="s">
        <v>2610</v>
      </c>
      <c r="E507" s="88">
        <v>665490.05000000005</v>
      </c>
      <c r="F507" s="89" t="s">
        <v>2801</v>
      </c>
      <c r="G507" s="71" t="s">
        <v>2907</v>
      </c>
      <c r="H507" s="35" t="s">
        <v>2907</v>
      </c>
      <c r="I507" s="19">
        <f t="shared" si="31"/>
        <v>3.8691164797442397E-2</v>
      </c>
      <c r="J507" s="49">
        <v>649943.24</v>
      </c>
      <c r="K507" s="83" t="s">
        <v>2801</v>
      </c>
      <c r="L507" s="44" t="s">
        <v>2907</v>
      </c>
      <c r="M507" s="20">
        <v>38991</v>
      </c>
      <c r="N507" s="20">
        <v>39355</v>
      </c>
      <c r="O507" s="50">
        <v>38995</v>
      </c>
      <c r="P507" s="51">
        <v>38995</v>
      </c>
      <c r="Q507" s="103">
        <v>39354</v>
      </c>
      <c r="R507" s="101">
        <v>39354</v>
      </c>
      <c r="S507"/>
    </row>
    <row r="508" spans="1:19" x14ac:dyDescent="0.2">
      <c r="A508"/>
      <c r="B508" s="17" t="s">
        <v>2569</v>
      </c>
      <c r="C508" s="17" t="s">
        <v>2570</v>
      </c>
      <c r="D508" s="185" t="s">
        <v>2571</v>
      </c>
      <c r="E508" s="88">
        <v>1261192.5</v>
      </c>
      <c r="F508" s="89" t="s">
        <v>2801</v>
      </c>
      <c r="G508" s="71" t="s">
        <v>2907</v>
      </c>
      <c r="H508" s="35" t="s">
        <v>2907</v>
      </c>
      <c r="I508" s="19">
        <f t="shared" si="31"/>
        <v>7.6648000021907067E-2</v>
      </c>
      <c r="J508" s="49">
        <v>1287551.04</v>
      </c>
      <c r="K508" s="83" t="s">
        <v>2801</v>
      </c>
      <c r="L508" s="44" t="s">
        <v>2907</v>
      </c>
      <c r="M508" s="20">
        <v>38991</v>
      </c>
      <c r="N508" s="20">
        <v>39355</v>
      </c>
      <c r="O508" s="50">
        <v>38995</v>
      </c>
      <c r="P508" s="51">
        <v>38995</v>
      </c>
      <c r="Q508" s="103">
        <v>39354</v>
      </c>
      <c r="R508" s="101">
        <v>39354</v>
      </c>
      <c r="S508"/>
    </row>
    <row r="509" spans="1:19" x14ac:dyDescent="0.2">
      <c r="A509"/>
      <c r="B509" s="17" t="s">
        <v>1038</v>
      </c>
      <c r="C509" s="17" t="s">
        <v>1039</v>
      </c>
      <c r="D509" s="185" t="s">
        <v>1040</v>
      </c>
      <c r="E509" s="88">
        <v>1331637.23</v>
      </c>
      <c r="F509" s="89">
        <v>230378</v>
      </c>
      <c r="G509" s="44">
        <v>1131517.55</v>
      </c>
      <c r="H509" s="19">
        <f>G509/F509</f>
        <v>4.9115694640981342</v>
      </c>
      <c r="I509" s="19">
        <f t="shared" si="31"/>
        <v>8.1073733703197606E-2</v>
      </c>
      <c r="J509" s="49">
        <v>1361895.55</v>
      </c>
      <c r="K509" s="83">
        <v>230378</v>
      </c>
      <c r="L509" s="44">
        <f>J509-K509</f>
        <v>1131517.55</v>
      </c>
      <c r="M509" s="20">
        <v>38991</v>
      </c>
      <c r="N509" s="20">
        <v>39355</v>
      </c>
      <c r="O509" s="50">
        <v>38736</v>
      </c>
      <c r="P509" s="51">
        <v>38736</v>
      </c>
      <c r="Q509" s="103">
        <v>38988</v>
      </c>
      <c r="R509" s="101">
        <v>38988</v>
      </c>
      <c r="S509"/>
    </row>
    <row r="510" spans="1:19" x14ac:dyDescent="0.2">
      <c r="A510"/>
      <c r="B510" s="17" t="s">
        <v>2626</v>
      </c>
      <c r="C510" s="17" t="s">
        <v>2627</v>
      </c>
      <c r="D510" s="185" t="s">
        <v>2628</v>
      </c>
      <c r="E510" s="88">
        <v>1542317.38</v>
      </c>
      <c r="F510" s="89" t="s">
        <v>2801</v>
      </c>
      <c r="G510" s="71" t="s">
        <v>2907</v>
      </c>
      <c r="H510" s="35" t="s">
        <v>2907</v>
      </c>
      <c r="I510" s="19">
        <f t="shared" si="31"/>
        <v>9.2045191774325796E-2</v>
      </c>
      <c r="J510" s="49">
        <v>1546196.67</v>
      </c>
      <c r="K510" s="83" t="s">
        <v>2801</v>
      </c>
      <c r="L510" s="44" t="s">
        <v>2907</v>
      </c>
      <c r="M510" s="20">
        <v>38991</v>
      </c>
      <c r="N510" s="20">
        <v>39355</v>
      </c>
      <c r="O510" s="50">
        <v>38995</v>
      </c>
      <c r="P510" s="51">
        <v>38995</v>
      </c>
      <c r="Q510" s="103">
        <v>39354</v>
      </c>
      <c r="R510" s="101">
        <v>39354</v>
      </c>
      <c r="S510"/>
    </row>
    <row r="511" spans="1:19" x14ac:dyDescent="0.2">
      <c r="A511"/>
      <c r="B511" s="17" t="s">
        <v>2572</v>
      </c>
      <c r="C511" s="17" t="s">
        <v>2573</v>
      </c>
      <c r="D511" s="185" t="s">
        <v>2574</v>
      </c>
      <c r="E511" s="88">
        <v>1951587.28</v>
      </c>
      <c r="F511" s="89" t="s">
        <v>2801</v>
      </c>
      <c r="G511" s="71" t="s">
        <v>2907</v>
      </c>
      <c r="H511" s="35" t="s">
        <v>2907</v>
      </c>
      <c r="I511" s="19">
        <f t="shared" si="31"/>
        <v>0.1197762419549579</v>
      </c>
      <c r="J511" s="49">
        <v>2012029.34</v>
      </c>
      <c r="K511" s="83" t="s">
        <v>2801</v>
      </c>
      <c r="L511" s="44" t="s">
        <v>2907</v>
      </c>
      <c r="M511" s="20">
        <v>38991</v>
      </c>
      <c r="N511" s="20">
        <v>39355</v>
      </c>
      <c r="O511" s="50">
        <v>38995</v>
      </c>
      <c r="P511" s="51">
        <v>38995</v>
      </c>
      <c r="Q511" s="103">
        <v>39354</v>
      </c>
      <c r="R511" s="101">
        <v>39354</v>
      </c>
      <c r="S511"/>
    </row>
    <row r="512" spans="1:19" x14ac:dyDescent="0.2">
      <c r="A512"/>
      <c r="B512" s="17" t="s">
        <v>2620</v>
      </c>
      <c r="C512" s="17" t="s">
        <v>2621</v>
      </c>
      <c r="D512" s="185" t="s">
        <v>2622</v>
      </c>
      <c r="E512" s="88">
        <v>2176252.63</v>
      </c>
      <c r="F512" s="89" t="s">
        <v>2801</v>
      </c>
      <c r="G512" s="71" t="s">
        <v>2907</v>
      </c>
      <c r="H512" s="35" t="s">
        <v>2907</v>
      </c>
      <c r="I512" s="19">
        <f t="shared" si="31"/>
        <v>0.13118579548302517</v>
      </c>
      <c r="J512" s="49">
        <v>2203689.69</v>
      </c>
      <c r="K512" s="83" t="s">
        <v>2801</v>
      </c>
      <c r="L512" s="44" t="s">
        <v>2907</v>
      </c>
      <c r="M512" s="20">
        <v>38991</v>
      </c>
      <c r="N512" s="20">
        <v>39355</v>
      </c>
      <c r="O512" s="50">
        <v>38995</v>
      </c>
      <c r="P512" s="51">
        <v>38995</v>
      </c>
      <c r="Q512" s="103">
        <v>39354</v>
      </c>
      <c r="R512" s="101">
        <v>39354</v>
      </c>
      <c r="S512"/>
    </row>
    <row r="513" spans="2:18" x14ac:dyDescent="0.2">
      <c r="B513" s="52"/>
      <c r="F513" s="94"/>
      <c r="H513" s="54"/>
      <c r="K513" s="90"/>
      <c r="M513" s="56"/>
      <c r="N513" s="56"/>
      <c r="O513" s="52"/>
      <c r="P513" s="52"/>
      <c r="Q513" s="52"/>
      <c r="R513" s="52"/>
    </row>
    <row r="514" spans="2:18" x14ac:dyDescent="0.2">
      <c r="B514" s="52"/>
      <c r="F514" s="94"/>
      <c r="H514" s="54"/>
      <c r="K514" s="90"/>
      <c r="M514" s="56"/>
      <c r="N514" s="56"/>
      <c r="O514" s="52"/>
      <c r="P514" s="52"/>
      <c r="Q514" s="52"/>
      <c r="R514" s="52"/>
    </row>
    <row r="515" spans="2:18" x14ac:dyDescent="0.2">
      <c r="B515" s="52"/>
      <c r="F515" s="94"/>
      <c r="H515" s="54"/>
      <c r="K515" s="90"/>
      <c r="M515" s="56"/>
      <c r="N515" s="56"/>
      <c r="O515" s="52"/>
      <c r="P515" s="52"/>
      <c r="Q515" s="52"/>
      <c r="R515" s="52"/>
    </row>
    <row r="516" spans="2:18" x14ac:dyDescent="0.2">
      <c r="B516" s="52"/>
      <c r="F516" s="94"/>
      <c r="H516" s="54"/>
      <c r="K516" s="90"/>
      <c r="M516" s="56"/>
      <c r="N516" s="56"/>
      <c r="O516" s="52"/>
      <c r="P516" s="52"/>
      <c r="Q516" s="52"/>
      <c r="R516" s="52"/>
    </row>
    <row r="517" spans="2:18" x14ac:dyDescent="0.2">
      <c r="B517" s="52"/>
      <c r="F517" s="94"/>
      <c r="H517" s="54"/>
      <c r="K517" s="90"/>
      <c r="M517" s="56"/>
      <c r="N517" s="56"/>
      <c r="O517" s="52"/>
      <c r="P517" s="52"/>
      <c r="Q517" s="52"/>
      <c r="R517" s="52"/>
    </row>
    <row r="518" spans="2:18" x14ac:dyDescent="0.2">
      <c r="B518" s="52"/>
      <c r="F518" s="94"/>
      <c r="H518" s="54"/>
      <c r="K518" s="90"/>
      <c r="M518" s="56"/>
      <c r="N518" s="56"/>
      <c r="O518" s="52"/>
      <c r="P518" s="52"/>
      <c r="Q518" s="52"/>
      <c r="R518" s="52"/>
    </row>
    <row r="519" spans="2:18" x14ac:dyDescent="0.2">
      <c r="B519" s="52"/>
      <c r="F519" s="94"/>
      <c r="H519" s="54"/>
      <c r="K519" s="90"/>
      <c r="M519" s="56"/>
      <c r="N519" s="56"/>
      <c r="O519" s="52"/>
      <c r="P519" s="52"/>
      <c r="Q519" s="52"/>
      <c r="R519" s="52"/>
    </row>
    <row r="520" spans="2:18" x14ac:dyDescent="0.2">
      <c r="B520" s="52"/>
      <c r="F520" s="94"/>
      <c r="H520" s="54"/>
      <c r="K520" s="90"/>
      <c r="M520" s="56"/>
      <c r="N520" s="56"/>
      <c r="O520" s="52"/>
      <c r="P520" s="52"/>
      <c r="Q520" s="52"/>
      <c r="R520" s="52"/>
    </row>
    <row r="521" spans="2:18" x14ac:dyDescent="0.2">
      <c r="B521" s="52"/>
      <c r="F521" s="94"/>
      <c r="H521" s="54"/>
      <c r="K521" s="90"/>
      <c r="M521" s="56"/>
      <c r="N521" s="56"/>
      <c r="O521" s="52"/>
      <c r="P521" s="52"/>
      <c r="Q521" s="52"/>
      <c r="R521" s="52"/>
    </row>
    <row r="522" spans="2:18" x14ac:dyDescent="0.2">
      <c r="B522" s="52"/>
      <c r="F522" s="94"/>
      <c r="H522" s="54"/>
      <c r="K522" s="90"/>
      <c r="M522" s="56"/>
      <c r="N522" s="56"/>
      <c r="O522" s="52"/>
      <c r="P522" s="52"/>
      <c r="Q522" s="52"/>
      <c r="R522" s="52"/>
    </row>
    <row r="523" spans="2:18" x14ac:dyDescent="0.2">
      <c r="B523" s="52"/>
      <c r="F523" s="94"/>
      <c r="H523" s="54"/>
      <c r="K523" s="90"/>
      <c r="M523" s="56"/>
      <c r="N523" s="56"/>
      <c r="O523" s="52"/>
      <c r="P523" s="52"/>
      <c r="Q523" s="52"/>
      <c r="R523" s="52"/>
    </row>
    <row r="524" spans="2:18" x14ac:dyDescent="0.2">
      <c r="B524" s="52"/>
      <c r="F524" s="94"/>
      <c r="H524" s="54"/>
      <c r="K524" s="90"/>
      <c r="M524" s="56"/>
      <c r="N524" s="56"/>
      <c r="O524" s="52"/>
      <c r="P524" s="52"/>
      <c r="Q524" s="52"/>
      <c r="R524" s="52"/>
    </row>
    <row r="525" spans="2:18" x14ac:dyDescent="0.2">
      <c r="B525" s="52"/>
      <c r="F525" s="94"/>
      <c r="H525" s="54"/>
      <c r="K525" s="90"/>
      <c r="M525" s="56"/>
      <c r="N525" s="56"/>
      <c r="O525" s="52"/>
      <c r="P525" s="52"/>
      <c r="Q525" s="52"/>
      <c r="R525" s="52"/>
    </row>
    <row r="526" spans="2:18" x14ac:dyDescent="0.2">
      <c r="B526" s="52"/>
      <c r="F526" s="94"/>
      <c r="H526" s="54"/>
      <c r="K526" s="90"/>
      <c r="M526" s="56"/>
      <c r="N526" s="56"/>
      <c r="O526" s="52"/>
      <c r="P526" s="52"/>
      <c r="Q526" s="52"/>
      <c r="R526" s="52"/>
    </row>
    <row r="527" spans="2:18" x14ac:dyDescent="0.2">
      <c r="B527" s="52"/>
      <c r="F527" s="94"/>
      <c r="H527" s="54"/>
      <c r="K527" s="90"/>
      <c r="M527" s="56"/>
      <c r="N527" s="56"/>
      <c r="O527" s="52"/>
      <c r="P527" s="52"/>
      <c r="Q527" s="52"/>
      <c r="R527" s="52"/>
    </row>
    <row r="528" spans="2:18" x14ac:dyDescent="0.2">
      <c r="B528" s="52"/>
      <c r="F528" s="94"/>
      <c r="H528" s="54"/>
      <c r="K528" s="90"/>
      <c r="M528" s="56"/>
      <c r="N528" s="56"/>
      <c r="O528" s="52"/>
      <c r="P528" s="52"/>
      <c r="Q528" s="52"/>
      <c r="R528" s="52"/>
    </row>
    <row r="529" spans="2:18" x14ac:dyDescent="0.2">
      <c r="B529" s="52"/>
      <c r="F529" s="94"/>
      <c r="H529" s="54"/>
      <c r="K529" s="90"/>
      <c r="M529" s="56"/>
      <c r="N529" s="56"/>
      <c r="O529" s="52"/>
      <c r="P529" s="52"/>
      <c r="Q529" s="52"/>
      <c r="R529" s="52"/>
    </row>
    <row r="530" spans="2:18" x14ac:dyDescent="0.2">
      <c r="B530" s="52"/>
      <c r="F530" s="94"/>
      <c r="H530" s="54"/>
      <c r="K530" s="90"/>
      <c r="M530" s="56"/>
      <c r="N530" s="56"/>
      <c r="O530" s="52"/>
      <c r="P530" s="52"/>
      <c r="Q530" s="52"/>
      <c r="R530" s="52"/>
    </row>
    <row r="531" spans="2:18" x14ac:dyDescent="0.2">
      <c r="B531" s="52"/>
      <c r="F531" s="94"/>
      <c r="H531" s="54"/>
      <c r="K531" s="90"/>
      <c r="M531" s="56"/>
      <c r="N531" s="56"/>
      <c r="O531" s="52"/>
      <c r="P531" s="52"/>
      <c r="Q531" s="52"/>
      <c r="R531" s="52"/>
    </row>
    <row r="532" spans="2:18" x14ac:dyDescent="0.2">
      <c r="B532" s="52"/>
      <c r="F532" s="94"/>
      <c r="H532" s="54"/>
      <c r="K532" s="90"/>
      <c r="M532" s="56"/>
      <c r="N532" s="56"/>
      <c r="O532" s="52"/>
      <c r="P532" s="52"/>
      <c r="Q532" s="52"/>
      <c r="R532" s="52"/>
    </row>
    <row r="533" spans="2:18" x14ac:dyDescent="0.2">
      <c r="B533" s="52"/>
      <c r="F533" s="94"/>
      <c r="H533" s="54"/>
      <c r="K533" s="90"/>
      <c r="M533" s="56"/>
      <c r="N533" s="56"/>
      <c r="O533" s="52"/>
      <c r="P533" s="52"/>
      <c r="Q533" s="52"/>
      <c r="R533" s="52"/>
    </row>
    <row r="534" spans="2:18" x14ac:dyDescent="0.2">
      <c r="B534" s="52"/>
      <c r="F534" s="94"/>
      <c r="H534" s="54"/>
      <c r="K534" s="90"/>
      <c r="M534" s="56"/>
      <c r="N534" s="56"/>
      <c r="O534" s="52"/>
      <c r="P534" s="52"/>
      <c r="Q534" s="52"/>
      <c r="R534" s="52"/>
    </row>
    <row r="535" spans="2:18" x14ac:dyDescent="0.2">
      <c r="B535" s="52"/>
      <c r="F535" s="94"/>
      <c r="H535" s="54"/>
      <c r="K535" s="90"/>
      <c r="M535" s="56"/>
      <c r="N535" s="56"/>
      <c r="O535" s="52"/>
      <c r="P535" s="52"/>
      <c r="Q535" s="52"/>
      <c r="R535" s="52"/>
    </row>
    <row r="536" spans="2:18" x14ac:dyDescent="0.2">
      <c r="B536" s="52"/>
      <c r="F536" s="94"/>
      <c r="H536" s="54"/>
      <c r="K536" s="90"/>
      <c r="M536" s="56"/>
      <c r="N536" s="56"/>
      <c r="O536" s="52"/>
      <c r="P536" s="52"/>
      <c r="Q536" s="52"/>
      <c r="R536" s="52"/>
    </row>
    <row r="537" spans="2:18" x14ac:dyDescent="0.2">
      <c r="B537" s="52"/>
      <c r="F537" s="94"/>
      <c r="H537" s="54"/>
      <c r="K537" s="90"/>
      <c r="M537" s="56"/>
      <c r="N537" s="56"/>
      <c r="O537" s="52"/>
      <c r="P537" s="52"/>
      <c r="Q537" s="52"/>
      <c r="R537" s="52"/>
    </row>
    <row r="538" spans="2:18" x14ac:dyDescent="0.2">
      <c r="B538" s="52"/>
      <c r="F538" s="94"/>
      <c r="H538" s="54"/>
      <c r="K538" s="90"/>
      <c r="M538" s="56"/>
      <c r="N538" s="56"/>
      <c r="O538" s="52"/>
      <c r="P538" s="52"/>
      <c r="Q538" s="52"/>
      <c r="R538" s="52"/>
    </row>
    <row r="539" spans="2:18" x14ac:dyDescent="0.2">
      <c r="B539" s="52"/>
      <c r="F539" s="94"/>
      <c r="H539" s="54"/>
      <c r="K539" s="90"/>
      <c r="M539" s="56"/>
      <c r="N539" s="56"/>
      <c r="O539" s="52"/>
      <c r="P539" s="52"/>
      <c r="Q539" s="52"/>
      <c r="R539" s="52"/>
    </row>
    <row r="540" spans="2:18" x14ac:dyDescent="0.2">
      <c r="B540" s="52"/>
      <c r="F540" s="94"/>
      <c r="H540" s="54"/>
      <c r="K540" s="90"/>
      <c r="M540" s="56"/>
      <c r="N540" s="56"/>
      <c r="O540" s="52"/>
      <c r="P540" s="52"/>
      <c r="Q540" s="52"/>
      <c r="R540" s="52"/>
    </row>
    <row r="541" spans="2:18" x14ac:dyDescent="0.2">
      <c r="B541" s="52"/>
      <c r="F541" s="94"/>
      <c r="H541" s="54"/>
      <c r="K541" s="90"/>
      <c r="M541" s="56"/>
      <c r="N541" s="56"/>
      <c r="O541" s="52"/>
      <c r="P541" s="52"/>
      <c r="Q541" s="52"/>
      <c r="R541" s="52"/>
    </row>
    <row r="542" spans="2:18" x14ac:dyDescent="0.2">
      <c r="B542" s="52"/>
      <c r="F542" s="94"/>
      <c r="H542" s="54"/>
      <c r="K542" s="90"/>
      <c r="M542" s="56"/>
      <c r="N542" s="56"/>
      <c r="O542" s="52"/>
      <c r="P542" s="52"/>
      <c r="Q542" s="52"/>
      <c r="R542" s="52"/>
    </row>
    <row r="543" spans="2:18" x14ac:dyDescent="0.2">
      <c r="B543" s="52"/>
      <c r="F543" s="94"/>
      <c r="H543" s="54"/>
      <c r="K543" s="90"/>
      <c r="M543" s="56"/>
      <c r="N543" s="56"/>
      <c r="O543" s="52"/>
      <c r="P543" s="52"/>
      <c r="Q543" s="52"/>
      <c r="R543" s="52"/>
    </row>
    <row r="544" spans="2:18" x14ac:dyDescent="0.2">
      <c r="B544" s="52"/>
      <c r="F544" s="94"/>
      <c r="H544" s="54"/>
      <c r="K544" s="90"/>
      <c r="M544" s="56"/>
      <c r="N544" s="56"/>
      <c r="O544" s="52"/>
      <c r="P544" s="52"/>
      <c r="Q544" s="52"/>
      <c r="R544" s="52"/>
    </row>
    <row r="545" spans="2:18" x14ac:dyDescent="0.2">
      <c r="B545" s="52"/>
      <c r="F545" s="94"/>
      <c r="H545" s="54"/>
      <c r="K545" s="90"/>
      <c r="M545" s="56"/>
      <c r="N545" s="56"/>
      <c r="O545" s="52"/>
      <c r="P545" s="52"/>
      <c r="Q545" s="52"/>
      <c r="R545" s="52"/>
    </row>
    <row r="546" spans="2:18" x14ac:dyDescent="0.2">
      <c r="B546" s="52"/>
      <c r="F546" s="94"/>
      <c r="H546" s="54"/>
      <c r="K546" s="90"/>
      <c r="M546" s="56"/>
      <c r="N546" s="56"/>
      <c r="O546" s="52"/>
      <c r="P546" s="52"/>
      <c r="Q546" s="52"/>
      <c r="R546" s="52"/>
    </row>
    <row r="547" spans="2:18" x14ac:dyDescent="0.2">
      <c r="B547" s="52"/>
      <c r="F547" s="94"/>
      <c r="H547" s="54"/>
      <c r="K547" s="90"/>
      <c r="M547" s="56"/>
      <c r="N547" s="56"/>
      <c r="O547" s="52"/>
      <c r="P547" s="52"/>
      <c r="Q547" s="52"/>
      <c r="R547" s="52"/>
    </row>
    <row r="548" spans="2:18" x14ac:dyDescent="0.2">
      <c r="B548" s="52"/>
      <c r="F548" s="94"/>
      <c r="H548" s="54"/>
      <c r="K548" s="90"/>
      <c r="M548" s="56"/>
      <c r="N548" s="56"/>
      <c r="O548" s="52"/>
      <c r="P548" s="52"/>
      <c r="Q548" s="52"/>
      <c r="R548" s="52"/>
    </row>
    <row r="549" spans="2:18" x14ac:dyDescent="0.2">
      <c r="B549" s="52"/>
      <c r="F549" s="94"/>
      <c r="H549" s="54"/>
      <c r="K549" s="90"/>
      <c r="M549" s="56"/>
      <c r="N549" s="56"/>
      <c r="O549" s="52"/>
      <c r="P549" s="52"/>
      <c r="Q549" s="52"/>
      <c r="R549" s="52"/>
    </row>
    <row r="550" spans="2:18" x14ac:dyDescent="0.2">
      <c r="B550" s="52"/>
      <c r="F550" s="94"/>
      <c r="H550" s="54"/>
      <c r="K550" s="90"/>
      <c r="M550" s="56"/>
      <c r="N550" s="56"/>
      <c r="O550" s="52"/>
      <c r="P550" s="52"/>
      <c r="Q550" s="52"/>
      <c r="R550" s="52"/>
    </row>
    <row r="551" spans="2:18" x14ac:dyDescent="0.2">
      <c r="B551" s="52"/>
      <c r="F551" s="94"/>
      <c r="H551" s="54"/>
      <c r="K551" s="90"/>
      <c r="M551" s="56"/>
      <c r="N551" s="56"/>
      <c r="O551" s="52"/>
      <c r="P551" s="52"/>
      <c r="Q551" s="52"/>
      <c r="R551" s="52"/>
    </row>
    <row r="552" spans="2:18" x14ac:dyDescent="0.2">
      <c r="B552" s="52"/>
      <c r="F552" s="94"/>
      <c r="H552" s="54"/>
      <c r="K552" s="90"/>
      <c r="M552" s="56"/>
      <c r="N552" s="56"/>
      <c r="O552" s="52"/>
      <c r="P552" s="52"/>
      <c r="Q552" s="52"/>
      <c r="R552" s="52"/>
    </row>
    <row r="553" spans="2:18" x14ac:dyDescent="0.2">
      <c r="B553" s="52"/>
      <c r="F553" s="94"/>
      <c r="H553" s="54"/>
      <c r="K553" s="90"/>
      <c r="M553" s="56"/>
      <c r="N553" s="56"/>
      <c r="O553" s="52"/>
      <c r="P553" s="52"/>
      <c r="Q553" s="52"/>
      <c r="R553" s="52"/>
    </row>
    <row r="554" spans="2:18" x14ac:dyDescent="0.2">
      <c r="B554" s="52"/>
      <c r="F554" s="94"/>
      <c r="H554" s="54"/>
      <c r="K554" s="90"/>
      <c r="M554" s="56"/>
      <c r="N554" s="56"/>
      <c r="O554" s="52"/>
      <c r="P554" s="52"/>
      <c r="Q554" s="52"/>
      <c r="R554" s="52"/>
    </row>
    <row r="555" spans="2:18" x14ac:dyDescent="0.2">
      <c r="B555" s="52"/>
      <c r="F555" s="94"/>
      <c r="H555" s="54"/>
      <c r="K555" s="90"/>
      <c r="M555" s="56"/>
      <c r="N555" s="56"/>
      <c r="O555" s="52"/>
      <c r="P555" s="52"/>
      <c r="Q555" s="52"/>
      <c r="R555" s="52"/>
    </row>
    <row r="556" spans="2:18" x14ac:dyDescent="0.2">
      <c r="B556" s="52"/>
      <c r="F556" s="94"/>
      <c r="H556" s="54"/>
      <c r="K556" s="90"/>
      <c r="M556" s="56"/>
      <c r="N556" s="56"/>
      <c r="O556" s="52"/>
      <c r="P556" s="52"/>
      <c r="Q556" s="52"/>
      <c r="R556" s="52"/>
    </row>
    <row r="557" spans="2:18" x14ac:dyDescent="0.2">
      <c r="B557" s="52"/>
      <c r="F557" s="94"/>
      <c r="H557" s="54"/>
      <c r="K557" s="90"/>
      <c r="M557" s="56"/>
      <c r="N557" s="56"/>
      <c r="O557" s="52"/>
      <c r="P557" s="52"/>
      <c r="Q557" s="52"/>
      <c r="R557" s="52"/>
    </row>
    <row r="558" spans="2:18" x14ac:dyDescent="0.2">
      <c r="B558" s="52"/>
      <c r="F558" s="94"/>
      <c r="H558" s="54"/>
      <c r="K558" s="90"/>
      <c r="M558" s="56"/>
      <c r="N558" s="56"/>
      <c r="O558" s="52"/>
      <c r="P558" s="52"/>
      <c r="Q558" s="52"/>
      <c r="R558" s="52"/>
    </row>
    <row r="559" spans="2:18" x14ac:dyDescent="0.2">
      <c r="B559" s="52"/>
      <c r="F559" s="94"/>
      <c r="H559" s="54"/>
      <c r="K559" s="90"/>
      <c r="M559" s="56"/>
      <c r="N559" s="56"/>
      <c r="O559" s="52"/>
      <c r="P559" s="52"/>
      <c r="Q559" s="52"/>
      <c r="R559" s="52"/>
    </row>
    <row r="560" spans="2:18" x14ac:dyDescent="0.2">
      <c r="B560" s="52"/>
      <c r="F560" s="94"/>
      <c r="H560" s="54"/>
      <c r="K560" s="90"/>
      <c r="M560" s="56"/>
      <c r="N560" s="56"/>
      <c r="O560" s="52"/>
      <c r="P560" s="52"/>
      <c r="Q560" s="52"/>
      <c r="R560" s="52"/>
    </row>
    <row r="561" spans="2:18" x14ac:dyDescent="0.2">
      <c r="B561" s="52"/>
      <c r="F561" s="94"/>
      <c r="H561" s="54"/>
      <c r="K561" s="90"/>
      <c r="M561" s="56"/>
      <c r="N561" s="56"/>
      <c r="O561" s="52"/>
      <c r="P561" s="52"/>
      <c r="Q561" s="52"/>
      <c r="R561" s="52"/>
    </row>
    <row r="562" spans="2:18" x14ac:dyDescent="0.2">
      <c r="B562" s="52"/>
      <c r="F562" s="94"/>
      <c r="H562" s="54"/>
      <c r="K562" s="90"/>
      <c r="M562" s="56"/>
      <c r="N562" s="56"/>
      <c r="O562" s="52"/>
      <c r="P562" s="52"/>
      <c r="Q562" s="52"/>
      <c r="R562" s="52"/>
    </row>
    <row r="563" spans="2:18" x14ac:dyDescent="0.2">
      <c r="B563" s="52"/>
      <c r="F563" s="94"/>
      <c r="H563" s="54"/>
      <c r="K563" s="90"/>
      <c r="M563" s="56"/>
      <c r="N563" s="56"/>
      <c r="O563" s="52"/>
      <c r="P563" s="52"/>
      <c r="Q563" s="52"/>
      <c r="R563" s="52"/>
    </row>
    <row r="564" spans="2:18" x14ac:dyDescent="0.2">
      <c r="B564" s="52"/>
      <c r="F564" s="94"/>
      <c r="H564" s="54"/>
      <c r="K564" s="90"/>
      <c r="M564" s="56"/>
      <c r="N564" s="56"/>
      <c r="O564" s="52"/>
      <c r="P564" s="52"/>
      <c r="Q564" s="52"/>
      <c r="R564" s="52"/>
    </row>
    <row r="565" spans="2:18" x14ac:dyDescent="0.2">
      <c r="B565" s="52"/>
      <c r="F565" s="94"/>
      <c r="H565" s="54"/>
      <c r="K565" s="90"/>
      <c r="M565" s="56"/>
      <c r="N565" s="56"/>
      <c r="O565" s="52"/>
      <c r="P565" s="52"/>
      <c r="Q565" s="52"/>
      <c r="R565" s="52"/>
    </row>
    <row r="566" spans="2:18" x14ac:dyDescent="0.2">
      <c r="B566" s="52"/>
      <c r="F566" s="94"/>
      <c r="H566" s="54"/>
      <c r="K566" s="90"/>
      <c r="M566" s="56"/>
      <c r="N566" s="56"/>
      <c r="O566" s="52"/>
      <c r="P566" s="52"/>
      <c r="Q566" s="52"/>
      <c r="R566" s="52"/>
    </row>
    <row r="567" spans="2:18" x14ac:dyDescent="0.2">
      <c r="B567" s="52"/>
      <c r="F567" s="94"/>
      <c r="H567" s="54"/>
      <c r="K567" s="90"/>
      <c r="M567" s="56"/>
      <c r="N567" s="56"/>
      <c r="O567" s="52"/>
      <c r="P567" s="52"/>
      <c r="Q567" s="52"/>
      <c r="R567" s="52"/>
    </row>
    <row r="568" spans="2:18" x14ac:dyDescent="0.2">
      <c r="B568" s="52"/>
      <c r="F568" s="94"/>
      <c r="H568" s="54"/>
      <c r="K568" s="90"/>
      <c r="M568" s="56"/>
      <c r="N568" s="56"/>
      <c r="O568" s="52"/>
      <c r="P568" s="52"/>
      <c r="Q568" s="52"/>
      <c r="R568" s="52"/>
    </row>
    <row r="569" spans="2:18" x14ac:dyDescent="0.2">
      <c r="B569" s="52"/>
      <c r="F569" s="94"/>
      <c r="H569" s="54"/>
      <c r="K569" s="90"/>
      <c r="M569" s="56"/>
      <c r="N569" s="56"/>
      <c r="O569" s="52"/>
      <c r="P569" s="52"/>
      <c r="Q569" s="52"/>
      <c r="R569" s="52"/>
    </row>
    <row r="570" spans="2:18" x14ac:dyDescent="0.2">
      <c r="B570" s="52"/>
      <c r="F570" s="94"/>
      <c r="H570" s="54"/>
      <c r="K570" s="90"/>
      <c r="M570" s="56"/>
      <c r="N570" s="56"/>
      <c r="O570" s="52"/>
      <c r="P570" s="52"/>
      <c r="Q570" s="52"/>
      <c r="R570" s="52"/>
    </row>
    <row r="571" spans="2:18" x14ac:dyDescent="0.2">
      <c r="B571" s="52"/>
      <c r="F571" s="94"/>
      <c r="H571" s="54"/>
      <c r="K571" s="90"/>
      <c r="M571" s="56"/>
      <c r="N571" s="56"/>
      <c r="O571" s="52"/>
      <c r="P571" s="52"/>
      <c r="Q571" s="52"/>
      <c r="R571" s="52"/>
    </row>
    <row r="572" spans="2:18" x14ac:dyDescent="0.2">
      <c r="B572" s="52"/>
      <c r="F572" s="94"/>
      <c r="H572" s="54"/>
      <c r="K572" s="90"/>
      <c r="M572" s="56"/>
      <c r="N572" s="56"/>
      <c r="O572" s="52"/>
      <c r="P572" s="52"/>
      <c r="Q572" s="52"/>
      <c r="R572" s="52"/>
    </row>
    <row r="573" spans="2:18" x14ac:dyDescent="0.2">
      <c r="B573" s="52"/>
      <c r="F573" s="94"/>
      <c r="H573" s="54"/>
      <c r="K573" s="90"/>
      <c r="M573" s="56"/>
      <c r="N573" s="56"/>
      <c r="O573" s="52"/>
      <c r="P573" s="52"/>
      <c r="Q573" s="52"/>
      <c r="R573" s="52"/>
    </row>
    <row r="574" spans="2:18" x14ac:dyDescent="0.2">
      <c r="B574" s="52"/>
      <c r="F574" s="94"/>
      <c r="H574" s="54"/>
      <c r="K574" s="90"/>
      <c r="M574" s="56"/>
      <c r="N574" s="56"/>
      <c r="O574" s="52"/>
      <c r="P574" s="52"/>
      <c r="Q574" s="52"/>
      <c r="R574" s="52"/>
    </row>
    <row r="575" spans="2:18" x14ac:dyDescent="0.2">
      <c r="B575" s="52"/>
      <c r="F575" s="94"/>
      <c r="H575" s="54"/>
      <c r="K575" s="90"/>
      <c r="M575" s="56"/>
      <c r="N575" s="56"/>
      <c r="O575" s="52"/>
      <c r="P575" s="52"/>
      <c r="Q575" s="52"/>
      <c r="R575" s="52"/>
    </row>
    <row r="576" spans="2:18" x14ac:dyDescent="0.2">
      <c r="B576" s="52"/>
      <c r="F576" s="94"/>
      <c r="H576" s="54"/>
      <c r="K576" s="90"/>
      <c r="M576" s="56"/>
      <c r="N576" s="56"/>
      <c r="O576" s="52"/>
      <c r="P576" s="52"/>
      <c r="Q576" s="52"/>
      <c r="R576" s="52"/>
    </row>
    <row r="577" spans="2:18" x14ac:dyDescent="0.2">
      <c r="B577" s="52"/>
      <c r="F577" s="94"/>
      <c r="H577" s="54"/>
      <c r="K577" s="90"/>
      <c r="M577" s="56"/>
      <c r="N577" s="56"/>
      <c r="O577" s="52"/>
      <c r="P577" s="52"/>
      <c r="Q577" s="52"/>
      <c r="R577" s="52"/>
    </row>
    <row r="578" spans="2:18" x14ac:dyDescent="0.2">
      <c r="B578" s="52"/>
      <c r="F578" s="94"/>
      <c r="H578" s="54"/>
      <c r="K578" s="90"/>
      <c r="M578" s="56"/>
      <c r="N578" s="56"/>
      <c r="O578" s="52"/>
      <c r="P578" s="52"/>
      <c r="Q578" s="52"/>
      <c r="R578" s="52"/>
    </row>
    <row r="579" spans="2:18" x14ac:dyDescent="0.2">
      <c r="B579" s="52"/>
      <c r="F579" s="94"/>
      <c r="H579" s="54"/>
      <c r="K579" s="90"/>
      <c r="M579" s="56"/>
      <c r="N579" s="56"/>
      <c r="O579" s="52"/>
      <c r="P579" s="52"/>
      <c r="Q579" s="52"/>
      <c r="R579" s="52"/>
    </row>
    <row r="580" spans="2:18" x14ac:dyDescent="0.2">
      <c r="B580" s="52"/>
      <c r="F580" s="94"/>
      <c r="H580" s="54"/>
      <c r="K580" s="90"/>
      <c r="M580" s="56"/>
      <c r="N580" s="56"/>
      <c r="O580" s="52"/>
      <c r="P580" s="52"/>
      <c r="Q580" s="52"/>
      <c r="R580" s="52"/>
    </row>
    <row r="581" spans="2:18" x14ac:dyDescent="0.2">
      <c r="B581" s="52"/>
      <c r="F581" s="94"/>
      <c r="H581" s="54"/>
      <c r="K581" s="90"/>
      <c r="M581" s="56"/>
      <c r="N581" s="56"/>
      <c r="O581" s="52"/>
      <c r="P581" s="52"/>
      <c r="Q581" s="52"/>
      <c r="R581" s="52"/>
    </row>
    <row r="582" spans="2:18" x14ac:dyDescent="0.2">
      <c r="B582" s="52"/>
      <c r="F582" s="94"/>
      <c r="H582" s="54"/>
      <c r="K582" s="90"/>
      <c r="M582" s="56"/>
      <c r="N582" s="56"/>
      <c r="O582" s="52"/>
      <c r="P582" s="52"/>
      <c r="Q582" s="52"/>
      <c r="R582" s="52"/>
    </row>
    <row r="583" spans="2:18" x14ac:dyDescent="0.2">
      <c r="B583" s="52"/>
      <c r="F583" s="94"/>
      <c r="H583" s="54"/>
      <c r="K583" s="90"/>
      <c r="M583" s="56"/>
      <c r="N583" s="56"/>
      <c r="O583" s="52"/>
      <c r="P583" s="52"/>
      <c r="Q583" s="52"/>
      <c r="R583" s="52"/>
    </row>
    <row r="584" spans="2:18" x14ac:dyDescent="0.2">
      <c r="B584" s="52"/>
      <c r="F584" s="94"/>
      <c r="H584" s="54"/>
      <c r="K584" s="90"/>
      <c r="M584" s="56"/>
      <c r="N584" s="56"/>
      <c r="O584" s="52"/>
      <c r="P584" s="52"/>
      <c r="Q584" s="52"/>
      <c r="R584" s="52"/>
    </row>
    <row r="585" spans="2:18" x14ac:dyDescent="0.2">
      <c r="B585" s="52"/>
      <c r="F585" s="94"/>
      <c r="H585" s="54"/>
      <c r="K585" s="90"/>
      <c r="M585" s="56"/>
      <c r="N585" s="56"/>
      <c r="O585" s="52"/>
      <c r="P585" s="52"/>
      <c r="Q585" s="52"/>
      <c r="R585" s="52"/>
    </row>
    <row r="586" spans="2:18" x14ac:dyDescent="0.2">
      <c r="B586" s="52"/>
      <c r="F586" s="94"/>
      <c r="H586" s="54"/>
      <c r="K586" s="90"/>
      <c r="M586" s="56"/>
      <c r="N586" s="56"/>
      <c r="O586" s="52"/>
      <c r="P586" s="52"/>
      <c r="Q586" s="52"/>
      <c r="R586" s="52"/>
    </row>
    <row r="587" spans="2:18" x14ac:dyDescent="0.2">
      <c r="B587" s="52"/>
      <c r="F587" s="94"/>
      <c r="H587" s="54"/>
      <c r="K587" s="90"/>
      <c r="M587" s="56"/>
      <c r="N587" s="56"/>
      <c r="O587" s="52"/>
      <c r="P587" s="52"/>
      <c r="Q587" s="52"/>
      <c r="R587" s="52"/>
    </row>
    <row r="588" spans="2:18" x14ac:dyDescent="0.2">
      <c r="B588" s="52"/>
      <c r="F588" s="94"/>
      <c r="H588" s="54"/>
      <c r="K588" s="90"/>
      <c r="M588" s="56"/>
      <c r="N588" s="56"/>
      <c r="O588" s="52"/>
      <c r="P588" s="52"/>
      <c r="Q588" s="52"/>
      <c r="R588" s="52"/>
    </row>
    <row r="589" spans="2:18" x14ac:dyDescent="0.2">
      <c r="B589" s="52"/>
      <c r="F589" s="94"/>
      <c r="H589" s="54"/>
      <c r="K589" s="90"/>
      <c r="M589" s="56"/>
      <c r="N589" s="56"/>
      <c r="O589" s="52"/>
      <c r="P589" s="52"/>
      <c r="Q589" s="52"/>
      <c r="R589" s="52"/>
    </row>
    <row r="590" spans="2:18" x14ac:dyDescent="0.2">
      <c r="B590" s="52"/>
      <c r="F590" s="94"/>
      <c r="H590" s="54"/>
      <c r="K590" s="90"/>
      <c r="M590" s="56"/>
      <c r="N590" s="56"/>
      <c r="O590" s="52"/>
      <c r="P590" s="52"/>
      <c r="Q590" s="52"/>
      <c r="R590" s="52"/>
    </row>
    <row r="591" spans="2:18" x14ac:dyDescent="0.2">
      <c r="B591" s="52"/>
      <c r="F591" s="94"/>
      <c r="H591" s="54"/>
      <c r="K591" s="90"/>
      <c r="M591" s="56"/>
      <c r="N591" s="56"/>
      <c r="O591" s="52"/>
      <c r="P591" s="52"/>
      <c r="Q591" s="52"/>
      <c r="R591" s="52"/>
    </row>
    <row r="592" spans="2:18" x14ac:dyDescent="0.2">
      <c r="B592" s="52"/>
      <c r="F592" s="94"/>
      <c r="H592" s="54"/>
      <c r="K592" s="90"/>
      <c r="M592" s="56"/>
      <c r="N592" s="56"/>
      <c r="O592" s="52"/>
      <c r="P592" s="52"/>
      <c r="Q592" s="52"/>
      <c r="R592" s="52"/>
    </row>
    <row r="593" spans="2:18" x14ac:dyDescent="0.2">
      <c r="B593" s="52"/>
      <c r="F593" s="94"/>
      <c r="H593" s="54"/>
      <c r="K593" s="90"/>
      <c r="M593" s="56"/>
      <c r="N593" s="56"/>
      <c r="O593" s="52"/>
      <c r="P593" s="52"/>
      <c r="Q593" s="52"/>
      <c r="R593" s="52"/>
    </row>
    <row r="594" spans="2:18" x14ac:dyDescent="0.2">
      <c r="B594" s="52"/>
      <c r="F594" s="94"/>
      <c r="H594" s="54"/>
      <c r="K594" s="90"/>
      <c r="M594" s="56"/>
      <c r="N594" s="56"/>
      <c r="O594" s="52"/>
      <c r="P594" s="52"/>
      <c r="Q594" s="52"/>
      <c r="R594" s="52"/>
    </row>
    <row r="595" spans="2:18" x14ac:dyDescent="0.2">
      <c r="B595" s="52"/>
      <c r="F595" s="94"/>
      <c r="H595" s="54"/>
      <c r="K595" s="90"/>
      <c r="M595" s="56"/>
      <c r="N595" s="56"/>
      <c r="O595" s="52"/>
      <c r="P595" s="52"/>
      <c r="Q595" s="52"/>
      <c r="R595" s="52"/>
    </row>
    <row r="596" spans="2:18" x14ac:dyDescent="0.2">
      <c r="B596" s="52"/>
      <c r="F596" s="94"/>
      <c r="H596" s="54"/>
      <c r="K596" s="90"/>
      <c r="M596" s="56"/>
      <c r="N596" s="56"/>
      <c r="O596" s="52"/>
      <c r="P596" s="52"/>
      <c r="Q596" s="52"/>
      <c r="R596" s="52"/>
    </row>
    <row r="597" spans="2:18" x14ac:dyDescent="0.2">
      <c r="B597" s="52"/>
      <c r="F597" s="94"/>
      <c r="H597" s="54"/>
      <c r="K597" s="90"/>
      <c r="M597" s="56"/>
      <c r="N597" s="56"/>
      <c r="O597" s="52"/>
      <c r="P597" s="52"/>
      <c r="Q597" s="52"/>
      <c r="R597" s="52"/>
    </row>
    <row r="598" spans="2:18" x14ac:dyDescent="0.2">
      <c r="B598" s="52"/>
      <c r="F598" s="94"/>
      <c r="H598" s="54"/>
      <c r="K598" s="90"/>
      <c r="M598" s="56"/>
      <c r="N598" s="56"/>
      <c r="O598" s="52"/>
      <c r="P598" s="52"/>
      <c r="Q598" s="52"/>
      <c r="R598" s="52"/>
    </row>
    <row r="599" spans="2:18" x14ac:dyDescent="0.2">
      <c r="B599" s="52"/>
      <c r="F599" s="94"/>
      <c r="H599" s="54"/>
      <c r="K599" s="90"/>
      <c r="M599" s="56"/>
      <c r="N599" s="56"/>
      <c r="O599" s="52"/>
      <c r="P599" s="52"/>
      <c r="Q599" s="52"/>
      <c r="R599" s="52"/>
    </row>
    <row r="600" spans="2:18" x14ac:dyDescent="0.2">
      <c r="B600" s="52"/>
      <c r="F600" s="94"/>
      <c r="H600" s="54"/>
      <c r="K600" s="90"/>
      <c r="M600" s="56"/>
      <c r="N600" s="56"/>
      <c r="O600" s="52"/>
      <c r="P600" s="52"/>
      <c r="Q600" s="52"/>
      <c r="R600" s="52"/>
    </row>
    <row r="601" spans="2:18" x14ac:dyDescent="0.2">
      <c r="B601" s="52"/>
      <c r="F601" s="94"/>
      <c r="H601" s="54"/>
      <c r="K601" s="90"/>
      <c r="M601" s="56"/>
      <c r="N601" s="56"/>
      <c r="O601" s="52"/>
      <c r="P601" s="52"/>
      <c r="Q601" s="52"/>
      <c r="R601" s="52"/>
    </row>
    <row r="602" spans="2:18" x14ac:dyDescent="0.2">
      <c r="B602" s="52"/>
      <c r="F602" s="94"/>
      <c r="H602" s="54"/>
      <c r="K602" s="90"/>
      <c r="M602" s="56"/>
      <c r="N602" s="56"/>
      <c r="O602" s="52"/>
      <c r="P602" s="52"/>
      <c r="Q602" s="52"/>
      <c r="R602" s="52"/>
    </row>
    <row r="603" spans="2:18" x14ac:dyDescent="0.2">
      <c r="B603" s="52"/>
      <c r="F603" s="94"/>
      <c r="H603" s="54"/>
      <c r="K603" s="90"/>
      <c r="M603" s="56"/>
      <c r="N603" s="56"/>
      <c r="O603" s="52"/>
      <c r="P603" s="52"/>
      <c r="Q603" s="52"/>
      <c r="R603" s="52"/>
    </row>
    <row r="604" spans="2:18" x14ac:dyDescent="0.2">
      <c r="B604" s="52"/>
      <c r="F604" s="94"/>
      <c r="H604" s="54"/>
      <c r="K604" s="90"/>
      <c r="M604" s="56"/>
      <c r="N604" s="56"/>
      <c r="O604" s="52"/>
      <c r="P604" s="52"/>
      <c r="Q604" s="52"/>
      <c r="R604" s="52"/>
    </row>
    <row r="605" spans="2:18" x14ac:dyDescent="0.2">
      <c r="B605" s="52"/>
      <c r="F605" s="94"/>
      <c r="H605" s="54"/>
      <c r="K605" s="90"/>
      <c r="M605" s="56"/>
      <c r="N605" s="56"/>
      <c r="O605" s="52"/>
      <c r="P605" s="52"/>
      <c r="Q605" s="52"/>
      <c r="R605" s="52"/>
    </row>
    <row r="606" spans="2:18" x14ac:dyDescent="0.2">
      <c r="B606" s="52"/>
      <c r="F606" s="94"/>
      <c r="H606" s="54"/>
      <c r="K606" s="90"/>
      <c r="M606" s="56"/>
      <c r="N606" s="56"/>
      <c r="O606" s="52"/>
      <c r="P606" s="52"/>
      <c r="Q606" s="52"/>
      <c r="R606" s="52"/>
    </row>
    <row r="607" spans="2:18" x14ac:dyDescent="0.2">
      <c r="B607" s="52"/>
      <c r="F607" s="94"/>
      <c r="H607" s="54"/>
      <c r="K607" s="90"/>
      <c r="M607" s="56"/>
      <c r="N607" s="56"/>
      <c r="O607" s="52"/>
      <c r="P607" s="52"/>
      <c r="Q607" s="52"/>
      <c r="R607" s="52"/>
    </row>
    <row r="608" spans="2:18" x14ac:dyDescent="0.2">
      <c r="B608" s="52"/>
      <c r="F608" s="94"/>
      <c r="H608" s="54"/>
      <c r="K608" s="90"/>
      <c r="M608" s="56"/>
      <c r="N608" s="56"/>
      <c r="O608" s="52"/>
      <c r="P608" s="52"/>
      <c r="Q608" s="52"/>
      <c r="R608" s="52"/>
    </row>
    <row r="609" spans="2:18" x14ac:dyDescent="0.2">
      <c r="B609" s="52"/>
      <c r="F609" s="94"/>
      <c r="H609" s="54"/>
      <c r="K609" s="90"/>
      <c r="M609" s="56"/>
      <c r="N609" s="56"/>
      <c r="O609" s="52"/>
      <c r="P609" s="52"/>
      <c r="Q609" s="52"/>
      <c r="R609" s="52"/>
    </row>
    <row r="610" spans="2:18" x14ac:dyDescent="0.2">
      <c r="B610" s="52"/>
      <c r="F610" s="94"/>
      <c r="H610" s="54"/>
      <c r="K610" s="90"/>
      <c r="M610" s="56"/>
      <c r="N610" s="56"/>
      <c r="O610" s="52"/>
      <c r="P610" s="52"/>
      <c r="Q610" s="52"/>
      <c r="R610" s="52"/>
    </row>
    <row r="611" spans="2:18" x14ac:dyDescent="0.2">
      <c r="B611" s="52"/>
      <c r="F611" s="94"/>
      <c r="H611" s="54"/>
      <c r="K611" s="90"/>
      <c r="M611" s="56"/>
      <c r="N611" s="56"/>
      <c r="O611" s="52"/>
      <c r="P611" s="52"/>
      <c r="Q611" s="52"/>
      <c r="R611" s="52"/>
    </row>
    <row r="612" spans="2:18" x14ac:dyDescent="0.2">
      <c r="B612" s="52"/>
      <c r="F612" s="94"/>
      <c r="H612" s="54"/>
      <c r="K612" s="90"/>
      <c r="M612" s="56"/>
      <c r="N612" s="56"/>
      <c r="O612" s="52"/>
      <c r="P612" s="52"/>
      <c r="Q612" s="52"/>
      <c r="R612" s="52"/>
    </row>
    <row r="613" spans="2:18" x14ac:dyDescent="0.2">
      <c r="B613" s="52"/>
      <c r="F613" s="94"/>
      <c r="H613" s="54"/>
      <c r="K613" s="90"/>
      <c r="M613" s="56"/>
      <c r="N613" s="56"/>
      <c r="O613" s="52"/>
      <c r="P613" s="52"/>
      <c r="Q613" s="52"/>
      <c r="R613" s="52"/>
    </row>
    <row r="614" spans="2:18" x14ac:dyDescent="0.2">
      <c r="B614" s="52"/>
      <c r="F614" s="94"/>
      <c r="H614" s="54"/>
      <c r="K614" s="90"/>
      <c r="M614" s="56"/>
      <c r="N614" s="56"/>
      <c r="O614" s="52"/>
      <c r="P614" s="52"/>
      <c r="Q614" s="52"/>
      <c r="R614" s="52"/>
    </row>
    <row r="615" spans="2:18" x14ac:dyDescent="0.2">
      <c r="B615" s="52"/>
      <c r="F615" s="94"/>
      <c r="H615" s="54"/>
      <c r="K615" s="90"/>
      <c r="M615" s="56"/>
      <c r="N615" s="56"/>
      <c r="O615" s="52"/>
      <c r="P615" s="52"/>
      <c r="Q615" s="52"/>
      <c r="R615" s="52"/>
    </row>
    <row r="616" spans="2:18" x14ac:dyDescent="0.2">
      <c r="B616" s="52"/>
      <c r="F616" s="94"/>
      <c r="H616" s="54"/>
      <c r="K616" s="90"/>
      <c r="M616" s="56"/>
      <c r="N616" s="56"/>
      <c r="O616" s="52"/>
      <c r="P616" s="52"/>
      <c r="Q616" s="52"/>
      <c r="R616" s="52"/>
    </row>
    <row r="617" spans="2:18" x14ac:dyDescent="0.2">
      <c r="B617" s="52"/>
      <c r="F617" s="94"/>
      <c r="H617" s="54"/>
      <c r="K617" s="90"/>
      <c r="M617" s="56"/>
      <c r="N617" s="56"/>
      <c r="O617" s="52"/>
      <c r="P617" s="52"/>
      <c r="Q617" s="52"/>
      <c r="R617" s="52"/>
    </row>
    <row r="618" spans="2:18" x14ac:dyDescent="0.2">
      <c r="B618" s="52"/>
      <c r="F618" s="94"/>
      <c r="H618" s="54"/>
      <c r="K618" s="90"/>
      <c r="M618" s="56"/>
      <c r="N618" s="56"/>
      <c r="O618" s="52"/>
      <c r="P618" s="52"/>
      <c r="Q618" s="52"/>
      <c r="R618" s="52"/>
    </row>
    <row r="619" spans="2:18" x14ac:dyDescent="0.2">
      <c r="B619" s="52"/>
      <c r="F619" s="94"/>
      <c r="H619" s="57"/>
      <c r="K619" s="90"/>
      <c r="M619" s="56"/>
      <c r="N619" s="56"/>
      <c r="O619" s="52"/>
      <c r="P619" s="52"/>
      <c r="Q619" s="52"/>
      <c r="R619" s="52"/>
    </row>
    <row r="620" spans="2:18" x14ac:dyDescent="0.2">
      <c r="B620" s="52"/>
      <c r="F620" s="94"/>
      <c r="H620" s="54"/>
      <c r="K620" s="90"/>
      <c r="M620" s="56"/>
      <c r="N620" s="56"/>
      <c r="O620" s="52"/>
      <c r="P620" s="52"/>
      <c r="Q620" s="52"/>
      <c r="R620" s="52"/>
    </row>
    <row r="621" spans="2:18" x14ac:dyDescent="0.2">
      <c r="B621" s="52"/>
      <c r="F621" s="94"/>
      <c r="H621" s="54"/>
      <c r="K621" s="90"/>
      <c r="M621" s="56"/>
      <c r="N621" s="56"/>
      <c r="O621" s="52"/>
      <c r="P621" s="52"/>
      <c r="Q621" s="52"/>
      <c r="R621" s="52"/>
    </row>
    <row r="622" spans="2:18" x14ac:dyDescent="0.2">
      <c r="B622" s="52"/>
      <c r="F622" s="94"/>
      <c r="H622" s="54"/>
      <c r="K622" s="90"/>
      <c r="M622" s="56"/>
      <c r="N622" s="56"/>
      <c r="O622" s="52"/>
      <c r="P622" s="52"/>
      <c r="Q622" s="52"/>
      <c r="R622" s="52"/>
    </row>
    <row r="623" spans="2:18" x14ac:dyDescent="0.2">
      <c r="B623" s="52"/>
      <c r="F623" s="94"/>
      <c r="H623" s="54"/>
      <c r="K623" s="90"/>
      <c r="M623" s="56"/>
      <c r="N623" s="56"/>
      <c r="O623" s="52"/>
      <c r="P623" s="52"/>
      <c r="Q623" s="52"/>
      <c r="R623" s="52"/>
    </row>
    <row r="624" spans="2:18" x14ac:dyDescent="0.2">
      <c r="B624" s="52"/>
      <c r="F624" s="94"/>
      <c r="H624" s="54"/>
      <c r="K624" s="90"/>
      <c r="M624" s="56"/>
      <c r="N624" s="56"/>
      <c r="O624" s="52"/>
      <c r="P624" s="52"/>
      <c r="Q624" s="52"/>
      <c r="R624" s="52"/>
    </row>
    <row r="625" spans="2:18" x14ac:dyDescent="0.2">
      <c r="B625" s="52"/>
      <c r="F625" s="94"/>
      <c r="H625" s="54"/>
      <c r="K625" s="90"/>
      <c r="M625" s="56"/>
      <c r="N625" s="56"/>
      <c r="O625" s="52"/>
      <c r="P625" s="52"/>
      <c r="Q625" s="52"/>
      <c r="R625" s="52"/>
    </row>
    <row r="626" spans="2:18" x14ac:dyDescent="0.2">
      <c r="B626" s="52"/>
      <c r="F626" s="94"/>
      <c r="H626" s="54"/>
      <c r="K626" s="90"/>
      <c r="M626" s="56"/>
      <c r="N626" s="56"/>
      <c r="O626" s="52"/>
      <c r="P626" s="52"/>
      <c r="Q626" s="52"/>
      <c r="R626" s="52"/>
    </row>
    <row r="627" spans="2:18" x14ac:dyDescent="0.2">
      <c r="B627" s="52"/>
      <c r="F627" s="94"/>
      <c r="H627" s="54"/>
      <c r="K627" s="90"/>
      <c r="M627" s="56"/>
      <c r="N627" s="56"/>
      <c r="O627" s="52"/>
      <c r="P627" s="52"/>
      <c r="Q627" s="52"/>
      <c r="R627" s="52"/>
    </row>
    <row r="628" spans="2:18" x14ac:dyDescent="0.2">
      <c r="B628" s="52"/>
      <c r="F628" s="94"/>
      <c r="H628" s="54"/>
      <c r="K628" s="90"/>
      <c r="M628" s="56"/>
      <c r="N628" s="56"/>
      <c r="O628" s="52"/>
      <c r="P628" s="52"/>
      <c r="Q628" s="52"/>
      <c r="R628" s="52"/>
    </row>
    <row r="629" spans="2:18" x14ac:dyDescent="0.2">
      <c r="B629" s="52"/>
      <c r="F629" s="94"/>
      <c r="H629" s="54"/>
      <c r="K629" s="90"/>
      <c r="M629" s="56"/>
      <c r="N629" s="56"/>
      <c r="O629" s="52"/>
      <c r="P629" s="52"/>
      <c r="Q629" s="52"/>
      <c r="R629" s="52"/>
    </row>
    <row r="630" spans="2:18" x14ac:dyDescent="0.2">
      <c r="B630" s="52"/>
      <c r="F630" s="94"/>
      <c r="H630" s="54"/>
      <c r="K630" s="90"/>
      <c r="M630" s="56"/>
      <c r="N630" s="56"/>
      <c r="O630" s="52"/>
      <c r="P630" s="52"/>
      <c r="Q630" s="52"/>
      <c r="R630" s="52"/>
    </row>
    <row r="631" spans="2:18" x14ac:dyDescent="0.2">
      <c r="B631" s="52"/>
      <c r="F631" s="94"/>
      <c r="H631" s="54"/>
      <c r="K631" s="90"/>
      <c r="M631" s="56"/>
      <c r="N631" s="56"/>
      <c r="O631" s="52"/>
      <c r="P631" s="52"/>
      <c r="Q631" s="52"/>
      <c r="R631" s="52"/>
    </row>
    <row r="632" spans="2:18" x14ac:dyDescent="0.2">
      <c r="B632" s="52"/>
      <c r="F632" s="94"/>
      <c r="H632" s="54"/>
      <c r="K632" s="90"/>
      <c r="M632" s="56"/>
      <c r="N632" s="56"/>
      <c r="O632" s="52"/>
      <c r="P632" s="52"/>
      <c r="Q632" s="52"/>
      <c r="R632" s="52"/>
    </row>
    <row r="633" spans="2:18" x14ac:dyDescent="0.2">
      <c r="B633" s="52"/>
      <c r="F633" s="94"/>
      <c r="H633" s="54"/>
      <c r="K633" s="90"/>
      <c r="M633" s="56"/>
      <c r="N633" s="56"/>
      <c r="O633" s="52"/>
      <c r="P633" s="52"/>
      <c r="Q633" s="52"/>
      <c r="R633" s="52"/>
    </row>
    <row r="634" spans="2:18" x14ac:dyDescent="0.2">
      <c r="B634" s="52"/>
      <c r="F634" s="94"/>
      <c r="H634" s="54"/>
      <c r="K634" s="90"/>
      <c r="M634" s="56"/>
      <c r="N634" s="56"/>
      <c r="O634" s="52"/>
      <c r="P634" s="52"/>
      <c r="Q634" s="52"/>
      <c r="R634" s="52"/>
    </row>
    <row r="635" spans="2:18" x14ac:dyDescent="0.2">
      <c r="B635" s="52"/>
      <c r="F635" s="94"/>
      <c r="H635" s="54"/>
      <c r="K635" s="90"/>
      <c r="M635" s="56"/>
      <c r="N635" s="56"/>
      <c r="O635" s="52"/>
      <c r="P635" s="52"/>
      <c r="Q635" s="52"/>
      <c r="R635" s="52"/>
    </row>
    <row r="636" spans="2:18" x14ac:dyDescent="0.2">
      <c r="B636" s="52"/>
      <c r="F636" s="94"/>
      <c r="H636" s="54"/>
      <c r="K636" s="90"/>
      <c r="M636" s="56"/>
      <c r="N636" s="56"/>
      <c r="O636" s="52"/>
      <c r="P636" s="52"/>
      <c r="Q636" s="52"/>
      <c r="R636" s="52"/>
    </row>
    <row r="637" spans="2:18" x14ac:dyDescent="0.2">
      <c r="B637" s="52"/>
      <c r="F637" s="94"/>
      <c r="H637" s="54"/>
      <c r="K637" s="90"/>
      <c r="M637" s="56"/>
      <c r="N637" s="56"/>
      <c r="O637" s="52"/>
      <c r="P637" s="52"/>
      <c r="Q637" s="52"/>
      <c r="R637" s="52"/>
    </row>
    <row r="638" spans="2:18" x14ac:dyDescent="0.2">
      <c r="B638" s="52"/>
      <c r="F638" s="94"/>
      <c r="H638" s="54"/>
      <c r="K638" s="90"/>
      <c r="M638" s="56"/>
      <c r="N638" s="56"/>
      <c r="O638" s="52"/>
      <c r="P638" s="52"/>
      <c r="Q638" s="52"/>
      <c r="R638" s="52"/>
    </row>
    <row r="639" spans="2:18" x14ac:dyDescent="0.2">
      <c r="B639" s="52"/>
      <c r="F639" s="94"/>
      <c r="H639" s="54"/>
      <c r="K639" s="90"/>
      <c r="M639" s="56"/>
      <c r="N639" s="56"/>
      <c r="O639" s="52"/>
      <c r="P639" s="52"/>
      <c r="Q639" s="52"/>
      <c r="R639" s="52"/>
    </row>
    <row r="640" spans="2:18" x14ac:dyDescent="0.2">
      <c r="B640" s="52"/>
      <c r="F640" s="94"/>
      <c r="H640" s="54"/>
      <c r="K640" s="90"/>
      <c r="M640" s="56"/>
      <c r="N640" s="56"/>
      <c r="O640" s="52"/>
      <c r="P640" s="52"/>
      <c r="Q640" s="52"/>
      <c r="R640" s="52"/>
    </row>
    <row r="641" spans="2:18" x14ac:dyDescent="0.2">
      <c r="B641" s="52"/>
      <c r="F641" s="94"/>
      <c r="H641" s="54"/>
      <c r="K641" s="90"/>
      <c r="M641" s="56"/>
      <c r="N641" s="56"/>
      <c r="O641" s="52"/>
      <c r="P641" s="52"/>
      <c r="Q641" s="52"/>
      <c r="R641" s="52"/>
    </row>
    <row r="642" spans="2:18" x14ac:dyDescent="0.2">
      <c r="B642" s="52"/>
      <c r="F642" s="94"/>
      <c r="H642" s="54"/>
      <c r="K642" s="90"/>
      <c r="M642" s="56"/>
      <c r="N642" s="56"/>
      <c r="O642" s="52"/>
      <c r="P642" s="52"/>
      <c r="Q642" s="52"/>
      <c r="R642" s="52"/>
    </row>
    <row r="643" spans="2:18" x14ac:dyDescent="0.2">
      <c r="B643" s="52"/>
      <c r="F643" s="94"/>
      <c r="H643" s="54"/>
      <c r="K643" s="90"/>
      <c r="M643" s="56"/>
      <c r="N643" s="56"/>
      <c r="O643" s="52"/>
      <c r="P643" s="52"/>
      <c r="Q643" s="52"/>
      <c r="R643" s="52"/>
    </row>
    <row r="644" spans="2:18" x14ac:dyDescent="0.2">
      <c r="B644" s="52"/>
      <c r="F644" s="94"/>
      <c r="H644" s="54"/>
      <c r="K644" s="90"/>
      <c r="M644" s="56"/>
      <c r="N644" s="56"/>
      <c r="O644" s="52"/>
      <c r="P644" s="52"/>
      <c r="Q644" s="52"/>
      <c r="R644" s="52"/>
    </row>
    <row r="645" spans="2:18" x14ac:dyDescent="0.2">
      <c r="B645" s="52"/>
      <c r="F645" s="94"/>
      <c r="H645" s="54"/>
      <c r="K645" s="90"/>
      <c r="M645" s="56"/>
      <c r="N645" s="56"/>
      <c r="O645" s="52"/>
      <c r="P645" s="52"/>
      <c r="Q645" s="52"/>
      <c r="R645" s="52"/>
    </row>
    <row r="646" spans="2:18" x14ac:dyDescent="0.2">
      <c r="B646" s="52"/>
      <c r="F646" s="94"/>
      <c r="H646" s="54"/>
      <c r="K646" s="90"/>
      <c r="M646" s="56"/>
      <c r="N646" s="56"/>
      <c r="O646" s="52"/>
      <c r="P646" s="52"/>
      <c r="Q646" s="52"/>
      <c r="R646" s="52"/>
    </row>
    <row r="647" spans="2:18" x14ac:dyDescent="0.2">
      <c r="B647" s="52"/>
      <c r="F647" s="94"/>
      <c r="H647" s="57"/>
      <c r="K647" s="90"/>
      <c r="M647" s="56"/>
      <c r="N647" s="56"/>
      <c r="O647" s="52"/>
      <c r="P647" s="52"/>
      <c r="Q647" s="52"/>
      <c r="R647" s="52"/>
    </row>
    <row r="648" spans="2:18" x14ac:dyDescent="0.2">
      <c r="B648" s="52"/>
      <c r="F648" s="94"/>
      <c r="H648" s="57"/>
      <c r="K648" s="90"/>
      <c r="M648" s="56"/>
      <c r="N648" s="56"/>
      <c r="O648" s="52"/>
      <c r="P648" s="52"/>
      <c r="Q648" s="52"/>
      <c r="R648" s="52"/>
    </row>
    <row r="649" spans="2:18" x14ac:dyDescent="0.2">
      <c r="B649" s="52"/>
      <c r="F649" s="94"/>
      <c r="H649" s="57"/>
      <c r="K649" s="90"/>
      <c r="M649" s="56"/>
      <c r="N649" s="56"/>
      <c r="O649" s="52"/>
      <c r="P649" s="52"/>
      <c r="Q649" s="52"/>
      <c r="R649" s="52"/>
    </row>
    <row r="650" spans="2:18" x14ac:dyDescent="0.2">
      <c r="B650" s="52"/>
      <c r="F650" s="94"/>
      <c r="H650" s="54"/>
      <c r="K650" s="90"/>
      <c r="M650" s="56"/>
      <c r="N650" s="56"/>
      <c r="O650" s="52"/>
      <c r="P650" s="52"/>
      <c r="Q650" s="52"/>
      <c r="R650" s="52"/>
    </row>
    <row r="651" spans="2:18" x14ac:dyDescent="0.2">
      <c r="B651" s="52"/>
      <c r="F651" s="94"/>
      <c r="H651" s="54"/>
      <c r="K651" s="90"/>
      <c r="M651" s="56"/>
      <c r="N651" s="56"/>
      <c r="O651" s="52"/>
      <c r="P651" s="52"/>
      <c r="Q651" s="52"/>
      <c r="R651" s="52"/>
    </row>
    <row r="652" spans="2:18" x14ac:dyDescent="0.2">
      <c r="B652" s="52"/>
      <c r="F652" s="94"/>
      <c r="H652" s="54"/>
      <c r="K652" s="90"/>
      <c r="M652" s="56"/>
      <c r="N652" s="56"/>
      <c r="O652" s="52"/>
      <c r="P652" s="52"/>
      <c r="Q652" s="52"/>
      <c r="R652" s="52"/>
    </row>
    <row r="653" spans="2:18" x14ac:dyDescent="0.2">
      <c r="B653" s="52"/>
      <c r="F653" s="94"/>
      <c r="H653" s="57"/>
      <c r="K653" s="90"/>
      <c r="M653" s="56"/>
      <c r="N653" s="56"/>
      <c r="O653" s="52"/>
      <c r="P653" s="52"/>
      <c r="Q653" s="52"/>
      <c r="R653" s="52"/>
    </row>
    <row r="654" spans="2:18" x14ac:dyDescent="0.2">
      <c r="B654" s="52"/>
      <c r="F654" s="94"/>
      <c r="H654" s="57"/>
      <c r="K654" s="90"/>
      <c r="M654" s="56"/>
      <c r="N654" s="56"/>
      <c r="O654" s="52"/>
      <c r="P654" s="52"/>
      <c r="Q654" s="52"/>
      <c r="R654" s="52"/>
    </row>
    <row r="655" spans="2:18" x14ac:dyDescent="0.2">
      <c r="B655" s="52"/>
      <c r="F655" s="94"/>
      <c r="H655" s="57"/>
      <c r="K655" s="90"/>
      <c r="M655" s="56"/>
      <c r="N655" s="56"/>
      <c r="O655" s="52"/>
      <c r="P655" s="52"/>
      <c r="Q655" s="52"/>
      <c r="R655" s="52"/>
    </row>
    <row r="656" spans="2:18" x14ac:dyDescent="0.2">
      <c r="B656" s="52"/>
      <c r="F656" s="94"/>
      <c r="H656" s="57"/>
      <c r="K656" s="90"/>
      <c r="M656" s="56"/>
      <c r="N656" s="56"/>
      <c r="O656" s="52"/>
      <c r="P656" s="52"/>
      <c r="Q656" s="52"/>
      <c r="R656" s="52"/>
    </row>
    <row r="657" spans="2:18" x14ac:dyDescent="0.2">
      <c r="B657" s="52"/>
      <c r="F657" s="94"/>
      <c r="H657" s="57"/>
      <c r="K657" s="90"/>
      <c r="M657" s="56"/>
      <c r="N657" s="56"/>
      <c r="O657" s="52"/>
      <c r="P657" s="52"/>
      <c r="Q657" s="52"/>
      <c r="R657" s="52"/>
    </row>
    <row r="658" spans="2:18" x14ac:dyDescent="0.2">
      <c r="B658" s="52"/>
      <c r="F658" s="94"/>
      <c r="H658" s="57"/>
      <c r="K658" s="90"/>
      <c r="M658" s="56"/>
      <c r="N658" s="56"/>
      <c r="O658" s="52"/>
      <c r="P658" s="52"/>
      <c r="Q658" s="52"/>
      <c r="R658" s="52"/>
    </row>
    <row r="659" spans="2:18" x14ac:dyDescent="0.2">
      <c r="B659" s="52"/>
      <c r="F659" s="94"/>
      <c r="H659" s="57"/>
      <c r="K659" s="90"/>
      <c r="M659" s="56"/>
      <c r="N659" s="56"/>
      <c r="O659" s="52"/>
      <c r="P659" s="52"/>
      <c r="Q659" s="52"/>
      <c r="R659" s="52"/>
    </row>
    <row r="660" spans="2:18" x14ac:dyDescent="0.2">
      <c r="B660" s="52"/>
      <c r="F660" s="94"/>
      <c r="H660" s="57"/>
      <c r="K660" s="90"/>
      <c r="M660" s="56"/>
      <c r="N660" s="56"/>
      <c r="O660" s="52"/>
      <c r="P660" s="52"/>
      <c r="Q660" s="52"/>
      <c r="R660" s="52"/>
    </row>
    <row r="661" spans="2:18" x14ac:dyDescent="0.2">
      <c r="B661" s="52"/>
      <c r="F661" s="94"/>
      <c r="H661" s="57"/>
      <c r="K661" s="90"/>
      <c r="M661" s="56"/>
      <c r="N661" s="56"/>
      <c r="O661" s="52"/>
      <c r="P661" s="52"/>
      <c r="Q661" s="52"/>
      <c r="R661" s="52"/>
    </row>
    <row r="662" spans="2:18" x14ac:dyDescent="0.2">
      <c r="B662" s="52"/>
      <c r="F662" s="94"/>
      <c r="H662" s="57"/>
      <c r="K662" s="90"/>
      <c r="M662" s="56"/>
      <c r="N662" s="56"/>
      <c r="O662" s="52"/>
      <c r="P662" s="52"/>
      <c r="Q662" s="52"/>
      <c r="R662" s="52"/>
    </row>
    <row r="663" spans="2:18" x14ac:dyDescent="0.2">
      <c r="B663" s="52"/>
      <c r="F663" s="94"/>
      <c r="H663" s="57"/>
      <c r="K663" s="90"/>
      <c r="M663" s="56"/>
      <c r="N663" s="56"/>
      <c r="O663" s="52"/>
      <c r="P663" s="52"/>
      <c r="Q663" s="52"/>
      <c r="R663" s="52"/>
    </row>
    <row r="664" spans="2:18" x14ac:dyDescent="0.2">
      <c r="B664" s="52"/>
      <c r="F664" s="94"/>
      <c r="H664" s="57"/>
      <c r="K664" s="90"/>
      <c r="M664" s="56"/>
      <c r="N664" s="56"/>
      <c r="O664" s="52"/>
      <c r="P664" s="52"/>
      <c r="Q664" s="52"/>
      <c r="R664" s="52"/>
    </row>
    <row r="665" spans="2:18" x14ac:dyDescent="0.2">
      <c r="B665" s="52"/>
      <c r="F665" s="94"/>
      <c r="H665" s="57"/>
      <c r="K665" s="90"/>
      <c r="M665" s="56"/>
      <c r="N665" s="56"/>
      <c r="O665" s="52"/>
      <c r="P665" s="52"/>
      <c r="Q665" s="52"/>
      <c r="R665" s="52"/>
    </row>
    <row r="666" spans="2:18" x14ac:dyDescent="0.2">
      <c r="B666" s="52"/>
      <c r="F666" s="94"/>
      <c r="H666" s="57"/>
      <c r="K666" s="90"/>
      <c r="M666" s="56"/>
      <c r="N666" s="56"/>
      <c r="O666" s="52"/>
      <c r="P666" s="52"/>
      <c r="Q666" s="52"/>
      <c r="R666" s="52"/>
    </row>
    <row r="667" spans="2:18" x14ac:dyDescent="0.2">
      <c r="B667" s="52"/>
      <c r="F667" s="94"/>
      <c r="H667" s="57"/>
      <c r="K667" s="90"/>
      <c r="M667" s="56"/>
      <c r="N667" s="56"/>
      <c r="O667" s="52"/>
      <c r="P667" s="52"/>
      <c r="Q667" s="52"/>
      <c r="R667" s="52"/>
    </row>
    <row r="668" spans="2:18" x14ac:dyDescent="0.2">
      <c r="B668" s="52"/>
      <c r="F668" s="94"/>
      <c r="H668" s="57"/>
      <c r="K668" s="90"/>
      <c r="M668" s="56"/>
      <c r="N668" s="56"/>
      <c r="O668" s="52"/>
      <c r="P668" s="52"/>
      <c r="Q668" s="52"/>
      <c r="R668" s="52"/>
    </row>
    <row r="669" spans="2:18" x14ac:dyDescent="0.2">
      <c r="B669" s="52"/>
      <c r="F669" s="94"/>
      <c r="H669" s="57"/>
      <c r="K669" s="90"/>
      <c r="M669" s="56"/>
      <c r="N669" s="56"/>
      <c r="O669" s="52"/>
      <c r="P669" s="52"/>
      <c r="Q669" s="52"/>
      <c r="R669" s="52"/>
    </row>
    <row r="670" spans="2:18" x14ac:dyDescent="0.2">
      <c r="B670" s="52"/>
      <c r="F670" s="94"/>
      <c r="H670" s="57"/>
      <c r="K670" s="90"/>
      <c r="M670" s="56"/>
      <c r="N670" s="56"/>
      <c r="O670" s="52"/>
      <c r="P670" s="52"/>
      <c r="Q670" s="52"/>
      <c r="R670" s="52"/>
    </row>
    <row r="671" spans="2:18" x14ac:dyDescent="0.2">
      <c r="B671" s="52"/>
      <c r="F671" s="94"/>
      <c r="H671" s="57"/>
      <c r="K671" s="90"/>
      <c r="M671" s="56"/>
      <c r="N671" s="56"/>
      <c r="O671" s="52"/>
      <c r="P671" s="52"/>
      <c r="Q671" s="52"/>
      <c r="R671" s="52"/>
    </row>
  </sheetData>
  <customSheetViews>
    <customSheetView guid="{25A8392A-EC7A-4354-AAF7-7B3F8D95D2C8}" showPageBreaks="1" showRuler="0">
      <pane ySplit="13" topLeftCell="A14" activePane="bottomLeft" state="frozen"/>
      <selection pane="bottomLeft" activeCell="A14" sqref="A14"/>
      <pageMargins left="0.75" right="0.75" top="1" bottom="1" header="0.5" footer="0.5"/>
      <pageSetup orientation="portrait" r:id="rId1"/>
      <headerFooter alignWithMargins="0"/>
    </customSheetView>
    <customSheetView guid="{D9ADE886-B155-4012-AEB4-4C04813DB758}" scale="85" showPageBreaks="1" showRuler="0">
      <selection activeCell="D51" sqref="D51"/>
      <pageMargins left="0.75" right="0.75" top="1" bottom="1" header="0.5" footer="0.5"/>
      <pageSetup scale="39" orientation="landscape" r:id="rId2"/>
      <headerFooter alignWithMargins="0">
        <oddHeader>&amp;RPage &amp;P of &amp;N</oddHeader>
      </headerFooter>
    </customSheetView>
  </customSheetViews>
  <mergeCells count="5">
    <mergeCell ref="C13:D13"/>
    <mergeCell ref="A2:R3"/>
    <mergeCell ref="B4:R4"/>
    <mergeCell ref="A5:R5"/>
    <mergeCell ref="A6:R6"/>
  </mergeCells>
  <phoneticPr fontId="0" type="noConversion"/>
  <printOptions horizontalCentered="1"/>
  <pageMargins left="0.2" right="0.2" top="0.5" bottom="0.5" header="0.25" footer="0.25"/>
  <pageSetup scale="45" orientation="landscape" r:id="rId3"/>
  <headerFooter>
    <oddHeader>&amp;C&amp;12&amp;A&amp;R&amp;12CASE NO. 2015-00343
ATTACHMENT 1
TO STAFF DR NO. 1-13</oddHeader>
    <oddFooter>&amp;C&amp;11&amp;P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topLeftCell="A11" zoomScale="60" zoomScaleNormal="75" workbookViewId="0">
      <selection activeCell="D45" sqref="D45"/>
    </sheetView>
  </sheetViews>
  <sheetFormatPr defaultRowHeight="12.75" x14ac:dyDescent="0.2"/>
  <cols>
    <col min="1" max="1" width="1.42578125" style="13" customWidth="1"/>
    <col min="2" max="2" width="10.28515625" style="13" bestFit="1" customWidth="1"/>
    <col min="3" max="3" width="37" style="13" bestFit="1" customWidth="1"/>
    <col min="4" max="4" width="66.42578125" style="184" customWidth="1"/>
    <col min="5" max="5" width="13.7109375" style="53" customWidth="1"/>
    <col min="6" max="6" width="14" style="91" bestFit="1" customWidth="1"/>
    <col min="7" max="8" width="14.42578125" style="13" bestFit="1" customWidth="1"/>
    <col min="9" max="9" width="13.85546875" style="54" bestFit="1" customWidth="1"/>
    <col min="10" max="10" width="13.85546875" style="55" bestFit="1" customWidth="1"/>
    <col min="11" max="11" width="14.140625" style="91" bestFit="1" customWidth="1"/>
    <col min="12" max="12" width="14.42578125" style="55" bestFit="1" customWidth="1"/>
    <col min="13" max="13" width="11.7109375" style="13" customWidth="1"/>
    <col min="14" max="14" width="11" style="13" customWidth="1"/>
    <col min="15" max="15" width="15.42578125" style="58" bestFit="1" customWidth="1"/>
    <col min="16" max="16" width="6.42578125" style="58" bestFit="1" customWidth="1"/>
    <col min="17" max="17" width="17.7109375" style="58" customWidth="1"/>
    <col min="18" max="18" width="9.85546875" style="205" customWidth="1"/>
  </cols>
  <sheetData>
    <row r="1" spans="1:18" x14ac:dyDescent="0.2">
      <c r="A1"/>
      <c r="B1"/>
      <c r="C1"/>
      <c r="D1" s="180"/>
      <c r="E1" s="2"/>
      <c r="F1" s="74"/>
      <c r="G1"/>
      <c r="H1"/>
      <c r="I1" s="10"/>
      <c r="J1" s="43"/>
      <c r="K1" s="74"/>
      <c r="L1" s="43"/>
      <c r="M1"/>
      <c r="N1"/>
      <c r="O1" s="5"/>
      <c r="P1" s="5"/>
      <c r="Q1" s="5"/>
      <c r="R1" s="198"/>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6053</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1"/>
      <c r="H7" s="1"/>
      <c r="I7" s="15"/>
      <c r="J7" s="42"/>
      <c r="K7" s="73"/>
      <c r="L7" s="42"/>
      <c r="M7" s="1"/>
      <c r="N7"/>
      <c r="O7" s="1"/>
      <c r="P7" s="1"/>
      <c r="Q7" s="1"/>
      <c r="R7" s="199"/>
    </row>
    <row r="8" spans="1:18" x14ac:dyDescent="0.2">
      <c r="A8" s="1"/>
      <c r="B8" s="1"/>
      <c r="C8" s="1"/>
      <c r="D8" s="181"/>
      <c r="E8" s="59"/>
      <c r="F8" s="73"/>
      <c r="G8" s="1"/>
      <c r="H8" s="1"/>
      <c r="I8" s="15"/>
      <c r="J8" s="42"/>
      <c r="K8" s="73"/>
      <c r="L8" s="42"/>
      <c r="M8" s="1"/>
      <c r="N8" s="1"/>
      <c r="O8" s="1"/>
      <c r="P8" s="1"/>
      <c r="Q8" s="1"/>
      <c r="R8" s="199"/>
    </row>
    <row r="9" spans="1:18" x14ac:dyDescent="0.2">
      <c r="A9" s="4" t="s">
        <v>2908</v>
      </c>
      <c r="B9" s="1"/>
      <c r="C9" s="1"/>
      <c r="D9" s="181"/>
      <c r="E9" s="59"/>
      <c r="F9" s="73"/>
      <c r="G9" s="1"/>
      <c r="H9" s="1"/>
      <c r="I9" s="15"/>
      <c r="J9" s="42"/>
      <c r="K9" s="73"/>
      <c r="L9" s="42"/>
      <c r="M9" s="1"/>
      <c r="N9" s="4" t="s">
        <v>2887</v>
      </c>
      <c r="O9" s="1"/>
      <c r="P9" s="1"/>
      <c r="Q9" s="1"/>
      <c r="R9" s="199"/>
    </row>
    <row r="10" spans="1:18" x14ac:dyDescent="0.2">
      <c r="A10" s="4"/>
      <c r="B10" s="1"/>
      <c r="C10" s="1"/>
      <c r="D10" s="181"/>
      <c r="E10" s="59"/>
      <c r="F10" s="73"/>
      <c r="G10" s="1"/>
      <c r="H10" s="1"/>
      <c r="I10" s="15"/>
      <c r="J10" s="42"/>
      <c r="K10" s="73"/>
      <c r="L10" s="42"/>
      <c r="M10" s="1"/>
      <c r="N10" s="1"/>
      <c r="O10" s="1"/>
      <c r="P10" s="1"/>
      <c r="Q10" s="1"/>
      <c r="R10" s="199"/>
    </row>
    <row r="11" spans="1:18" x14ac:dyDescent="0.2">
      <c r="A11" s="3" t="s">
        <v>2895</v>
      </c>
      <c r="B11"/>
      <c r="C11"/>
      <c r="D11" s="180"/>
      <c r="E11" s="2"/>
      <c r="F11" s="74"/>
      <c r="G11"/>
      <c r="H11"/>
      <c r="I11" s="10"/>
      <c r="J11" s="43"/>
      <c r="K11" s="74"/>
      <c r="L11" s="43"/>
      <c r="M11"/>
      <c r="N11" s="3" t="s">
        <v>7754</v>
      </c>
      <c r="O11" s="5"/>
      <c r="P11" s="5"/>
      <c r="Q11" s="5"/>
      <c r="R11" s="198"/>
    </row>
    <row r="12" spans="1:18" ht="13.5" thickBot="1" x14ac:dyDescent="0.25">
      <c r="A12"/>
      <c r="B12"/>
      <c r="C12"/>
      <c r="D12" s="180"/>
      <c r="E12" s="2"/>
      <c r="F12" s="74"/>
      <c r="G12"/>
      <c r="H12"/>
      <c r="I12" s="10"/>
      <c r="J12" s="43"/>
      <c r="K12" s="74"/>
      <c r="L12" s="43"/>
      <c r="M12"/>
      <c r="N12"/>
      <c r="O12" s="5"/>
      <c r="P12" s="5"/>
      <c r="Q12" s="14"/>
      <c r="R12" s="200"/>
    </row>
    <row r="13" spans="1:18" s="30" customFormat="1" ht="39.75" thickTop="1" thickBot="1" x14ac:dyDescent="0.25">
      <c r="A13" s="25"/>
      <c r="B13" s="145" t="s">
        <v>2802</v>
      </c>
      <c r="C13" s="217" t="s">
        <v>2803</v>
      </c>
      <c r="D13" s="218"/>
      <c r="E13" s="179" t="s">
        <v>6054</v>
      </c>
      <c r="F13" s="197" t="s">
        <v>6052</v>
      </c>
      <c r="G13" s="147" t="s">
        <v>2804</v>
      </c>
      <c r="H13" s="147" t="s">
        <v>2805</v>
      </c>
      <c r="I13" s="148" t="s">
        <v>2806</v>
      </c>
      <c r="J13" s="149" t="s">
        <v>2807</v>
      </c>
      <c r="K13" s="196" t="s">
        <v>6052</v>
      </c>
      <c r="L13" s="149" t="s">
        <v>2808</v>
      </c>
      <c r="M13" s="147" t="s">
        <v>2809</v>
      </c>
      <c r="N13" s="147" t="s">
        <v>2810</v>
      </c>
      <c r="O13" s="147" t="s">
        <v>2811</v>
      </c>
      <c r="P13" s="145" t="s">
        <v>2812</v>
      </c>
      <c r="Q13" s="145" t="s">
        <v>2813</v>
      </c>
      <c r="R13" s="201" t="s">
        <v>2814</v>
      </c>
    </row>
    <row r="14" spans="1:18" s="31" customFormat="1" ht="13.5" thickTop="1" x14ac:dyDescent="0.2">
      <c r="B14" s="152" t="s">
        <v>651</v>
      </c>
      <c r="C14" s="152" t="s">
        <v>652</v>
      </c>
      <c r="D14" s="182" t="s">
        <v>652</v>
      </c>
      <c r="E14" s="153">
        <v>594.82000000000005</v>
      </c>
      <c r="F14" s="153">
        <v>0</v>
      </c>
      <c r="G14" s="159"/>
      <c r="H14" s="155"/>
      <c r="I14" s="155">
        <f>J14/55853702</f>
        <v>6.8553826566410941E-3</v>
      </c>
      <c r="J14" s="154">
        <v>382898.5</v>
      </c>
      <c r="K14" s="154" t="s">
        <v>5259</v>
      </c>
      <c r="L14" s="156"/>
      <c r="M14" s="20">
        <v>41913</v>
      </c>
      <c r="N14" s="20">
        <v>42277</v>
      </c>
      <c r="O14" s="165" t="s">
        <v>5260</v>
      </c>
      <c r="P14" s="158">
        <v>9</v>
      </c>
      <c r="Q14" s="165" t="s">
        <v>5261</v>
      </c>
      <c r="R14" s="202">
        <v>10</v>
      </c>
    </row>
    <row r="15" spans="1:18" s="31" customFormat="1" x14ac:dyDescent="0.2">
      <c r="B15" s="152" t="s">
        <v>663</v>
      </c>
      <c r="C15" s="152" t="s">
        <v>664</v>
      </c>
      <c r="D15" s="182" t="s">
        <v>664</v>
      </c>
      <c r="E15" s="153">
        <v>361</v>
      </c>
      <c r="F15" s="153">
        <v>0</v>
      </c>
      <c r="G15" s="154"/>
      <c r="H15" s="155"/>
      <c r="I15" s="155">
        <f t="shared" ref="I15:I78" si="0">J15/55853702</f>
        <v>3.7650623408990867E-3</v>
      </c>
      <c r="J15" s="154">
        <v>210292.67</v>
      </c>
      <c r="K15" s="154" t="s">
        <v>5259</v>
      </c>
      <c r="L15" s="156"/>
      <c r="M15" s="20">
        <v>41913</v>
      </c>
      <c r="N15" s="20">
        <v>42277</v>
      </c>
      <c r="O15" s="165" t="s">
        <v>5260</v>
      </c>
      <c r="P15" s="158">
        <v>9</v>
      </c>
      <c r="Q15" s="165" t="s">
        <v>5261</v>
      </c>
      <c r="R15" s="202">
        <v>10</v>
      </c>
    </row>
    <row r="16" spans="1:18" s="31" customFormat="1" x14ac:dyDescent="0.2">
      <c r="B16" s="152" t="s">
        <v>995</v>
      </c>
      <c r="C16" s="152" t="s">
        <v>1746</v>
      </c>
      <c r="D16" s="182" t="s">
        <v>1746</v>
      </c>
      <c r="E16" s="153">
        <v>282.68</v>
      </c>
      <c r="F16" s="153">
        <v>0</v>
      </c>
      <c r="G16" s="159"/>
      <c r="H16" s="155"/>
      <c r="I16" s="155">
        <f t="shared" si="0"/>
        <v>2.9241016826422713E-2</v>
      </c>
      <c r="J16" s="154">
        <v>1633219.04</v>
      </c>
      <c r="K16" s="154" t="s">
        <v>5259</v>
      </c>
      <c r="L16" s="156"/>
      <c r="M16" s="20">
        <v>41913</v>
      </c>
      <c r="N16" s="20">
        <v>42277</v>
      </c>
      <c r="O16" s="165" t="s">
        <v>5264</v>
      </c>
      <c r="P16" s="158">
        <v>9</v>
      </c>
      <c r="Q16" s="165" t="s">
        <v>5265</v>
      </c>
      <c r="R16" s="202">
        <v>10</v>
      </c>
    </row>
    <row r="17" spans="2:18" s="31" customFormat="1" x14ac:dyDescent="0.2">
      <c r="B17" s="152" t="s">
        <v>2521</v>
      </c>
      <c r="C17" s="152" t="s">
        <v>2522</v>
      </c>
      <c r="D17" s="182" t="s">
        <v>2522</v>
      </c>
      <c r="E17" s="153">
        <v>766.99</v>
      </c>
      <c r="F17" s="153">
        <v>0</v>
      </c>
      <c r="G17" s="159"/>
      <c r="H17" s="155"/>
      <c r="I17" s="155">
        <f>J17/55853702</f>
        <v>1.1785418628115286E-2</v>
      </c>
      <c r="J17" s="154">
        <v>658259.26</v>
      </c>
      <c r="K17" s="154" t="s">
        <v>5259</v>
      </c>
      <c r="L17" s="156"/>
      <c r="M17" s="20">
        <v>41913</v>
      </c>
      <c r="N17" s="20">
        <v>42277</v>
      </c>
      <c r="O17" s="165" t="s">
        <v>5264</v>
      </c>
      <c r="P17" s="158">
        <v>9</v>
      </c>
      <c r="Q17" s="165" t="s">
        <v>5265</v>
      </c>
      <c r="R17" s="202">
        <v>10</v>
      </c>
    </row>
    <row r="18" spans="2:18" s="31" customFormat="1" x14ac:dyDescent="0.2">
      <c r="B18" s="152" t="s">
        <v>1775</v>
      </c>
      <c r="C18" s="152" t="s">
        <v>1776</v>
      </c>
      <c r="D18" s="182" t="s">
        <v>1776</v>
      </c>
      <c r="E18" s="153">
        <v>4442.83</v>
      </c>
      <c r="F18" s="153">
        <v>0</v>
      </c>
      <c r="G18" s="159"/>
      <c r="H18" s="155"/>
      <c r="I18" s="155">
        <f>J18/55853702</f>
        <v>1.7216428017609288E-2</v>
      </c>
      <c r="J18" s="154">
        <v>961601.24</v>
      </c>
      <c r="K18" s="154" t="s">
        <v>5259</v>
      </c>
      <c r="L18" s="156"/>
      <c r="M18" s="20">
        <v>41913</v>
      </c>
      <c r="N18" s="20">
        <v>42277</v>
      </c>
      <c r="O18" s="165" t="s">
        <v>5264</v>
      </c>
      <c r="P18" s="158">
        <v>9</v>
      </c>
      <c r="Q18" s="165" t="s">
        <v>5265</v>
      </c>
      <c r="R18" s="202">
        <v>10</v>
      </c>
    </row>
    <row r="19" spans="2:18" s="31" customFormat="1" x14ac:dyDescent="0.2">
      <c r="B19" s="152" t="s">
        <v>536</v>
      </c>
      <c r="C19" s="152" t="s">
        <v>537</v>
      </c>
      <c r="D19" s="182" t="s">
        <v>538</v>
      </c>
      <c r="E19" s="153">
        <v>2584</v>
      </c>
      <c r="F19" s="153">
        <v>2845.37</v>
      </c>
      <c r="G19" s="159">
        <v>784.37</v>
      </c>
      <c r="H19" s="155">
        <f>G19/F19</f>
        <v>0.27566537919497291</v>
      </c>
      <c r="I19" s="155">
        <f t="shared" si="0"/>
        <v>6.4986560783383696E-5</v>
      </c>
      <c r="J19" s="154">
        <v>3629.74</v>
      </c>
      <c r="K19" s="154">
        <v>2845.37</v>
      </c>
      <c r="L19" s="156">
        <v>784.36999999999989</v>
      </c>
      <c r="M19" s="20">
        <v>41913</v>
      </c>
      <c r="N19" s="20">
        <v>42277</v>
      </c>
      <c r="O19" s="165" t="s">
        <v>6926</v>
      </c>
      <c r="P19" s="158">
        <v>4</v>
      </c>
      <c r="Q19" s="165" t="s">
        <v>6927</v>
      </c>
      <c r="R19" s="202">
        <v>1</v>
      </c>
    </row>
    <row r="20" spans="2:18" s="31" customFormat="1" x14ac:dyDescent="0.2">
      <c r="B20" s="152" t="s">
        <v>783</v>
      </c>
      <c r="C20" s="152" t="s">
        <v>784</v>
      </c>
      <c r="D20" s="182" t="s">
        <v>784</v>
      </c>
      <c r="E20" s="153">
        <v>256.70999999999998</v>
      </c>
      <c r="F20" s="153">
        <v>0</v>
      </c>
      <c r="G20" s="159"/>
      <c r="H20" s="155"/>
      <c r="I20" s="155">
        <f t="shared" si="0"/>
        <v>2.2797322010992219E-2</v>
      </c>
      <c r="J20" s="154">
        <v>1273314.83</v>
      </c>
      <c r="K20" s="154" t="s">
        <v>5259</v>
      </c>
      <c r="L20" s="156"/>
      <c r="M20" s="20">
        <v>41913</v>
      </c>
      <c r="N20" s="20">
        <v>42277</v>
      </c>
      <c r="O20" s="165" t="s">
        <v>5268</v>
      </c>
      <c r="P20" s="158">
        <v>9</v>
      </c>
      <c r="Q20" s="165" t="s">
        <v>5269</v>
      </c>
      <c r="R20" s="202">
        <v>9</v>
      </c>
    </row>
    <row r="21" spans="2:18" s="31" customFormat="1" x14ac:dyDescent="0.2">
      <c r="B21" s="152" t="s">
        <v>787</v>
      </c>
      <c r="C21" s="152" t="s">
        <v>788</v>
      </c>
      <c r="D21" s="182" t="s">
        <v>788</v>
      </c>
      <c r="E21" s="153">
        <v>500</v>
      </c>
      <c r="F21" s="153">
        <v>0</v>
      </c>
      <c r="G21" s="159"/>
      <c r="H21" s="155"/>
      <c r="I21" s="155">
        <f t="shared" si="0"/>
        <v>9.7016876338832485E-3</v>
      </c>
      <c r="J21" s="154">
        <v>541875.17000000004</v>
      </c>
      <c r="K21" s="154" t="s">
        <v>5259</v>
      </c>
      <c r="L21" s="156"/>
      <c r="M21" s="20">
        <v>41913</v>
      </c>
      <c r="N21" s="20">
        <v>42277</v>
      </c>
      <c r="O21" s="165" t="s">
        <v>5268</v>
      </c>
      <c r="P21" s="158">
        <v>9</v>
      </c>
      <c r="Q21" s="165" t="s">
        <v>5269</v>
      </c>
      <c r="R21" s="202">
        <v>9</v>
      </c>
    </row>
    <row r="22" spans="2:18" s="31" customFormat="1" x14ac:dyDescent="0.2">
      <c r="B22" s="152" t="s">
        <v>789</v>
      </c>
      <c r="C22" s="152" t="s">
        <v>790</v>
      </c>
      <c r="D22" s="182" t="s">
        <v>790</v>
      </c>
      <c r="E22" s="153">
        <v>503.33</v>
      </c>
      <c r="F22" s="153">
        <v>0</v>
      </c>
      <c r="G22" s="159"/>
      <c r="H22" s="155"/>
      <c r="I22" s="155">
        <f t="shared" si="0"/>
        <v>8.8518476358111411E-3</v>
      </c>
      <c r="J22" s="154">
        <v>494408.46</v>
      </c>
      <c r="K22" s="154" t="s">
        <v>5259</v>
      </c>
      <c r="L22" s="156"/>
      <c r="M22" s="20">
        <v>41913</v>
      </c>
      <c r="N22" s="20">
        <v>42277</v>
      </c>
      <c r="O22" s="165" t="s">
        <v>5268</v>
      </c>
      <c r="P22" s="158">
        <v>9</v>
      </c>
      <c r="Q22" s="165" t="s">
        <v>5269</v>
      </c>
      <c r="R22" s="202">
        <v>9</v>
      </c>
    </row>
    <row r="23" spans="2:18" s="31" customFormat="1" x14ac:dyDescent="0.2">
      <c r="B23" s="152" t="s">
        <v>808</v>
      </c>
      <c r="C23" s="152" t="s">
        <v>809</v>
      </c>
      <c r="D23" s="182" t="s">
        <v>809</v>
      </c>
      <c r="E23" s="153">
        <v>2769.9</v>
      </c>
      <c r="F23" s="153">
        <v>0</v>
      </c>
      <c r="G23" s="159"/>
      <c r="H23" s="155"/>
      <c r="I23" s="155">
        <f t="shared" si="0"/>
        <v>1.887505952604538E-2</v>
      </c>
      <c r="J23" s="154">
        <v>1054241.95</v>
      </c>
      <c r="K23" s="154" t="s">
        <v>5259</v>
      </c>
      <c r="L23" s="156"/>
      <c r="M23" s="20">
        <v>41913</v>
      </c>
      <c r="N23" s="20">
        <v>42277</v>
      </c>
      <c r="O23" s="165" t="s">
        <v>5268</v>
      </c>
      <c r="P23" s="158">
        <v>9</v>
      </c>
      <c r="Q23" s="165" t="s">
        <v>5269</v>
      </c>
      <c r="R23" s="202">
        <v>9</v>
      </c>
    </row>
    <row r="24" spans="2:18" s="31" customFormat="1" x14ac:dyDescent="0.2">
      <c r="B24" s="152" t="s">
        <v>814</v>
      </c>
      <c r="C24" s="152" t="s">
        <v>815</v>
      </c>
      <c r="D24" s="182" t="s">
        <v>815</v>
      </c>
      <c r="E24" s="153">
        <v>435.52</v>
      </c>
      <c r="F24" s="153">
        <v>0</v>
      </c>
      <c r="G24" s="159"/>
      <c r="H24" s="155"/>
      <c r="I24" s="155">
        <f t="shared" si="0"/>
        <v>3.3149693461679585E-3</v>
      </c>
      <c r="J24" s="154">
        <v>185153.31</v>
      </c>
      <c r="K24" s="154" t="s">
        <v>5259</v>
      </c>
      <c r="L24" s="156"/>
      <c r="M24" s="20">
        <v>41913</v>
      </c>
      <c r="N24" s="20">
        <v>42277</v>
      </c>
      <c r="O24" s="165" t="s">
        <v>5268</v>
      </c>
      <c r="P24" s="158">
        <v>9</v>
      </c>
      <c r="Q24" s="165" t="s">
        <v>5269</v>
      </c>
      <c r="R24" s="202">
        <v>9</v>
      </c>
    </row>
    <row r="25" spans="2:18" s="31" customFormat="1" x14ac:dyDescent="0.2">
      <c r="B25" s="152" t="s">
        <v>816</v>
      </c>
      <c r="C25" s="152" t="s">
        <v>817</v>
      </c>
      <c r="D25" s="182" t="s">
        <v>817</v>
      </c>
      <c r="E25" s="153">
        <v>1176.47</v>
      </c>
      <c r="F25" s="153">
        <v>0</v>
      </c>
      <c r="G25" s="159"/>
      <c r="H25" s="155"/>
      <c r="I25" s="155">
        <f t="shared" si="0"/>
        <v>4.6379889017920421E-3</v>
      </c>
      <c r="J25" s="154">
        <v>259048.85</v>
      </c>
      <c r="K25" s="154" t="s">
        <v>5259</v>
      </c>
      <c r="L25" s="156"/>
      <c r="M25" s="20">
        <v>41913</v>
      </c>
      <c r="N25" s="20">
        <v>42277</v>
      </c>
      <c r="O25" s="165" t="s">
        <v>5268</v>
      </c>
      <c r="P25" s="158">
        <v>9</v>
      </c>
      <c r="Q25" s="165" t="s">
        <v>5269</v>
      </c>
      <c r="R25" s="202">
        <v>9</v>
      </c>
    </row>
    <row r="26" spans="2:18" s="31" customFormat="1" x14ac:dyDescent="0.2">
      <c r="B26" s="152" t="s">
        <v>3230</v>
      </c>
      <c r="C26" s="152" t="s">
        <v>3231</v>
      </c>
      <c r="D26" s="182" t="s">
        <v>3231</v>
      </c>
      <c r="E26" s="153">
        <v>1628.25</v>
      </c>
      <c r="F26" s="153">
        <v>0</v>
      </c>
      <c r="G26" s="159"/>
      <c r="H26" s="155"/>
      <c r="I26" s="155">
        <f t="shared" si="0"/>
        <v>1.6485806079604179E-3</v>
      </c>
      <c r="J26" s="154">
        <v>92079.33</v>
      </c>
      <c r="K26" s="154" t="s">
        <v>5259</v>
      </c>
      <c r="L26" s="156"/>
      <c r="M26" s="20">
        <v>41913</v>
      </c>
      <c r="N26" s="20">
        <v>42277</v>
      </c>
      <c r="O26" s="165" t="s">
        <v>5268</v>
      </c>
      <c r="P26" s="158">
        <v>9</v>
      </c>
      <c r="Q26" s="165" t="s">
        <v>5269</v>
      </c>
      <c r="R26" s="202">
        <v>9</v>
      </c>
    </row>
    <row r="27" spans="2:18" s="31" customFormat="1" x14ac:dyDescent="0.2">
      <c r="B27" s="152" t="s">
        <v>824</v>
      </c>
      <c r="C27" s="152" t="s">
        <v>825</v>
      </c>
      <c r="D27" s="182" t="s">
        <v>825</v>
      </c>
      <c r="E27" s="153">
        <v>10875.46</v>
      </c>
      <c r="F27" s="153">
        <v>0</v>
      </c>
      <c r="G27" s="159"/>
      <c r="H27" s="155"/>
      <c r="I27" s="155">
        <f t="shared" si="0"/>
        <v>8.3758313817766279E-3</v>
      </c>
      <c r="J27" s="154">
        <v>467821.19</v>
      </c>
      <c r="K27" s="154" t="s">
        <v>5259</v>
      </c>
      <c r="L27" s="156"/>
      <c r="M27" s="20">
        <v>41913</v>
      </c>
      <c r="N27" s="20">
        <v>42277</v>
      </c>
      <c r="O27" s="165" t="s">
        <v>5268</v>
      </c>
      <c r="P27" s="158">
        <v>9</v>
      </c>
      <c r="Q27" s="165" t="s">
        <v>5269</v>
      </c>
      <c r="R27" s="202">
        <v>9</v>
      </c>
    </row>
    <row r="28" spans="2:18" s="31" customFormat="1" ht="38.25" x14ac:dyDescent="0.2">
      <c r="B28" s="152" t="s">
        <v>4074</v>
      </c>
      <c r="C28" s="152" t="s">
        <v>4075</v>
      </c>
      <c r="D28" s="182" t="s">
        <v>4076</v>
      </c>
      <c r="E28" s="153">
        <v>119755.9</v>
      </c>
      <c r="F28" s="153">
        <v>0</v>
      </c>
      <c r="G28" s="159"/>
      <c r="H28" s="155"/>
      <c r="I28" s="155">
        <f t="shared" si="0"/>
        <v>1.6883731896589416E-2</v>
      </c>
      <c r="J28" s="154">
        <v>943018.93</v>
      </c>
      <c r="K28" s="154" t="s">
        <v>5259</v>
      </c>
      <c r="L28" s="156"/>
      <c r="M28" s="20">
        <v>41913</v>
      </c>
      <c r="N28" s="20">
        <v>42277</v>
      </c>
      <c r="O28" s="165" t="s">
        <v>5271</v>
      </c>
      <c r="P28" s="158">
        <v>9</v>
      </c>
      <c r="Q28" s="165" t="s">
        <v>5272</v>
      </c>
      <c r="R28" s="202">
        <v>9</v>
      </c>
    </row>
    <row r="29" spans="2:18" s="31" customFormat="1" ht="38.25" x14ac:dyDescent="0.2">
      <c r="B29" s="152" t="s">
        <v>4345</v>
      </c>
      <c r="C29" s="152" t="s">
        <v>4346</v>
      </c>
      <c r="D29" s="182" t="s">
        <v>4347</v>
      </c>
      <c r="E29" s="153">
        <v>17770.3</v>
      </c>
      <c r="F29" s="153">
        <v>0</v>
      </c>
      <c r="G29" s="159"/>
      <c r="H29" s="155"/>
      <c r="I29" s="155">
        <f t="shared" si="0"/>
        <v>1.8388107918074974E-3</v>
      </c>
      <c r="J29" s="154">
        <v>102704.39</v>
      </c>
      <c r="K29" s="154" t="s">
        <v>5259</v>
      </c>
      <c r="L29" s="156"/>
      <c r="M29" s="20">
        <v>41913</v>
      </c>
      <c r="N29" s="20">
        <v>42277</v>
      </c>
      <c r="O29" s="165" t="s">
        <v>5271</v>
      </c>
      <c r="P29" s="158">
        <v>9</v>
      </c>
      <c r="Q29" s="165" t="s">
        <v>5272</v>
      </c>
      <c r="R29" s="202">
        <v>9</v>
      </c>
    </row>
    <row r="30" spans="2:18" s="31" customFormat="1" ht="38.25" x14ac:dyDescent="0.2">
      <c r="B30" s="152" t="s">
        <v>3820</v>
      </c>
      <c r="C30" s="152" t="s">
        <v>3821</v>
      </c>
      <c r="D30" s="182" t="s">
        <v>3822</v>
      </c>
      <c r="E30" s="153">
        <v>27892.7</v>
      </c>
      <c r="F30" s="153">
        <v>0</v>
      </c>
      <c r="G30" s="159"/>
      <c r="H30" s="155"/>
      <c r="I30" s="155">
        <f t="shared" si="0"/>
        <v>2.8827942326902522E-3</v>
      </c>
      <c r="J30" s="154">
        <v>161014.73000000001</v>
      </c>
      <c r="K30" s="154" t="s">
        <v>5259</v>
      </c>
      <c r="L30" s="156"/>
      <c r="M30" s="20">
        <v>41913</v>
      </c>
      <c r="N30" s="20">
        <v>42277</v>
      </c>
      <c r="O30" s="165" t="s">
        <v>5271</v>
      </c>
      <c r="P30" s="158">
        <v>9</v>
      </c>
      <c r="Q30" s="165" t="s">
        <v>5272</v>
      </c>
      <c r="R30" s="202">
        <v>9</v>
      </c>
    </row>
    <row r="31" spans="2:18" s="31" customFormat="1" ht="38.25" x14ac:dyDescent="0.2">
      <c r="B31" s="152" t="s">
        <v>3679</v>
      </c>
      <c r="C31" s="152" t="s">
        <v>3680</v>
      </c>
      <c r="D31" s="182" t="s">
        <v>3681</v>
      </c>
      <c r="E31" s="153">
        <v>8868.94</v>
      </c>
      <c r="F31" s="153">
        <v>0</v>
      </c>
      <c r="G31" s="159"/>
      <c r="H31" s="155"/>
      <c r="I31" s="155">
        <f t="shared" si="0"/>
        <v>2.6578170234803776E-3</v>
      </c>
      <c r="J31" s="154">
        <v>148448.92000000001</v>
      </c>
      <c r="K31" s="154" t="s">
        <v>5259</v>
      </c>
      <c r="L31" s="156"/>
      <c r="M31" s="20">
        <v>41913</v>
      </c>
      <c r="N31" s="20">
        <v>42277</v>
      </c>
      <c r="O31" s="165" t="s">
        <v>5271</v>
      </c>
      <c r="P31" s="158">
        <v>9</v>
      </c>
      <c r="Q31" s="165" t="s">
        <v>5272</v>
      </c>
      <c r="R31" s="202">
        <v>9</v>
      </c>
    </row>
    <row r="32" spans="2:18" s="31" customFormat="1" ht="38.25" x14ac:dyDescent="0.2">
      <c r="B32" s="152" t="s">
        <v>4176</v>
      </c>
      <c r="C32" s="152" t="s">
        <v>4177</v>
      </c>
      <c r="D32" s="182" t="s">
        <v>4178</v>
      </c>
      <c r="E32" s="153">
        <v>15584.06</v>
      </c>
      <c r="F32" s="153">
        <v>0</v>
      </c>
      <c r="G32" s="159"/>
      <c r="H32" s="155"/>
      <c r="I32" s="155">
        <f t="shared" si="0"/>
        <v>2.6714628512896064E-3</v>
      </c>
      <c r="J32" s="154">
        <v>149211.09</v>
      </c>
      <c r="K32" s="154" t="s">
        <v>5259</v>
      </c>
      <c r="L32" s="156"/>
      <c r="M32" s="20">
        <v>41913</v>
      </c>
      <c r="N32" s="20">
        <v>42277</v>
      </c>
      <c r="O32" s="165" t="s">
        <v>5271</v>
      </c>
      <c r="P32" s="158">
        <v>9</v>
      </c>
      <c r="Q32" s="165" t="s">
        <v>5272</v>
      </c>
      <c r="R32" s="202">
        <v>9</v>
      </c>
    </row>
    <row r="33" spans="2:18" s="31" customFormat="1" ht="38.25" x14ac:dyDescent="0.2">
      <c r="B33" s="152" t="s">
        <v>3713</v>
      </c>
      <c r="C33" s="152" t="s">
        <v>3714</v>
      </c>
      <c r="D33" s="182" t="s">
        <v>3715</v>
      </c>
      <c r="E33" s="153">
        <v>68726.649999999994</v>
      </c>
      <c r="F33" s="153">
        <v>0</v>
      </c>
      <c r="G33" s="159"/>
      <c r="H33" s="155"/>
      <c r="I33" s="155">
        <f t="shared" si="0"/>
        <v>7.6469282197265996E-3</v>
      </c>
      <c r="J33" s="154">
        <v>427109.25</v>
      </c>
      <c r="K33" s="154" t="s">
        <v>5259</v>
      </c>
      <c r="L33" s="156"/>
      <c r="M33" s="20">
        <v>41913</v>
      </c>
      <c r="N33" s="20">
        <v>42277</v>
      </c>
      <c r="O33" s="165" t="s">
        <v>5271</v>
      </c>
      <c r="P33" s="158">
        <v>9</v>
      </c>
      <c r="Q33" s="165" t="s">
        <v>5272</v>
      </c>
      <c r="R33" s="202">
        <v>9</v>
      </c>
    </row>
    <row r="34" spans="2:18" s="31" customFormat="1" ht="38.25" x14ac:dyDescent="0.2">
      <c r="B34" s="152" t="s">
        <v>4585</v>
      </c>
      <c r="C34" s="152" t="s">
        <v>4586</v>
      </c>
      <c r="D34" s="182" t="s">
        <v>4587</v>
      </c>
      <c r="E34" s="153">
        <v>14716.55</v>
      </c>
      <c r="F34" s="153">
        <v>0</v>
      </c>
      <c r="G34" s="159"/>
      <c r="H34" s="155"/>
      <c r="I34" s="155">
        <f t="shared" si="0"/>
        <v>1.5115134176782051E-3</v>
      </c>
      <c r="J34" s="154">
        <v>84423.62</v>
      </c>
      <c r="K34" s="154" t="s">
        <v>5259</v>
      </c>
      <c r="L34" s="156"/>
      <c r="M34" s="20">
        <v>41913</v>
      </c>
      <c r="N34" s="20">
        <v>42277</v>
      </c>
      <c r="O34" s="165" t="s">
        <v>5271</v>
      </c>
      <c r="P34" s="158">
        <v>9</v>
      </c>
      <c r="Q34" s="165" t="s">
        <v>5272</v>
      </c>
      <c r="R34" s="202">
        <v>9</v>
      </c>
    </row>
    <row r="35" spans="2:18" s="31" customFormat="1" ht="38.25" x14ac:dyDescent="0.2">
      <c r="B35" s="152" t="s">
        <v>4077</v>
      </c>
      <c r="C35" s="152" t="s">
        <v>4078</v>
      </c>
      <c r="D35" s="182" t="s">
        <v>4079</v>
      </c>
      <c r="E35" s="153">
        <v>16958.89</v>
      </c>
      <c r="F35" s="153">
        <v>0</v>
      </c>
      <c r="G35" s="154"/>
      <c r="H35" s="155"/>
      <c r="I35" s="155">
        <f t="shared" si="0"/>
        <v>1.5295795433577525E-3</v>
      </c>
      <c r="J35" s="154">
        <v>85432.68</v>
      </c>
      <c r="K35" s="154" t="s">
        <v>5259</v>
      </c>
      <c r="L35" s="156"/>
      <c r="M35" s="20">
        <v>41913</v>
      </c>
      <c r="N35" s="20">
        <v>42277</v>
      </c>
      <c r="O35" s="165" t="s">
        <v>5271</v>
      </c>
      <c r="P35" s="158">
        <v>9</v>
      </c>
      <c r="Q35" s="165" t="s">
        <v>5272</v>
      </c>
      <c r="R35" s="202">
        <v>9</v>
      </c>
    </row>
    <row r="36" spans="2:18" s="31" customFormat="1" ht="38.25" x14ac:dyDescent="0.2">
      <c r="B36" s="152" t="s">
        <v>4001</v>
      </c>
      <c r="C36" s="152" t="s">
        <v>4002</v>
      </c>
      <c r="D36" s="182" t="s">
        <v>4003</v>
      </c>
      <c r="E36" s="153">
        <v>152824.95999999999</v>
      </c>
      <c r="F36" s="153">
        <v>0</v>
      </c>
      <c r="G36" s="159"/>
      <c r="H36" s="155"/>
      <c r="I36" s="155">
        <f t="shared" si="0"/>
        <v>1.0702896828575481E-2</v>
      </c>
      <c r="J36" s="154">
        <v>597796.41</v>
      </c>
      <c r="K36" s="154" t="s">
        <v>5259</v>
      </c>
      <c r="L36" s="156"/>
      <c r="M36" s="20">
        <v>41913</v>
      </c>
      <c r="N36" s="20">
        <v>42277</v>
      </c>
      <c r="O36" s="165" t="s">
        <v>5271</v>
      </c>
      <c r="P36" s="158">
        <v>9</v>
      </c>
      <c r="Q36" s="165" t="s">
        <v>5272</v>
      </c>
      <c r="R36" s="202">
        <v>9</v>
      </c>
    </row>
    <row r="37" spans="2:18" s="31" customFormat="1" ht="25.5" x14ac:dyDescent="0.2">
      <c r="B37" s="152" t="s">
        <v>3823</v>
      </c>
      <c r="C37" s="152" t="s">
        <v>3824</v>
      </c>
      <c r="D37" s="182" t="s">
        <v>3825</v>
      </c>
      <c r="E37" s="153">
        <v>69892.44</v>
      </c>
      <c r="F37" s="153">
        <v>0</v>
      </c>
      <c r="G37" s="159"/>
      <c r="H37" s="155"/>
      <c r="I37" s="155">
        <f t="shared" si="0"/>
        <v>6.651459378646021E-3</v>
      </c>
      <c r="J37" s="154">
        <v>371508.63</v>
      </c>
      <c r="K37" s="154" t="s">
        <v>5259</v>
      </c>
      <c r="L37" s="156"/>
      <c r="M37" s="20">
        <v>41913</v>
      </c>
      <c r="N37" s="20">
        <v>42277</v>
      </c>
      <c r="O37" s="165" t="s">
        <v>5271</v>
      </c>
      <c r="P37" s="158">
        <v>9</v>
      </c>
      <c r="Q37" s="165" t="s">
        <v>5272</v>
      </c>
      <c r="R37" s="202">
        <v>9</v>
      </c>
    </row>
    <row r="38" spans="2:18" s="31" customFormat="1" ht="38.25" x14ac:dyDescent="0.2">
      <c r="B38" s="152" t="s">
        <v>4458</v>
      </c>
      <c r="C38" s="152" t="s">
        <v>4459</v>
      </c>
      <c r="D38" s="182" t="s">
        <v>4460</v>
      </c>
      <c r="E38" s="153">
        <v>26934.21</v>
      </c>
      <c r="F38" s="153">
        <v>0</v>
      </c>
      <c r="G38" s="159"/>
      <c r="H38" s="155"/>
      <c r="I38" s="155">
        <f t="shared" si="0"/>
        <v>1.4524627212713671E-3</v>
      </c>
      <c r="J38" s="154">
        <v>81125.42</v>
      </c>
      <c r="K38" s="154" t="s">
        <v>5259</v>
      </c>
      <c r="L38" s="156"/>
      <c r="M38" s="20">
        <v>41913</v>
      </c>
      <c r="N38" s="20">
        <v>42277</v>
      </c>
      <c r="O38" s="165" t="s">
        <v>5271</v>
      </c>
      <c r="P38" s="158">
        <v>9</v>
      </c>
      <c r="Q38" s="165" t="s">
        <v>5272</v>
      </c>
      <c r="R38" s="202">
        <v>9</v>
      </c>
    </row>
    <row r="39" spans="2:18" s="31" customFormat="1" ht="38.25" x14ac:dyDescent="0.2">
      <c r="B39" s="152" t="s">
        <v>3742</v>
      </c>
      <c r="C39" s="152" t="s">
        <v>3743</v>
      </c>
      <c r="D39" s="182" t="s">
        <v>3744</v>
      </c>
      <c r="E39" s="153">
        <v>177428.84</v>
      </c>
      <c r="F39" s="153">
        <v>0</v>
      </c>
      <c r="G39" s="159"/>
      <c r="H39" s="155"/>
      <c r="I39" s="155">
        <f t="shared" si="0"/>
        <v>1.3605427980404951E-2</v>
      </c>
      <c r="J39" s="154">
        <v>759913.52</v>
      </c>
      <c r="K39" s="154" t="s">
        <v>5259</v>
      </c>
      <c r="L39" s="156"/>
      <c r="M39" s="20">
        <v>41913</v>
      </c>
      <c r="N39" s="20">
        <v>42277</v>
      </c>
      <c r="O39" s="165" t="s">
        <v>5273</v>
      </c>
      <c r="P39" s="158">
        <v>9</v>
      </c>
      <c r="Q39" s="165" t="s">
        <v>5272</v>
      </c>
      <c r="R39" s="202">
        <v>9</v>
      </c>
    </row>
    <row r="40" spans="2:18" s="31" customFormat="1" ht="38.25" x14ac:dyDescent="0.2">
      <c r="B40" s="152" t="s">
        <v>4591</v>
      </c>
      <c r="C40" s="152" t="s">
        <v>4592</v>
      </c>
      <c r="D40" s="182" t="s">
        <v>4593</v>
      </c>
      <c r="E40" s="153">
        <v>1072.6199999999999</v>
      </c>
      <c r="F40" s="153">
        <v>0</v>
      </c>
      <c r="G40" s="159"/>
      <c r="H40" s="155"/>
      <c r="I40" s="155">
        <f t="shared" si="0"/>
        <v>3.9123852524582879E-4</v>
      </c>
      <c r="J40" s="154">
        <v>21852.12</v>
      </c>
      <c r="K40" s="154" t="s">
        <v>5259</v>
      </c>
      <c r="L40" s="156"/>
      <c r="M40" s="20">
        <v>41913</v>
      </c>
      <c r="N40" s="20">
        <v>42277</v>
      </c>
      <c r="O40" s="165" t="s">
        <v>5273</v>
      </c>
      <c r="P40" s="158">
        <v>9</v>
      </c>
      <c r="Q40" s="165" t="s">
        <v>5272</v>
      </c>
      <c r="R40" s="202">
        <v>9</v>
      </c>
    </row>
    <row r="41" spans="2:18" s="31" customFormat="1" ht="38.25" x14ac:dyDescent="0.2">
      <c r="B41" s="152" t="s">
        <v>4461</v>
      </c>
      <c r="C41" s="152" t="s">
        <v>4462</v>
      </c>
      <c r="D41" s="182" t="s">
        <v>4463</v>
      </c>
      <c r="E41" s="153">
        <v>23281.01</v>
      </c>
      <c r="F41" s="153">
        <v>0</v>
      </c>
      <c r="G41" s="159"/>
      <c r="H41" s="155"/>
      <c r="I41" s="155">
        <f t="shared" si="0"/>
        <v>1.049231257759781E-3</v>
      </c>
      <c r="J41" s="154">
        <v>58603.45</v>
      </c>
      <c r="K41" s="154" t="s">
        <v>5259</v>
      </c>
      <c r="L41" s="156"/>
      <c r="M41" s="20">
        <v>41913</v>
      </c>
      <c r="N41" s="20">
        <v>42277</v>
      </c>
      <c r="O41" s="165" t="s">
        <v>5273</v>
      </c>
      <c r="P41" s="158">
        <v>9</v>
      </c>
      <c r="Q41" s="165" t="s">
        <v>5272</v>
      </c>
      <c r="R41" s="202">
        <v>9</v>
      </c>
    </row>
    <row r="42" spans="2:18" s="31" customFormat="1" ht="38.25" x14ac:dyDescent="0.2">
      <c r="B42" s="152" t="s">
        <v>3826</v>
      </c>
      <c r="C42" s="152" t="s">
        <v>3827</v>
      </c>
      <c r="D42" s="182" t="s">
        <v>3828</v>
      </c>
      <c r="E42" s="153">
        <v>33493.370000000003</v>
      </c>
      <c r="F42" s="153">
        <v>0</v>
      </c>
      <c r="G42" s="159"/>
      <c r="H42" s="155"/>
      <c r="I42" s="155">
        <f t="shared" si="0"/>
        <v>4.1328345612614897E-3</v>
      </c>
      <c r="J42" s="154">
        <v>230834.11</v>
      </c>
      <c r="K42" s="154" t="s">
        <v>5259</v>
      </c>
      <c r="L42" s="156"/>
      <c r="M42" s="20">
        <v>41913</v>
      </c>
      <c r="N42" s="20">
        <v>42277</v>
      </c>
      <c r="O42" s="165" t="s">
        <v>5273</v>
      </c>
      <c r="P42" s="158">
        <v>9</v>
      </c>
      <c r="Q42" s="165" t="s">
        <v>5272</v>
      </c>
      <c r="R42" s="202">
        <v>9</v>
      </c>
    </row>
    <row r="43" spans="2:18" s="31" customFormat="1" ht="38.25" x14ac:dyDescent="0.2">
      <c r="B43" s="152" t="s">
        <v>3213</v>
      </c>
      <c r="C43" s="152" t="s">
        <v>3214</v>
      </c>
      <c r="D43" s="182" t="s">
        <v>3215</v>
      </c>
      <c r="E43" s="153">
        <v>58489.77</v>
      </c>
      <c r="F43" s="153">
        <v>0</v>
      </c>
      <c r="G43" s="159"/>
      <c r="H43" s="155"/>
      <c r="I43" s="155">
        <f t="shared" si="0"/>
        <v>2.1083739444880487E-3</v>
      </c>
      <c r="J43" s="154">
        <v>117760.49</v>
      </c>
      <c r="K43" s="154" t="s">
        <v>5259</v>
      </c>
      <c r="L43" s="156"/>
      <c r="M43" s="20">
        <v>41913</v>
      </c>
      <c r="N43" s="20">
        <v>42277</v>
      </c>
      <c r="O43" s="165" t="s">
        <v>5273</v>
      </c>
      <c r="P43" s="158">
        <v>9</v>
      </c>
      <c r="Q43" s="165" t="s">
        <v>5272</v>
      </c>
      <c r="R43" s="202">
        <v>9</v>
      </c>
    </row>
    <row r="44" spans="2:18" s="31" customFormat="1" ht="38.25" x14ac:dyDescent="0.2">
      <c r="B44" s="152" t="s">
        <v>3979</v>
      </c>
      <c r="C44" s="152" t="s">
        <v>3980</v>
      </c>
      <c r="D44" s="182" t="s">
        <v>3981</v>
      </c>
      <c r="E44" s="153">
        <v>36075.65</v>
      </c>
      <c r="F44" s="153">
        <v>0</v>
      </c>
      <c r="G44" s="159"/>
      <c r="H44" s="155"/>
      <c r="I44" s="155">
        <f t="shared" si="0"/>
        <v>3.4176006811509111E-3</v>
      </c>
      <c r="J44" s="154">
        <v>190885.65</v>
      </c>
      <c r="K44" s="154" t="s">
        <v>5259</v>
      </c>
      <c r="L44" s="156"/>
      <c r="M44" s="20">
        <v>41913</v>
      </c>
      <c r="N44" s="20">
        <v>42277</v>
      </c>
      <c r="O44" s="165" t="s">
        <v>5273</v>
      </c>
      <c r="P44" s="158">
        <v>9</v>
      </c>
      <c r="Q44" s="165" t="s">
        <v>5272</v>
      </c>
      <c r="R44" s="202">
        <v>9</v>
      </c>
    </row>
    <row r="45" spans="2:18" s="31" customFormat="1" ht="38.25" x14ac:dyDescent="0.2">
      <c r="B45" s="152" t="s">
        <v>3682</v>
      </c>
      <c r="C45" s="152" t="s">
        <v>3683</v>
      </c>
      <c r="D45" s="182" t="s">
        <v>3684</v>
      </c>
      <c r="E45" s="153">
        <v>4525.8599999999997</v>
      </c>
      <c r="F45" s="153">
        <v>0</v>
      </c>
      <c r="G45" s="159"/>
      <c r="H45" s="155"/>
      <c r="I45" s="155">
        <f t="shared" si="0"/>
        <v>1.0214411571143483E-3</v>
      </c>
      <c r="J45" s="154">
        <v>57051.27</v>
      </c>
      <c r="K45" s="154" t="s">
        <v>5259</v>
      </c>
      <c r="L45" s="156"/>
      <c r="M45" s="20">
        <v>41913</v>
      </c>
      <c r="N45" s="20">
        <v>42277</v>
      </c>
      <c r="O45" s="165" t="s">
        <v>5273</v>
      </c>
      <c r="P45" s="158">
        <v>9</v>
      </c>
      <c r="Q45" s="165" t="s">
        <v>5272</v>
      </c>
      <c r="R45" s="202">
        <v>9</v>
      </c>
    </row>
    <row r="46" spans="2:18" s="31" customFormat="1" ht="38.25" x14ac:dyDescent="0.2">
      <c r="B46" s="152" t="s">
        <v>4594</v>
      </c>
      <c r="C46" s="152" t="s">
        <v>4595</v>
      </c>
      <c r="D46" s="182" t="s">
        <v>4596</v>
      </c>
      <c r="E46" s="153">
        <v>5920.31</v>
      </c>
      <c r="F46" s="153">
        <v>0</v>
      </c>
      <c r="G46" s="159"/>
      <c r="H46" s="155"/>
      <c r="I46" s="155">
        <f t="shared" si="0"/>
        <v>1.5255728259516263E-3</v>
      </c>
      <c r="J46" s="154">
        <v>85208.89</v>
      </c>
      <c r="K46" s="154" t="s">
        <v>5259</v>
      </c>
      <c r="L46" s="156"/>
      <c r="M46" s="20">
        <v>41913</v>
      </c>
      <c r="N46" s="20">
        <v>42277</v>
      </c>
      <c r="O46" s="165" t="s">
        <v>5273</v>
      </c>
      <c r="P46" s="158">
        <v>9</v>
      </c>
      <c r="Q46" s="165" t="s">
        <v>5272</v>
      </c>
      <c r="R46" s="202">
        <v>9</v>
      </c>
    </row>
    <row r="47" spans="2:18" s="31" customFormat="1" ht="25.5" x14ac:dyDescent="0.2">
      <c r="B47" s="152" t="s">
        <v>4464</v>
      </c>
      <c r="C47" s="152" t="s">
        <v>4465</v>
      </c>
      <c r="D47" s="182" t="s">
        <v>4466</v>
      </c>
      <c r="E47" s="153">
        <v>55172.5</v>
      </c>
      <c r="F47" s="153">
        <v>0</v>
      </c>
      <c r="G47" s="154"/>
      <c r="H47" s="155"/>
      <c r="I47" s="155">
        <f t="shared" si="0"/>
        <v>6.1341577680920772E-3</v>
      </c>
      <c r="J47" s="154">
        <v>342615.42</v>
      </c>
      <c r="K47" s="154" t="s">
        <v>5259</v>
      </c>
      <c r="L47" s="156"/>
      <c r="M47" s="20">
        <v>41913</v>
      </c>
      <c r="N47" s="20">
        <v>42277</v>
      </c>
      <c r="O47" s="165" t="s">
        <v>5273</v>
      </c>
      <c r="P47" s="158">
        <v>9</v>
      </c>
      <c r="Q47" s="165" t="s">
        <v>5272</v>
      </c>
      <c r="R47" s="202">
        <v>9</v>
      </c>
    </row>
    <row r="48" spans="2:18" s="31" customFormat="1" ht="38.25" x14ac:dyDescent="0.2">
      <c r="B48" s="152" t="s">
        <v>3829</v>
      </c>
      <c r="C48" s="152" t="s">
        <v>3830</v>
      </c>
      <c r="D48" s="182" t="s">
        <v>3831</v>
      </c>
      <c r="E48" s="153">
        <v>30988.94</v>
      </c>
      <c r="F48" s="153">
        <v>0</v>
      </c>
      <c r="G48" s="154"/>
      <c r="H48" s="155"/>
      <c r="I48" s="155">
        <f t="shared" si="0"/>
        <v>4.1589352483744051E-3</v>
      </c>
      <c r="J48" s="154">
        <v>232291.93</v>
      </c>
      <c r="K48" s="154" t="s">
        <v>5259</v>
      </c>
      <c r="L48" s="156"/>
      <c r="M48" s="20">
        <v>41913</v>
      </c>
      <c r="N48" s="20">
        <v>42277</v>
      </c>
      <c r="O48" s="165" t="s">
        <v>5273</v>
      </c>
      <c r="P48" s="158">
        <v>9</v>
      </c>
      <c r="Q48" s="165" t="s">
        <v>5272</v>
      </c>
      <c r="R48" s="202">
        <v>9</v>
      </c>
    </row>
    <row r="49" spans="2:18" s="31" customFormat="1" ht="38.25" x14ac:dyDescent="0.2">
      <c r="B49" s="152" t="s">
        <v>3745</v>
      </c>
      <c r="C49" s="152" t="s">
        <v>3746</v>
      </c>
      <c r="D49" s="182" t="s">
        <v>3747</v>
      </c>
      <c r="E49" s="153">
        <v>2870.85</v>
      </c>
      <c r="F49" s="153">
        <v>0</v>
      </c>
      <c r="G49" s="154"/>
      <c r="H49" s="155"/>
      <c r="I49" s="155">
        <f t="shared" si="0"/>
        <v>1.0823076687020675E-3</v>
      </c>
      <c r="J49" s="154">
        <v>60450.89</v>
      </c>
      <c r="K49" s="154" t="s">
        <v>5259</v>
      </c>
      <c r="L49" s="156"/>
      <c r="M49" s="20">
        <v>41913</v>
      </c>
      <c r="N49" s="20">
        <v>42277</v>
      </c>
      <c r="O49" s="165" t="s">
        <v>5273</v>
      </c>
      <c r="P49" s="158">
        <v>9</v>
      </c>
      <c r="Q49" s="165" t="s">
        <v>5272</v>
      </c>
      <c r="R49" s="202">
        <v>9</v>
      </c>
    </row>
    <row r="50" spans="2:18" s="31" customFormat="1" x14ac:dyDescent="0.2">
      <c r="B50" s="152" t="s">
        <v>3685</v>
      </c>
      <c r="C50" s="152" t="s">
        <v>3686</v>
      </c>
      <c r="D50" s="182" t="s">
        <v>3687</v>
      </c>
      <c r="E50" s="153">
        <v>573450.19999999995</v>
      </c>
      <c r="F50" s="153">
        <v>0</v>
      </c>
      <c r="G50" s="154"/>
      <c r="H50" s="155"/>
      <c r="I50" s="155">
        <f t="shared" si="0"/>
        <v>5.3733930116216827E-2</v>
      </c>
      <c r="J50" s="154">
        <v>3001238.92</v>
      </c>
      <c r="K50" s="154" t="s">
        <v>5259</v>
      </c>
      <c r="L50" s="156"/>
      <c r="M50" s="20">
        <v>41913</v>
      </c>
      <c r="N50" s="20">
        <v>42277</v>
      </c>
      <c r="O50" s="165" t="s">
        <v>5274</v>
      </c>
      <c r="P50" s="158">
        <v>9</v>
      </c>
      <c r="Q50" s="165" t="s">
        <v>5272</v>
      </c>
      <c r="R50" s="202">
        <v>9</v>
      </c>
    </row>
    <row r="51" spans="2:18" s="31" customFormat="1" x14ac:dyDescent="0.2">
      <c r="B51" s="152" t="s">
        <v>3136</v>
      </c>
      <c r="C51" s="152" t="s">
        <v>3137</v>
      </c>
      <c r="D51" s="182" t="s">
        <v>3138</v>
      </c>
      <c r="E51" s="153">
        <v>68661.91</v>
      </c>
      <c r="F51" s="153">
        <v>0</v>
      </c>
      <c r="G51" s="154"/>
      <c r="H51" s="155"/>
      <c r="I51" s="155">
        <f t="shared" si="0"/>
        <v>6.7718947259753706E-3</v>
      </c>
      <c r="J51" s="154">
        <v>378235.39</v>
      </c>
      <c r="K51" s="154" t="s">
        <v>5259</v>
      </c>
      <c r="L51" s="156"/>
      <c r="M51" s="20">
        <v>41913</v>
      </c>
      <c r="N51" s="20">
        <v>42277</v>
      </c>
      <c r="O51" s="165" t="s">
        <v>5274</v>
      </c>
      <c r="P51" s="158">
        <v>9</v>
      </c>
      <c r="Q51" s="165" t="s">
        <v>5272</v>
      </c>
      <c r="R51" s="202">
        <v>9</v>
      </c>
    </row>
    <row r="52" spans="2:18" s="31" customFormat="1" x14ac:dyDescent="0.2">
      <c r="B52" s="152" t="s">
        <v>3832</v>
      </c>
      <c r="C52" s="152" t="s">
        <v>3833</v>
      </c>
      <c r="D52" s="182" t="s">
        <v>3834</v>
      </c>
      <c r="E52" s="153">
        <v>103075.8</v>
      </c>
      <c r="F52" s="153">
        <v>0</v>
      </c>
      <c r="G52" s="154"/>
      <c r="H52" s="155"/>
      <c r="I52" s="155">
        <f t="shared" si="0"/>
        <v>5.7090034963125629E-3</v>
      </c>
      <c r="J52" s="154">
        <v>318868.98</v>
      </c>
      <c r="K52" s="154" t="s">
        <v>5259</v>
      </c>
      <c r="L52" s="156"/>
      <c r="M52" s="20">
        <v>41913</v>
      </c>
      <c r="N52" s="20">
        <v>42277</v>
      </c>
      <c r="O52" s="165" t="s">
        <v>5274</v>
      </c>
      <c r="P52" s="158">
        <v>9</v>
      </c>
      <c r="Q52" s="165" t="s">
        <v>5272</v>
      </c>
      <c r="R52" s="202">
        <v>9</v>
      </c>
    </row>
    <row r="53" spans="2:18" s="31" customFormat="1" x14ac:dyDescent="0.2">
      <c r="B53" s="152" t="s">
        <v>4185</v>
      </c>
      <c r="C53" s="152" t="s">
        <v>4186</v>
      </c>
      <c r="D53" s="182" t="s">
        <v>4187</v>
      </c>
      <c r="E53" s="153">
        <v>51613.98</v>
      </c>
      <c r="F53" s="153">
        <v>0</v>
      </c>
      <c r="G53" s="154"/>
      <c r="H53" s="155"/>
      <c r="I53" s="155">
        <f t="shared" si="0"/>
        <v>4.7552362778030361E-3</v>
      </c>
      <c r="J53" s="154">
        <v>265597.55</v>
      </c>
      <c r="K53" s="154" t="s">
        <v>5259</v>
      </c>
      <c r="L53" s="156"/>
      <c r="M53" s="20">
        <v>41913</v>
      </c>
      <c r="N53" s="20">
        <v>42277</v>
      </c>
      <c r="O53" s="165" t="s">
        <v>5274</v>
      </c>
      <c r="P53" s="158">
        <v>9</v>
      </c>
      <c r="Q53" s="165" t="s">
        <v>5272</v>
      </c>
      <c r="R53" s="202">
        <v>9</v>
      </c>
    </row>
    <row r="54" spans="2:18" s="31" customFormat="1" x14ac:dyDescent="0.2">
      <c r="B54" s="152" t="s">
        <v>4603</v>
      </c>
      <c r="C54" s="152" t="s">
        <v>4604</v>
      </c>
      <c r="D54" s="182" t="s">
        <v>4605</v>
      </c>
      <c r="E54" s="153">
        <v>56293.98</v>
      </c>
      <c r="F54" s="153">
        <v>0</v>
      </c>
      <c r="G54" s="154"/>
      <c r="H54" s="155"/>
      <c r="I54" s="155">
        <f t="shared" si="0"/>
        <v>3.9238747326005357E-3</v>
      </c>
      <c r="J54" s="154">
        <v>219162.93</v>
      </c>
      <c r="K54" s="154" t="s">
        <v>5259</v>
      </c>
      <c r="L54" s="156"/>
      <c r="M54" s="20">
        <v>41913</v>
      </c>
      <c r="N54" s="20">
        <v>42277</v>
      </c>
      <c r="O54" s="165" t="s">
        <v>5274</v>
      </c>
      <c r="P54" s="158">
        <v>9</v>
      </c>
      <c r="Q54" s="165" t="s">
        <v>5272</v>
      </c>
      <c r="R54" s="202">
        <v>9</v>
      </c>
    </row>
    <row r="55" spans="2:18" s="31" customFormat="1" x14ac:dyDescent="0.2">
      <c r="B55" s="152" t="s">
        <v>4478</v>
      </c>
      <c r="C55" s="152" t="s">
        <v>4479</v>
      </c>
      <c r="D55" s="182" t="s">
        <v>4480</v>
      </c>
      <c r="E55" s="153">
        <v>199453.99</v>
      </c>
      <c r="F55" s="153">
        <v>0</v>
      </c>
      <c r="G55" s="154"/>
      <c r="H55" s="155"/>
      <c r="I55" s="155">
        <f t="shared" si="0"/>
        <v>1.642697184154418E-2</v>
      </c>
      <c r="J55" s="154">
        <v>917507.19</v>
      </c>
      <c r="K55" s="154" t="s">
        <v>5259</v>
      </c>
      <c r="L55" s="156"/>
      <c r="M55" s="20">
        <v>41913</v>
      </c>
      <c r="N55" s="20">
        <v>42277</v>
      </c>
      <c r="O55" s="165" t="s">
        <v>5274</v>
      </c>
      <c r="P55" s="158">
        <v>9</v>
      </c>
      <c r="Q55" s="165" t="s">
        <v>5272</v>
      </c>
      <c r="R55" s="202">
        <v>9</v>
      </c>
    </row>
    <row r="56" spans="2:18" s="31" customFormat="1" x14ac:dyDescent="0.2">
      <c r="B56" s="152" t="s">
        <v>3235</v>
      </c>
      <c r="C56" s="152" t="s">
        <v>3236</v>
      </c>
      <c r="D56" s="182" t="s">
        <v>3237</v>
      </c>
      <c r="E56" s="153">
        <v>80803.990000000005</v>
      </c>
      <c r="F56" s="153">
        <v>0</v>
      </c>
      <c r="G56" s="154"/>
      <c r="H56" s="155"/>
      <c r="I56" s="155">
        <f t="shared" si="0"/>
        <v>6.5912948796124559E-3</v>
      </c>
      <c r="J56" s="154">
        <v>368148.22</v>
      </c>
      <c r="K56" s="154" t="s">
        <v>5259</v>
      </c>
      <c r="L56" s="156"/>
      <c r="M56" s="20">
        <v>41913</v>
      </c>
      <c r="N56" s="20">
        <v>42277</v>
      </c>
      <c r="O56" s="165" t="s">
        <v>5274</v>
      </c>
      <c r="P56" s="158">
        <v>9</v>
      </c>
      <c r="Q56" s="165" t="s">
        <v>5272</v>
      </c>
      <c r="R56" s="202">
        <v>9</v>
      </c>
    </row>
    <row r="57" spans="2:18" s="31" customFormat="1" x14ac:dyDescent="0.2">
      <c r="B57" s="152" t="s">
        <v>3238</v>
      </c>
      <c r="C57" s="152" t="s">
        <v>3239</v>
      </c>
      <c r="D57" s="182" t="s">
        <v>3240</v>
      </c>
      <c r="E57" s="153">
        <v>35560.54</v>
      </c>
      <c r="F57" s="153">
        <v>0</v>
      </c>
      <c r="G57" s="154"/>
      <c r="H57" s="155"/>
      <c r="I57" s="155">
        <f t="shared" si="0"/>
        <v>3.5784295909338294E-3</v>
      </c>
      <c r="J57" s="154">
        <v>199868.54</v>
      </c>
      <c r="K57" s="154" t="s">
        <v>5259</v>
      </c>
      <c r="L57" s="156"/>
      <c r="M57" s="20">
        <v>41913</v>
      </c>
      <c r="N57" s="20">
        <v>42277</v>
      </c>
      <c r="O57" s="165" t="s">
        <v>5274</v>
      </c>
      <c r="P57" s="158">
        <v>9</v>
      </c>
      <c r="Q57" s="165" t="s">
        <v>5272</v>
      </c>
      <c r="R57" s="202">
        <v>9</v>
      </c>
    </row>
    <row r="58" spans="2:18" s="31" customFormat="1" x14ac:dyDescent="0.2">
      <c r="B58" s="152" t="s">
        <v>3609</v>
      </c>
      <c r="C58" s="152" t="s">
        <v>3610</v>
      </c>
      <c r="D58" s="182" t="s">
        <v>3611</v>
      </c>
      <c r="E58" s="153">
        <v>439748.54</v>
      </c>
      <c r="F58" s="153">
        <v>0</v>
      </c>
      <c r="G58" s="154"/>
      <c r="H58" s="155"/>
      <c r="I58" s="155">
        <f t="shared" si="0"/>
        <v>3.5466997872406023E-2</v>
      </c>
      <c r="J58" s="154">
        <v>1980963.13</v>
      </c>
      <c r="K58" s="154" t="s">
        <v>5259</v>
      </c>
      <c r="L58" s="156"/>
      <c r="M58" s="20">
        <v>41913</v>
      </c>
      <c r="N58" s="20">
        <v>42277</v>
      </c>
      <c r="O58" s="165" t="s">
        <v>5274</v>
      </c>
      <c r="P58" s="158">
        <v>9</v>
      </c>
      <c r="Q58" s="165" t="s">
        <v>5272</v>
      </c>
      <c r="R58" s="202">
        <v>9</v>
      </c>
    </row>
    <row r="59" spans="2:18" s="31" customFormat="1" x14ac:dyDescent="0.2">
      <c r="B59" s="152" t="s">
        <v>3734</v>
      </c>
      <c r="C59" s="152" t="s">
        <v>3735</v>
      </c>
      <c r="D59" s="182" t="s">
        <v>3736</v>
      </c>
      <c r="E59" s="153">
        <v>324620.05</v>
      </c>
      <c r="F59" s="153">
        <v>0</v>
      </c>
      <c r="G59" s="154"/>
      <c r="H59" s="155"/>
      <c r="I59" s="155">
        <f t="shared" si="0"/>
        <v>2.0819271567710945E-2</v>
      </c>
      <c r="J59" s="154">
        <v>1162833.3899999999</v>
      </c>
      <c r="K59" s="154" t="s">
        <v>5259</v>
      </c>
      <c r="L59" s="156"/>
      <c r="M59" s="20">
        <v>41913</v>
      </c>
      <c r="N59" s="20">
        <v>42277</v>
      </c>
      <c r="O59" s="165" t="s">
        <v>5274</v>
      </c>
      <c r="P59" s="158">
        <v>9</v>
      </c>
      <c r="Q59" s="165" t="s">
        <v>5272</v>
      </c>
      <c r="R59" s="202">
        <v>9</v>
      </c>
    </row>
    <row r="60" spans="2:18" s="31" customFormat="1" x14ac:dyDescent="0.2">
      <c r="B60" s="152" t="s">
        <v>3241</v>
      </c>
      <c r="C60" s="152" t="s">
        <v>3242</v>
      </c>
      <c r="D60" s="182" t="s">
        <v>3243</v>
      </c>
      <c r="E60" s="153">
        <v>42308.69</v>
      </c>
      <c r="F60" s="153">
        <v>0</v>
      </c>
      <c r="G60" s="154"/>
      <c r="H60" s="155"/>
      <c r="I60" s="155">
        <f t="shared" si="0"/>
        <v>5.3112522425102634E-3</v>
      </c>
      <c r="J60" s="154">
        <v>296653.09999999998</v>
      </c>
      <c r="K60" s="154" t="s">
        <v>5259</v>
      </c>
      <c r="L60" s="156"/>
      <c r="M60" s="20">
        <v>41913</v>
      </c>
      <c r="N60" s="20">
        <v>42277</v>
      </c>
      <c r="O60" s="165" t="s">
        <v>5274</v>
      </c>
      <c r="P60" s="158">
        <v>9</v>
      </c>
      <c r="Q60" s="165" t="s">
        <v>5272</v>
      </c>
      <c r="R60" s="202">
        <v>9</v>
      </c>
    </row>
    <row r="61" spans="2:18" s="31" customFormat="1" ht="38.25" x14ac:dyDescent="0.2">
      <c r="B61" s="152" t="s">
        <v>4433</v>
      </c>
      <c r="C61" s="152" t="s">
        <v>4434</v>
      </c>
      <c r="D61" s="182" t="s">
        <v>4435</v>
      </c>
      <c r="E61" s="153">
        <v>-91277.18</v>
      </c>
      <c r="F61" s="153">
        <v>0</v>
      </c>
      <c r="G61" s="154"/>
      <c r="H61" s="155"/>
      <c r="I61" s="155">
        <f t="shared" si="0"/>
        <v>1.2813178614373671E-2</v>
      </c>
      <c r="J61" s="154">
        <v>715663.46</v>
      </c>
      <c r="K61" s="154" t="s">
        <v>5259</v>
      </c>
      <c r="L61" s="156"/>
      <c r="M61" s="20">
        <v>41913</v>
      </c>
      <c r="N61" s="20">
        <v>42277</v>
      </c>
      <c r="O61" s="165" t="s">
        <v>5275</v>
      </c>
      <c r="P61" s="158">
        <v>9</v>
      </c>
      <c r="Q61" s="165" t="s">
        <v>5272</v>
      </c>
      <c r="R61" s="202">
        <v>9</v>
      </c>
    </row>
    <row r="62" spans="2:18" s="31" customFormat="1" x14ac:dyDescent="0.2">
      <c r="B62" s="152" t="s">
        <v>3940</v>
      </c>
      <c r="C62" s="152" t="s">
        <v>3941</v>
      </c>
      <c r="D62" s="182" t="s">
        <v>3942</v>
      </c>
      <c r="E62" s="153">
        <v>16560.02</v>
      </c>
      <c r="F62" s="153">
        <v>0</v>
      </c>
      <c r="G62" s="154"/>
      <c r="H62" s="155"/>
      <c r="I62" s="155">
        <f t="shared" si="0"/>
        <v>2.6043596895332023E-3</v>
      </c>
      <c r="J62" s="154">
        <v>145463.13</v>
      </c>
      <c r="K62" s="154" t="s">
        <v>5259</v>
      </c>
      <c r="L62" s="156"/>
      <c r="M62" s="20">
        <v>41913</v>
      </c>
      <c r="N62" s="20">
        <v>42277</v>
      </c>
      <c r="O62" s="165" t="s">
        <v>5275</v>
      </c>
      <c r="P62" s="158">
        <v>9</v>
      </c>
      <c r="Q62" s="165" t="s">
        <v>5272</v>
      </c>
      <c r="R62" s="202">
        <v>9</v>
      </c>
    </row>
    <row r="63" spans="2:18" s="31" customFormat="1" x14ac:dyDescent="0.2">
      <c r="B63" s="152" t="s">
        <v>3943</v>
      </c>
      <c r="C63" s="152" t="s">
        <v>3944</v>
      </c>
      <c r="D63" s="182" t="s">
        <v>3945</v>
      </c>
      <c r="E63" s="153">
        <v>45652.55</v>
      </c>
      <c r="F63" s="153">
        <v>0</v>
      </c>
      <c r="G63" s="154"/>
      <c r="H63" s="155"/>
      <c r="I63" s="155">
        <f t="shared" si="0"/>
        <v>3.3586561549671318E-3</v>
      </c>
      <c r="J63" s="154">
        <v>187593.38</v>
      </c>
      <c r="K63" s="154" t="s">
        <v>5259</v>
      </c>
      <c r="L63" s="156"/>
      <c r="M63" s="20">
        <v>41913</v>
      </c>
      <c r="N63" s="20">
        <v>42277</v>
      </c>
      <c r="O63" s="165" t="s">
        <v>5275</v>
      </c>
      <c r="P63" s="158">
        <v>9</v>
      </c>
      <c r="Q63" s="165" t="s">
        <v>5272</v>
      </c>
      <c r="R63" s="202">
        <v>9</v>
      </c>
    </row>
    <row r="64" spans="2:18" s="31" customFormat="1" ht="25.5" x14ac:dyDescent="0.2">
      <c r="B64" s="152" t="s">
        <v>4053</v>
      </c>
      <c r="C64" s="152" t="s">
        <v>4054</v>
      </c>
      <c r="D64" s="182" t="s">
        <v>4055</v>
      </c>
      <c r="E64" s="153">
        <v>33497.449999999997</v>
      </c>
      <c r="F64" s="153">
        <v>0</v>
      </c>
      <c r="G64" s="154"/>
      <c r="H64" s="155"/>
      <c r="I64" s="155">
        <f t="shared" si="0"/>
        <v>3.1081024853106425E-3</v>
      </c>
      <c r="J64" s="154">
        <v>173599.03</v>
      </c>
      <c r="K64" s="154" t="s">
        <v>5259</v>
      </c>
      <c r="L64" s="156"/>
      <c r="M64" s="20">
        <v>41913</v>
      </c>
      <c r="N64" s="20">
        <v>42277</v>
      </c>
      <c r="O64" s="165" t="s">
        <v>5275</v>
      </c>
      <c r="P64" s="158">
        <v>9</v>
      </c>
      <c r="Q64" s="165" t="s">
        <v>5272</v>
      </c>
      <c r="R64" s="202">
        <v>9</v>
      </c>
    </row>
    <row r="65" spans="2:18" s="31" customFormat="1" x14ac:dyDescent="0.2">
      <c r="B65" s="152" t="s">
        <v>4400</v>
      </c>
      <c r="C65" s="152" t="s">
        <v>4401</v>
      </c>
      <c r="D65" s="182" t="s">
        <v>4402</v>
      </c>
      <c r="E65" s="153">
        <v>26294.54</v>
      </c>
      <c r="F65" s="153">
        <v>0</v>
      </c>
      <c r="G65" s="154"/>
      <c r="H65" s="155"/>
      <c r="I65" s="155">
        <f t="shared" si="0"/>
        <v>2.0347057747398733E-3</v>
      </c>
      <c r="J65" s="154">
        <v>113645.85</v>
      </c>
      <c r="K65" s="154" t="s">
        <v>5259</v>
      </c>
      <c r="L65" s="156"/>
      <c r="M65" s="20">
        <v>41913</v>
      </c>
      <c r="N65" s="20">
        <v>42277</v>
      </c>
      <c r="O65" s="165" t="s">
        <v>5275</v>
      </c>
      <c r="P65" s="158">
        <v>9</v>
      </c>
      <c r="Q65" s="165" t="s">
        <v>5272</v>
      </c>
      <c r="R65" s="202">
        <v>9</v>
      </c>
    </row>
    <row r="66" spans="2:18" s="31" customFormat="1" x14ac:dyDescent="0.2">
      <c r="B66" s="152" t="s">
        <v>3642</v>
      </c>
      <c r="C66" s="152" t="s">
        <v>3643</v>
      </c>
      <c r="D66" s="182" t="s">
        <v>3644</v>
      </c>
      <c r="E66" s="153">
        <v>39555.17</v>
      </c>
      <c r="F66" s="153">
        <v>0</v>
      </c>
      <c r="G66" s="154"/>
      <c r="H66" s="155"/>
      <c r="I66" s="155">
        <f t="shared" si="0"/>
        <v>2.6631269669466135E-3</v>
      </c>
      <c r="J66" s="154">
        <v>148745.5</v>
      </c>
      <c r="K66" s="154" t="s">
        <v>5259</v>
      </c>
      <c r="L66" s="156"/>
      <c r="M66" s="20">
        <v>41913</v>
      </c>
      <c r="N66" s="20">
        <v>42277</v>
      </c>
      <c r="O66" s="165" t="s">
        <v>5275</v>
      </c>
      <c r="P66" s="158">
        <v>9</v>
      </c>
      <c r="Q66" s="165" t="s">
        <v>5272</v>
      </c>
      <c r="R66" s="202">
        <v>9</v>
      </c>
    </row>
    <row r="67" spans="2:18" s="31" customFormat="1" ht="25.5" x14ac:dyDescent="0.2">
      <c r="B67" s="152" t="s">
        <v>3645</v>
      </c>
      <c r="C67" s="152" t="s">
        <v>3646</v>
      </c>
      <c r="D67" s="182" t="s">
        <v>3647</v>
      </c>
      <c r="E67" s="153">
        <v>25543.47</v>
      </c>
      <c r="F67" s="153">
        <v>0</v>
      </c>
      <c r="G67" s="154"/>
      <c r="H67" s="155"/>
      <c r="I67" s="155">
        <f t="shared" si="0"/>
        <v>2.9672876472896996E-3</v>
      </c>
      <c r="J67" s="154">
        <v>165734</v>
      </c>
      <c r="K67" s="154" t="s">
        <v>5259</v>
      </c>
      <c r="L67" s="156"/>
      <c r="M67" s="20">
        <v>41913</v>
      </c>
      <c r="N67" s="20">
        <v>42277</v>
      </c>
      <c r="O67" s="165" t="s">
        <v>5275</v>
      </c>
      <c r="P67" s="158">
        <v>9</v>
      </c>
      <c r="Q67" s="165" t="s">
        <v>5272</v>
      </c>
      <c r="R67" s="202">
        <v>9</v>
      </c>
    </row>
    <row r="68" spans="2:18" s="31" customFormat="1" ht="25.5" x14ac:dyDescent="0.2">
      <c r="B68" s="152" t="s">
        <v>4056</v>
      </c>
      <c r="C68" s="152" t="s">
        <v>4057</v>
      </c>
      <c r="D68" s="182" t="s">
        <v>4058</v>
      </c>
      <c r="E68" s="153">
        <v>21501.26</v>
      </c>
      <c r="F68" s="153">
        <v>0</v>
      </c>
      <c r="G68" s="154"/>
      <c r="H68" s="155"/>
      <c r="I68" s="155">
        <f t="shared" si="0"/>
        <v>1.9446496133774624E-3</v>
      </c>
      <c r="J68" s="154">
        <v>108615.88</v>
      </c>
      <c r="K68" s="154" t="s">
        <v>5259</v>
      </c>
      <c r="L68" s="156"/>
      <c r="M68" s="20">
        <v>41913</v>
      </c>
      <c r="N68" s="20">
        <v>42277</v>
      </c>
      <c r="O68" s="165" t="s">
        <v>5275</v>
      </c>
      <c r="P68" s="158">
        <v>9</v>
      </c>
      <c r="Q68" s="165" t="s">
        <v>5272</v>
      </c>
      <c r="R68" s="202">
        <v>9</v>
      </c>
    </row>
    <row r="69" spans="2:18" s="31" customFormat="1" ht="25.5" x14ac:dyDescent="0.2">
      <c r="B69" s="152" t="s">
        <v>2947</v>
      </c>
      <c r="C69" s="152" t="s">
        <v>2948</v>
      </c>
      <c r="D69" s="182" t="s">
        <v>2949</v>
      </c>
      <c r="E69" s="153">
        <v>83864.41</v>
      </c>
      <c r="F69" s="153">
        <v>0</v>
      </c>
      <c r="G69" s="154"/>
      <c r="H69" s="155"/>
      <c r="I69" s="155">
        <f t="shared" si="0"/>
        <v>1.1135509692804246E-2</v>
      </c>
      <c r="J69" s="154">
        <v>621959.43999999994</v>
      </c>
      <c r="K69" s="154" t="s">
        <v>5259</v>
      </c>
      <c r="L69" s="156"/>
      <c r="M69" s="20">
        <v>41913</v>
      </c>
      <c r="N69" s="20">
        <v>42277</v>
      </c>
      <c r="O69" s="165" t="s">
        <v>5275</v>
      </c>
      <c r="P69" s="158">
        <v>9</v>
      </c>
      <c r="Q69" s="165" t="s">
        <v>5272</v>
      </c>
      <c r="R69" s="202">
        <v>9</v>
      </c>
    </row>
    <row r="70" spans="2:18" s="31" customFormat="1" ht="25.5" x14ac:dyDescent="0.2">
      <c r="B70" s="152" t="s">
        <v>4059</v>
      </c>
      <c r="C70" s="152" t="s">
        <v>4060</v>
      </c>
      <c r="D70" s="182" t="s">
        <v>4061</v>
      </c>
      <c r="E70" s="153">
        <v>111191.75</v>
      </c>
      <c r="F70" s="153">
        <v>0</v>
      </c>
      <c r="G70" s="154"/>
      <c r="H70" s="155"/>
      <c r="I70" s="155">
        <f t="shared" si="0"/>
        <v>9.7852801234195718E-3</v>
      </c>
      <c r="J70" s="154">
        <v>546544.12</v>
      </c>
      <c r="K70" s="154" t="s">
        <v>5259</v>
      </c>
      <c r="L70" s="156"/>
      <c r="M70" s="20">
        <v>41913</v>
      </c>
      <c r="N70" s="20">
        <v>42277</v>
      </c>
      <c r="O70" s="165" t="s">
        <v>5275</v>
      </c>
      <c r="P70" s="158">
        <v>9</v>
      </c>
      <c r="Q70" s="165" t="s">
        <v>5272</v>
      </c>
      <c r="R70" s="202">
        <v>9</v>
      </c>
    </row>
    <row r="71" spans="2:18" s="31" customFormat="1" ht="25.5" x14ac:dyDescent="0.2">
      <c r="B71" s="152" t="s">
        <v>4308</v>
      </c>
      <c r="C71" s="152" t="s">
        <v>4309</v>
      </c>
      <c r="D71" s="182" t="s">
        <v>4310</v>
      </c>
      <c r="E71" s="153">
        <v>17806.78</v>
      </c>
      <c r="F71" s="153">
        <v>0</v>
      </c>
      <c r="G71" s="154"/>
      <c r="H71" s="155"/>
      <c r="I71" s="155">
        <f t="shared" si="0"/>
        <v>1.4329615967084868E-3</v>
      </c>
      <c r="J71" s="154">
        <v>80036.210000000006</v>
      </c>
      <c r="K71" s="154" t="s">
        <v>5259</v>
      </c>
      <c r="L71" s="156"/>
      <c r="M71" s="20">
        <v>41913</v>
      </c>
      <c r="N71" s="20">
        <v>42277</v>
      </c>
      <c r="O71" s="165" t="s">
        <v>5275</v>
      </c>
      <c r="P71" s="158">
        <v>9</v>
      </c>
      <c r="Q71" s="165" t="s">
        <v>5272</v>
      </c>
      <c r="R71" s="202">
        <v>9</v>
      </c>
    </row>
    <row r="72" spans="2:18" s="31" customFormat="1" x14ac:dyDescent="0.2">
      <c r="B72" s="152" t="s">
        <v>3676</v>
      </c>
      <c r="C72" s="152" t="s">
        <v>3677</v>
      </c>
      <c r="D72" s="182" t="s">
        <v>3678</v>
      </c>
      <c r="E72" s="153">
        <v>417430.98</v>
      </c>
      <c r="F72" s="153">
        <v>0</v>
      </c>
      <c r="G72" s="154"/>
      <c r="H72" s="155"/>
      <c r="I72" s="155">
        <f t="shared" si="0"/>
        <v>3.344360486615551E-2</v>
      </c>
      <c r="J72" s="154">
        <v>1867949.14</v>
      </c>
      <c r="K72" s="154" t="s">
        <v>5259</v>
      </c>
      <c r="L72" s="156"/>
      <c r="M72" s="20">
        <v>41913</v>
      </c>
      <c r="N72" s="20">
        <v>42277</v>
      </c>
      <c r="O72" s="165" t="s">
        <v>5275</v>
      </c>
      <c r="P72" s="158">
        <v>9</v>
      </c>
      <c r="Q72" s="165" t="s">
        <v>5272</v>
      </c>
      <c r="R72" s="202">
        <v>9</v>
      </c>
    </row>
    <row r="73" spans="2:18" s="31" customFormat="1" x14ac:dyDescent="0.2">
      <c r="B73" s="152" t="s">
        <v>4452</v>
      </c>
      <c r="C73" s="152" t="s">
        <v>4453</v>
      </c>
      <c r="D73" s="182" t="s">
        <v>4454</v>
      </c>
      <c r="E73" s="153">
        <v>67821.63</v>
      </c>
      <c r="F73" s="153">
        <v>0</v>
      </c>
      <c r="G73" s="154"/>
      <c r="H73" s="155"/>
      <c r="I73" s="155">
        <f t="shared" si="0"/>
        <v>6.985496682028346E-3</v>
      </c>
      <c r="J73" s="154">
        <v>390165.85</v>
      </c>
      <c r="K73" s="154" t="s">
        <v>5259</v>
      </c>
      <c r="L73" s="156"/>
      <c r="M73" s="20">
        <v>41913</v>
      </c>
      <c r="N73" s="20">
        <v>42277</v>
      </c>
      <c r="O73" s="165" t="s">
        <v>5275</v>
      </c>
      <c r="P73" s="158">
        <v>9</v>
      </c>
      <c r="Q73" s="165" t="s">
        <v>5272</v>
      </c>
      <c r="R73" s="202">
        <v>9</v>
      </c>
    </row>
    <row r="74" spans="2:18" s="31" customFormat="1" x14ac:dyDescent="0.2">
      <c r="B74" s="152" t="s">
        <v>4170</v>
      </c>
      <c r="C74" s="152" t="s">
        <v>4171</v>
      </c>
      <c r="D74" s="182" t="s">
        <v>4172</v>
      </c>
      <c r="E74" s="153">
        <v>207340.69</v>
      </c>
      <c r="F74" s="153">
        <v>0</v>
      </c>
      <c r="G74" s="154"/>
      <c r="H74" s="155"/>
      <c r="I74" s="155">
        <f t="shared" si="0"/>
        <v>2.09247906253376E-2</v>
      </c>
      <c r="J74" s="154">
        <v>1168727.02</v>
      </c>
      <c r="K74" s="154" t="s">
        <v>5259</v>
      </c>
      <c r="L74" s="156"/>
      <c r="M74" s="20">
        <v>41913</v>
      </c>
      <c r="N74" s="20">
        <v>42277</v>
      </c>
      <c r="O74" s="165" t="s">
        <v>5275</v>
      </c>
      <c r="P74" s="158">
        <v>9</v>
      </c>
      <c r="Q74" s="165" t="s">
        <v>5272</v>
      </c>
      <c r="R74" s="202">
        <v>9</v>
      </c>
    </row>
    <row r="75" spans="2:18" s="31" customFormat="1" x14ac:dyDescent="0.2">
      <c r="B75" s="152" t="s">
        <v>3731</v>
      </c>
      <c r="C75" s="152" t="s">
        <v>3732</v>
      </c>
      <c r="D75" s="182" t="s">
        <v>3733</v>
      </c>
      <c r="E75" s="153">
        <v>198962.23</v>
      </c>
      <c r="F75" s="153">
        <v>0</v>
      </c>
      <c r="G75" s="154"/>
      <c r="H75" s="155"/>
      <c r="I75" s="155">
        <f t="shared" si="0"/>
        <v>1.8689826862326869E-2</v>
      </c>
      <c r="J75" s="154">
        <v>1043896.02</v>
      </c>
      <c r="K75" s="154" t="s">
        <v>5259</v>
      </c>
      <c r="L75" s="156"/>
      <c r="M75" s="20">
        <v>41913</v>
      </c>
      <c r="N75" s="20">
        <v>42277</v>
      </c>
      <c r="O75" s="165" t="s">
        <v>5275</v>
      </c>
      <c r="P75" s="158">
        <v>9</v>
      </c>
      <c r="Q75" s="165" t="s">
        <v>5272</v>
      </c>
      <c r="R75" s="202">
        <v>9</v>
      </c>
    </row>
    <row r="76" spans="2:18" s="31" customFormat="1" x14ac:dyDescent="0.2">
      <c r="B76" s="152" t="s">
        <v>3510</v>
      </c>
      <c r="C76" s="152" t="s">
        <v>3511</v>
      </c>
      <c r="D76" s="182" t="s">
        <v>3512</v>
      </c>
      <c r="E76" s="153">
        <v>105454.38</v>
      </c>
      <c r="F76" s="153">
        <v>0</v>
      </c>
      <c r="G76" s="154"/>
      <c r="H76" s="155"/>
      <c r="I76" s="155">
        <f t="shared" si="0"/>
        <v>9.2367232882790834E-3</v>
      </c>
      <c r="J76" s="154">
        <v>515905.19</v>
      </c>
      <c r="K76" s="154" t="s">
        <v>5259</v>
      </c>
      <c r="L76" s="156"/>
      <c r="M76" s="20">
        <v>41913</v>
      </c>
      <c r="N76" s="20">
        <v>42277</v>
      </c>
      <c r="O76" s="165" t="s">
        <v>5275</v>
      </c>
      <c r="P76" s="158">
        <v>9</v>
      </c>
      <c r="Q76" s="165" t="s">
        <v>5272</v>
      </c>
      <c r="R76" s="202">
        <v>9</v>
      </c>
    </row>
    <row r="77" spans="2:18" s="31" customFormat="1" x14ac:dyDescent="0.2">
      <c r="B77" s="152" t="s">
        <v>4071</v>
      </c>
      <c r="C77" s="152" t="s">
        <v>4072</v>
      </c>
      <c r="D77" s="182" t="s">
        <v>4073</v>
      </c>
      <c r="E77" s="153">
        <v>105350.1</v>
      </c>
      <c r="F77" s="153">
        <v>0</v>
      </c>
      <c r="G77" s="159"/>
      <c r="H77" s="155"/>
      <c r="I77" s="155">
        <f t="shared" si="0"/>
        <v>8.543465391067543E-3</v>
      </c>
      <c r="J77" s="154">
        <v>477184.17</v>
      </c>
      <c r="K77" s="154" t="s">
        <v>5259</v>
      </c>
      <c r="L77" s="156"/>
      <c r="M77" s="20">
        <v>41913</v>
      </c>
      <c r="N77" s="20">
        <v>42277</v>
      </c>
      <c r="O77" s="165" t="s">
        <v>5275</v>
      </c>
      <c r="P77" s="158">
        <v>9</v>
      </c>
      <c r="Q77" s="165" t="s">
        <v>5272</v>
      </c>
      <c r="R77" s="202">
        <v>9</v>
      </c>
    </row>
    <row r="78" spans="2:18" s="31" customFormat="1" x14ac:dyDescent="0.2">
      <c r="B78" s="152" t="s">
        <v>3044</v>
      </c>
      <c r="C78" s="152" t="s">
        <v>3045</v>
      </c>
      <c r="D78" s="182" t="s">
        <v>3046</v>
      </c>
      <c r="E78" s="153">
        <v>154262.21</v>
      </c>
      <c r="F78" s="153">
        <v>0</v>
      </c>
      <c r="G78" s="159"/>
      <c r="H78" s="155"/>
      <c r="I78" s="155">
        <f t="shared" si="0"/>
        <v>1.5037620066795215E-2</v>
      </c>
      <c r="J78" s="154">
        <v>839906.75</v>
      </c>
      <c r="K78" s="154" t="s">
        <v>5259</v>
      </c>
      <c r="L78" s="156"/>
      <c r="M78" s="20">
        <v>41913</v>
      </c>
      <c r="N78" s="20">
        <v>42277</v>
      </c>
      <c r="O78" s="165" t="s">
        <v>5275</v>
      </c>
      <c r="P78" s="158">
        <v>9</v>
      </c>
      <c r="Q78" s="165" t="s">
        <v>5272</v>
      </c>
      <c r="R78" s="202">
        <v>9</v>
      </c>
    </row>
    <row r="79" spans="2:18" s="31" customFormat="1" x14ac:dyDescent="0.2">
      <c r="B79" s="152" t="s">
        <v>4394</v>
      </c>
      <c r="C79" s="152" t="s">
        <v>4395</v>
      </c>
      <c r="D79" s="182" t="s">
        <v>4396</v>
      </c>
      <c r="E79" s="153">
        <v>73620.72</v>
      </c>
      <c r="F79" s="153">
        <v>0</v>
      </c>
      <c r="G79" s="159"/>
      <c r="H79" s="155"/>
      <c r="I79" s="155">
        <f t="shared" ref="I79:I142" si="1">J79/55853702</f>
        <v>8.074536760338643E-3</v>
      </c>
      <c r="J79" s="154">
        <v>450992.77</v>
      </c>
      <c r="K79" s="154" t="s">
        <v>5259</v>
      </c>
      <c r="L79" s="156"/>
      <c r="M79" s="20">
        <v>41913</v>
      </c>
      <c r="N79" s="20">
        <v>42277</v>
      </c>
      <c r="O79" s="165" t="s">
        <v>5275</v>
      </c>
      <c r="P79" s="158">
        <v>9</v>
      </c>
      <c r="Q79" s="165" t="s">
        <v>5272</v>
      </c>
      <c r="R79" s="202">
        <v>9</v>
      </c>
    </row>
    <row r="80" spans="2:18" s="31" customFormat="1" x14ac:dyDescent="0.2">
      <c r="B80" s="152" t="s">
        <v>3047</v>
      </c>
      <c r="C80" s="152" t="s">
        <v>3048</v>
      </c>
      <c r="D80" s="182" t="s">
        <v>3049</v>
      </c>
      <c r="E80" s="153">
        <v>336420.1</v>
      </c>
      <c r="F80" s="153">
        <v>0</v>
      </c>
      <c r="G80" s="159"/>
      <c r="H80" s="155"/>
      <c r="I80" s="155">
        <f t="shared" si="1"/>
        <v>2.7045883368661938E-2</v>
      </c>
      <c r="J80" s="154">
        <v>1510612.71</v>
      </c>
      <c r="K80" s="154" t="s">
        <v>5259</v>
      </c>
      <c r="L80" s="156"/>
      <c r="M80" s="20">
        <v>41913</v>
      </c>
      <c r="N80" s="20">
        <v>42277</v>
      </c>
      <c r="O80" s="165" t="s">
        <v>5275</v>
      </c>
      <c r="P80" s="158">
        <v>9</v>
      </c>
      <c r="Q80" s="165" t="s">
        <v>5272</v>
      </c>
      <c r="R80" s="202">
        <v>9</v>
      </c>
    </row>
    <row r="81" spans="2:18" s="31" customFormat="1" x14ac:dyDescent="0.2">
      <c r="B81" s="152" t="s">
        <v>3423</v>
      </c>
      <c r="C81" s="152" t="s">
        <v>3424</v>
      </c>
      <c r="D81" s="182" t="s">
        <v>3425</v>
      </c>
      <c r="E81" s="153">
        <v>326544.51</v>
      </c>
      <c r="F81" s="153">
        <v>0</v>
      </c>
      <c r="G81" s="159"/>
      <c r="H81" s="155"/>
      <c r="I81" s="155">
        <f t="shared" si="1"/>
        <v>2.9093852722600195E-2</v>
      </c>
      <c r="J81" s="154">
        <v>1624999.38</v>
      </c>
      <c r="K81" s="154" t="s">
        <v>5259</v>
      </c>
      <c r="L81" s="156"/>
      <c r="M81" s="20">
        <v>41913</v>
      </c>
      <c r="N81" s="20">
        <v>42277</v>
      </c>
      <c r="O81" s="165" t="s">
        <v>5275</v>
      </c>
      <c r="P81" s="158">
        <v>9</v>
      </c>
      <c r="Q81" s="165" t="s">
        <v>5272</v>
      </c>
      <c r="R81" s="202">
        <v>9</v>
      </c>
    </row>
    <row r="82" spans="2:18" s="31" customFormat="1" x14ac:dyDescent="0.2">
      <c r="B82" s="152" t="s">
        <v>4225</v>
      </c>
      <c r="C82" s="152" t="s">
        <v>4226</v>
      </c>
      <c r="D82" s="182" t="s">
        <v>4227</v>
      </c>
      <c r="E82" s="153">
        <v>81481.350000000006</v>
      </c>
      <c r="F82" s="153">
        <v>0</v>
      </c>
      <c r="G82" s="159"/>
      <c r="H82" s="155"/>
      <c r="I82" s="155">
        <f t="shared" si="1"/>
        <v>8.3432460752556736E-3</v>
      </c>
      <c r="J82" s="154">
        <v>466001.18</v>
      </c>
      <c r="K82" s="154" t="s">
        <v>5259</v>
      </c>
      <c r="L82" s="156"/>
      <c r="M82" s="20">
        <v>41913</v>
      </c>
      <c r="N82" s="20">
        <v>42277</v>
      </c>
      <c r="O82" s="165" t="s">
        <v>5275</v>
      </c>
      <c r="P82" s="158">
        <v>9</v>
      </c>
      <c r="Q82" s="165" t="s">
        <v>5272</v>
      </c>
      <c r="R82" s="202">
        <v>9</v>
      </c>
    </row>
    <row r="83" spans="2:18" s="31" customFormat="1" ht="25.5" x14ac:dyDescent="0.2">
      <c r="B83" s="152" t="s">
        <v>3817</v>
      </c>
      <c r="C83" s="152" t="s">
        <v>3818</v>
      </c>
      <c r="D83" s="182" t="s">
        <v>3819</v>
      </c>
      <c r="E83" s="153">
        <v>559077.71</v>
      </c>
      <c r="F83" s="153">
        <v>0</v>
      </c>
      <c r="G83" s="159"/>
      <c r="H83" s="155"/>
      <c r="I83" s="155">
        <f t="shared" si="1"/>
        <v>4.6545058195068253E-2</v>
      </c>
      <c r="J83" s="154">
        <v>2599713.81</v>
      </c>
      <c r="K83" s="154" t="s">
        <v>5259</v>
      </c>
      <c r="L83" s="156"/>
      <c r="M83" s="20">
        <v>41913</v>
      </c>
      <c r="N83" s="20">
        <v>42277</v>
      </c>
      <c r="O83" s="165" t="s">
        <v>5276</v>
      </c>
      <c r="P83" s="158">
        <v>9</v>
      </c>
      <c r="Q83" s="165" t="s">
        <v>5272</v>
      </c>
      <c r="R83" s="202">
        <v>9</v>
      </c>
    </row>
    <row r="84" spans="2:18" s="31" customFormat="1" ht="25.5" x14ac:dyDescent="0.2">
      <c r="B84" s="152" t="s">
        <v>4455</v>
      </c>
      <c r="C84" s="152" t="s">
        <v>4456</v>
      </c>
      <c r="D84" s="182" t="s">
        <v>4457</v>
      </c>
      <c r="E84" s="153">
        <v>145870.39999999999</v>
      </c>
      <c r="F84" s="153">
        <v>0</v>
      </c>
      <c r="G84" s="159"/>
      <c r="H84" s="155"/>
      <c r="I84" s="155">
        <f t="shared" si="1"/>
        <v>1.4464105530551941E-2</v>
      </c>
      <c r="J84" s="154">
        <v>807873.84</v>
      </c>
      <c r="K84" s="154" t="s">
        <v>5259</v>
      </c>
      <c r="L84" s="156"/>
      <c r="M84" s="20">
        <v>41913</v>
      </c>
      <c r="N84" s="20">
        <v>42277</v>
      </c>
      <c r="O84" s="165" t="s">
        <v>5276</v>
      </c>
      <c r="P84" s="158">
        <v>9</v>
      </c>
      <c r="Q84" s="165" t="s">
        <v>5272</v>
      </c>
      <c r="R84" s="202">
        <v>9</v>
      </c>
    </row>
    <row r="85" spans="2:18" s="31" customFormat="1" ht="25.5" x14ac:dyDescent="0.2">
      <c r="B85" s="152" t="s">
        <v>4006</v>
      </c>
      <c r="C85" s="152" t="s">
        <v>4007</v>
      </c>
      <c r="D85" s="182" t="s">
        <v>4008</v>
      </c>
      <c r="E85" s="153">
        <v>270318.61</v>
      </c>
      <c r="F85" s="153">
        <v>0</v>
      </c>
      <c r="G85" s="159"/>
      <c r="H85" s="155"/>
      <c r="I85" s="155">
        <f t="shared" si="1"/>
        <v>1.8236580987953135E-2</v>
      </c>
      <c r="J85" s="154">
        <v>1018580.56</v>
      </c>
      <c r="K85" s="154" t="s">
        <v>5259</v>
      </c>
      <c r="L85" s="156"/>
      <c r="M85" s="20">
        <v>41913</v>
      </c>
      <c r="N85" s="20">
        <v>42277</v>
      </c>
      <c r="O85" s="165" t="s">
        <v>5276</v>
      </c>
      <c r="P85" s="158">
        <v>9</v>
      </c>
      <c r="Q85" s="165" t="s">
        <v>5272</v>
      </c>
      <c r="R85" s="202">
        <v>9</v>
      </c>
    </row>
    <row r="86" spans="2:18" s="31" customFormat="1" ht="25.5" x14ac:dyDescent="0.2">
      <c r="B86" s="152" t="s">
        <v>2953</v>
      </c>
      <c r="C86" s="152" t="s">
        <v>2954</v>
      </c>
      <c r="D86" s="182" t="s">
        <v>2955</v>
      </c>
      <c r="E86" s="153">
        <v>174208.82</v>
      </c>
      <c r="F86" s="153">
        <v>0</v>
      </c>
      <c r="G86" s="159"/>
      <c r="H86" s="155"/>
      <c r="I86" s="155">
        <f t="shared" si="1"/>
        <v>1.8856291387811679E-2</v>
      </c>
      <c r="J86" s="154">
        <v>1053193.68</v>
      </c>
      <c r="K86" s="154" t="s">
        <v>5259</v>
      </c>
      <c r="L86" s="156"/>
      <c r="M86" s="20">
        <v>41913</v>
      </c>
      <c r="N86" s="20">
        <v>42277</v>
      </c>
      <c r="O86" s="165" t="s">
        <v>5276</v>
      </c>
      <c r="P86" s="158">
        <v>9</v>
      </c>
      <c r="Q86" s="165" t="s">
        <v>5272</v>
      </c>
      <c r="R86" s="202">
        <v>9</v>
      </c>
    </row>
    <row r="87" spans="2:18" s="31" customFormat="1" ht="25.5" x14ac:dyDescent="0.2">
      <c r="B87" s="152" t="s">
        <v>3133</v>
      </c>
      <c r="C87" s="152" t="s">
        <v>3134</v>
      </c>
      <c r="D87" s="182" t="s">
        <v>3135</v>
      </c>
      <c r="E87" s="153">
        <v>271414.37</v>
      </c>
      <c r="F87" s="153">
        <v>0</v>
      </c>
      <c r="G87" s="159"/>
      <c r="H87" s="155"/>
      <c r="I87" s="155">
        <f t="shared" si="1"/>
        <v>1.7863147191210352E-2</v>
      </c>
      <c r="J87" s="154">
        <v>997722.9</v>
      </c>
      <c r="K87" s="154" t="s">
        <v>5259</v>
      </c>
      <c r="L87" s="156"/>
      <c r="M87" s="20">
        <v>41913</v>
      </c>
      <c r="N87" s="20">
        <v>42277</v>
      </c>
      <c r="O87" s="165" t="s">
        <v>5276</v>
      </c>
      <c r="P87" s="158">
        <v>9</v>
      </c>
      <c r="Q87" s="165" t="s">
        <v>5272</v>
      </c>
      <c r="R87" s="202">
        <v>9</v>
      </c>
    </row>
    <row r="88" spans="2:18" s="31" customFormat="1" ht="25.5" x14ac:dyDescent="0.2">
      <c r="B88" s="152" t="s">
        <v>3596</v>
      </c>
      <c r="C88" s="152" t="s">
        <v>3597</v>
      </c>
      <c r="D88" s="182" t="s">
        <v>3598</v>
      </c>
      <c r="E88" s="153">
        <v>222179.5</v>
      </c>
      <c r="F88" s="153">
        <v>0</v>
      </c>
      <c r="G88" s="159"/>
      <c r="H88" s="155"/>
      <c r="I88" s="155">
        <f t="shared" si="1"/>
        <v>1.4417613715201904E-2</v>
      </c>
      <c r="J88" s="154">
        <v>805277.1</v>
      </c>
      <c r="K88" s="154" t="s">
        <v>5259</v>
      </c>
      <c r="L88" s="156"/>
      <c r="M88" s="20">
        <v>41913</v>
      </c>
      <c r="N88" s="20">
        <v>42277</v>
      </c>
      <c r="O88" s="165" t="s">
        <v>5276</v>
      </c>
      <c r="P88" s="158">
        <v>9</v>
      </c>
      <c r="Q88" s="165" t="s">
        <v>5272</v>
      </c>
      <c r="R88" s="202">
        <v>9</v>
      </c>
    </row>
    <row r="89" spans="2:18" s="31" customFormat="1" ht="25.5" x14ac:dyDescent="0.2">
      <c r="B89" s="152" t="s">
        <v>2956</v>
      </c>
      <c r="C89" s="152" t="s">
        <v>2957</v>
      </c>
      <c r="D89" s="182" t="s">
        <v>2958</v>
      </c>
      <c r="E89" s="153">
        <v>209808.57</v>
      </c>
      <c r="F89" s="153">
        <v>0</v>
      </c>
      <c r="G89" s="159"/>
      <c r="H89" s="155"/>
      <c r="I89" s="155">
        <f t="shared" si="1"/>
        <v>2.2012401075939426E-2</v>
      </c>
      <c r="J89" s="154">
        <v>1229474.0900000001</v>
      </c>
      <c r="K89" s="154" t="s">
        <v>5259</v>
      </c>
      <c r="L89" s="156"/>
      <c r="M89" s="20">
        <v>41913</v>
      </c>
      <c r="N89" s="20">
        <v>42277</v>
      </c>
      <c r="O89" s="165" t="s">
        <v>5276</v>
      </c>
      <c r="P89" s="158">
        <v>9</v>
      </c>
      <c r="Q89" s="165" t="s">
        <v>5272</v>
      </c>
      <c r="R89" s="202">
        <v>9</v>
      </c>
    </row>
    <row r="90" spans="2:18" s="31" customFormat="1" ht="25.5" x14ac:dyDescent="0.2">
      <c r="B90" s="152" t="s">
        <v>4582</v>
      </c>
      <c r="C90" s="152" t="s">
        <v>4583</v>
      </c>
      <c r="D90" s="182" t="s">
        <v>4584</v>
      </c>
      <c r="E90" s="153">
        <v>103658.17</v>
      </c>
      <c r="F90" s="153">
        <v>0</v>
      </c>
      <c r="G90" s="159"/>
      <c r="H90" s="155"/>
      <c r="I90" s="155">
        <f t="shared" si="1"/>
        <v>1.0026671643000494E-2</v>
      </c>
      <c r="J90" s="154">
        <v>560026.73</v>
      </c>
      <c r="K90" s="154" t="s">
        <v>5259</v>
      </c>
      <c r="L90" s="156"/>
      <c r="M90" s="20">
        <v>41913</v>
      </c>
      <c r="N90" s="20">
        <v>42277</v>
      </c>
      <c r="O90" s="165" t="s">
        <v>5276</v>
      </c>
      <c r="P90" s="158">
        <v>9</v>
      </c>
      <c r="Q90" s="165" t="s">
        <v>5272</v>
      </c>
      <c r="R90" s="202">
        <v>9</v>
      </c>
    </row>
    <row r="91" spans="2:18" s="31" customFormat="1" ht="25.5" x14ac:dyDescent="0.2">
      <c r="B91" s="152" t="s">
        <v>3312</v>
      </c>
      <c r="C91" s="152" t="s">
        <v>3313</v>
      </c>
      <c r="D91" s="182" t="s">
        <v>3314</v>
      </c>
      <c r="E91" s="153">
        <v>882299.64</v>
      </c>
      <c r="F91" s="153">
        <v>0</v>
      </c>
      <c r="G91" s="159"/>
      <c r="H91" s="155"/>
      <c r="I91" s="155">
        <f t="shared" si="1"/>
        <v>7.7710660253101929E-2</v>
      </c>
      <c r="J91" s="154">
        <v>4340428.0599999996</v>
      </c>
      <c r="K91" s="154" t="s">
        <v>5259</v>
      </c>
      <c r="L91" s="156"/>
      <c r="M91" s="20">
        <v>41913</v>
      </c>
      <c r="N91" s="20">
        <v>42277</v>
      </c>
      <c r="O91" s="165" t="s">
        <v>5276</v>
      </c>
      <c r="P91" s="158">
        <v>9</v>
      </c>
      <c r="Q91" s="165" t="s">
        <v>5277</v>
      </c>
      <c r="R91" s="202">
        <v>9</v>
      </c>
    </row>
    <row r="92" spans="2:18" s="31" customFormat="1" ht="25.5" x14ac:dyDescent="0.2">
      <c r="B92" s="152" t="s">
        <v>4342</v>
      </c>
      <c r="C92" s="152" t="s">
        <v>4343</v>
      </c>
      <c r="D92" s="182" t="s">
        <v>4344</v>
      </c>
      <c r="E92" s="153">
        <v>336103.69</v>
      </c>
      <c r="F92" s="153">
        <v>0</v>
      </c>
      <c r="G92" s="159"/>
      <c r="H92" s="155"/>
      <c r="I92" s="155">
        <f t="shared" si="1"/>
        <v>2.6783927052856763E-2</v>
      </c>
      <c r="J92" s="154">
        <v>1495981.48</v>
      </c>
      <c r="K92" s="154" t="s">
        <v>5259</v>
      </c>
      <c r="L92" s="156"/>
      <c r="M92" s="20">
        <v>41913</v>
      </c>
      <c r="N92" s="20">
        <v>42277</v>
      </c>
      <c r="O92" s="165" t="s">
        <v>5276</v>
      </c>
      <c r="P92" s="158">
        <v>9</v>
      </c>
      <c r="Q92" s="165" t="s">
        <v>5277</v>
      </c>
      <c r="R92" s="202">
        <v>9</v>
      </c>
    </row>
    <row r="93" spans="2:18" s="31" customFormat="1" ht="25.5" x14ac:dyDescent="0.2">
      <c r="B93" s="152" t="s">
        <v>4173</v>
      </c>
      <c r="C93" s="152" t="s">
        <v>4174</v>
      </c>
      <c r="D93" s="182" t="s">
        <v>4175</v>
      </c>
      <c r="E93" s="153">
        <v>177336.34</v>
      </c>
      <c r="F93" s="153">
        <v>0</v>
      </c>
      <c r="G93" s="154"/>
      <c r="H93" s="155"/>
      <c r="I93" s="155">
        <f t="shared" si="1"/>
        <v>1.7928999227302785E-2</v>
      </c>
      <c r="J93" s="154">
        <v>1001400.98</v>
      </c>
      <c r="K93" s="154" t="s">
        <v>5259</v>
      </c>
      <c r="L93" s="156"/>
      <c r="M93" s="20">
        <v>41913</v>
      </c>
      <c r="N93" s="20">
        <v>42277</v>
      </c>
      <c r="O93" s="165" t="s">
        <v>5276</v>
      </c>
      <c r="P93" s="158">
        <v>9</v>
      </c>
      <c r="Q93" s="165" t="s">
        <v>5272</v>
      </c>
      <c r="R93" s="202">
        <v>9</v>
      </c>
    </row>
    <row r="94" spans="2:18" s="31" customFormat="1" x14ac:dyDescent="0.2">
      <c r="B94" s="152" t="s">
        <v>4498</v>
      </c>
      <c r="C94" s="152" t="s">
        <v>4499</v>
      </c>
      <c r="D94" s="182" t="s">
        <v>4500</v>
      </c>
      <c r="E94" s="153">
        <v>6662.47</v>
      </c>
      <c r="F94" s="153">
        <v>0</v>
      </c>
      <c r="G94" s="159"/>
      <c r="H94" s="155"/>
      <c r="I94" s="155">
        <f t="shared" si="1"/>
        <v>1.2165370882667725E-3</v>
      </c>
      <c r="J94" s="154">
        <v>67948.100000000006</v>
      </c>
      <c r="K94" s="154" t="s">
        <v>5259</v>
      </c>
      <c r="L94" s="156"/>
      <c r="M94" s="20">
        <v>41913</v>
      </c>
      <c r="N94" s="20">
        <v>42277</v>
      </c>
      <c r="O94" s="165" t="s">
        <v>5276</v>
      </c>
      <c r="P94" s="158">
        <v>9</v>
      </c>
      <c r="Q94" s="165" t="s">
        <v>5277</v>
      </c>
      <c r="R94" s="202">
        <v>9</v>
      </c>
    </row>
    <row r="95" spans="2:18" s="31" customFormat="1" x14ac:dyDescent="0.2">
      <c r="B95" s="152" t="s">
        <v>3050</v>
      </c>
      <c r="C95" s="152" t="s">
        <v>3051</v>
      </c>
      <c r="D95" s="182" t="s">
        <v>3052</v>
      </c>
      <c r="E95" s="153">
        <v>140.41</v>
      </c>
      <c r="F95" s="153">
        <v>0</v>
      </c>
      <c r="G95" s="154"/>
      <c r="H95" s="155"/>
      <c r="I95" s="155">
        <f t="shared" si="1"/>
        <v>1.3531450430984862E-3</v>
      </c>
      <c r="J95" s="154">
        <v>75578.16</v>
      </c>
      <c r="K95" s="154" t="s">
        <v>5259</v>
      </c>
      <c r="L95" s="156"/>
      <c r="M95" s="20">
        <v>41913</v>
      </c>
      <c r="N95" s="20">
        <v>42277</v>
      </c>
      <c r="O95" s="165" t="s">
        <v>5276</v>
      </c>
      <c r="P95" s="158">
        <v>9</v>
      </c>
      <c r="Q95" s="165" t="s">
        <v>5272</v>
      </c>
      <c r="R95" s="202">
        <v>9</v>
      </c>
    </row>
    <row r="96" spans="2:18" s="31" customFormat="1" x14ac:dyDescent="0.2">
      <c r="B96" s="152" t="s">
        <v>4182</v>
      </c>
      <c r="C96" s="152" t="s">
        <v>4183</v>
      </c>
      <c r="D96" s="182" t="s">
        <v>4184</v>
      </c>
      <c r="E96" s="153">
        <v>1114.71</v>
      </c>
      <c r="F96" s="153">
        <v>0</v>
      </c>
      <c r="G96" s="159"/>
      <c r="H96" s="155"/>
      <c r="I96" s="155">
        <f t="shared" si="1"/>
        <v>1.033224977638904E-3</v>
      </c>
      <c r="J96" s="154">
        <v>57709.440000000002</v>
      </c>
      <c r="K96" s="154" t="s">
        <v>5259</v>
      </c>
      <c r="L96" s="156"/>
      <c r="M96" s="20">
        <v>41913</v>
      </c>
      <c r="N96" s="20">
        <v>42277</v>
      </c>
      <c r="O96" s="165" t="s">
        <v>5276</v>
      </c>
      <c r="P96" s="158">
        <v>9</v>
      </c>
      <c r="Q96" s="165" t="s">
        <v>5272</v>
      </c>
      <c r="R96" s="202">
        <v>9</v>
      </c>
    </row>
    <row r="97" spans="2:18" s="31" customFormat="1" ht="25.5" x14ac:dyDescent="0.2">
      <c r="B97" s="152" t="s">
        <v>4236</v>
      </c>
      <c r="C97" s="152" t="s">
        <v>4237</v>
      </c>
      <c r="D97" s="182" t="s">
        <v>4238</v>
      </c>
      <c r="E97" s="153">
        <v>137746.91</v>
      </c>
      <c r="F97" s="153">
        <v>0</v>
      </c>
      <c r="G97" s="154"/>
      <c r="H97" s="155"/>
      <c r="I97" s="155">
        <f t="shared" si="1"/>
        <v>8.9439856645491464E-3</v>
      </c>
      <c r="J97" s="154">
        <v>499554.71</v>
      </c>
      <c r="K97" s="154" t="s">
        <v>5259</v>
      </c>
      <c r="L97" s="156"/>
      <c r="M97" s="20">
        <v>41913</v>
      </c>
      <c r="N97" s="20">
        <v>42277</v>
      </c>
      <c r="O97" s="165" t="s">
        <v>5276</v>
      </c>
      <c r="P97" s="158">
        <v>9</v>
      </c>
      <c r="Q97" s="165" t="s">
        <v>5272</v>
      </c>
      <c r="R97" s="202">
        <v>9</v>
      </c>
    </row>
    <row r="98" spans="2:18" s="31" customFormat="1" ht="25.5" x14ac:dyDescent="0.2">
      <c r="B98" s="152" t="s">
        <v>4579</v>
      </c>
      <c r="C98" s="152" t="s">
        <v>4580</v>
      </c>
      <c r="D98" s="182" t="s">
        <v>4581</v>
      </c>
      <c r="E98" s="153">
        <v>2080.2199999999998</v>
      </c>
      <c r="F98" s="153">
        <v>0</v>
      </c>
      <c r="G98" s="159"/>
      <c r="H98" s="155"/>
      <c r="I98" s="155">
        <f t="shared" si="1"/>
        <v>7.5304104283007052E-4</v>
      </c>
      <c r="J98" s="154">
        <v>42060.13</v>
      </c>
      <c r="K98" s="154" t="s">
        <v>5259</v>
      </c>
      <c r="L98" s="156"/>
      <c r="M98" s="20">
        <v>41913</v>
      </c>
      <c r="N98" s="20">
        <v>42277</v>
      </c>
      <c r="O98" s="165" t="s">
        <v>5276</v>
      </c>
      <c r="P98" s="158">
        <v>9</v>
      </c>
      <c r="Q98" s="165" t="s">
        <v>5272</v>
      </c>
      <c r="R98" s="202">
        <v>9</v>
      </c>
    </row>
    <row r="99" spans="2:18" s="31" customFormat="1" ht="25.5" x14ac:dyDescent="0.2">
      <c r="B99" s="152" t="s">
        <v>3670</v>
      </c>
      <c r="C99" s="152" t="s">
        <v>3671</v>
      </c>
      <c r="D99" s="182" t="s">
        <v>3672</v>
      </c>
      <c r="E99" s="153">
        <v>65432.35</v>
      </c>
      <c r="F99" s="153">
        <v>0</v>
      </c>
      <c r="G99" s="159"/>
      <c r="H99" s="155"/>
      <c r="I99" s="155">
        <f t="shared" si="1"/>
        <v>6.4411973981599278E-3</v>
      </c>
      <c r="J99" s="154">
        <v>359764.72</v>
      </c>
      <c r="K99" s="154" t="s">
        <v>5259</v>
      </c>
      <c r="L99" s="156"/>
      <c r="M99" s="20">
        <v>41913</v>
      </c>
      <c r="N99" s="20">
        <v>42277</v>
      </c>
      <c r="O99" s="165" t="s">
        <v>5276</v>
      </c>
      <c r="P99" s="158">
        <v>9</v>
      </c>
      <c r="Q99" s="165" t="s">
        <v>5272</v>
      </c>
      <c r="R99" s="202">
        <v>9</v>
      </c>
    </row>
    <row r="100" spans="2:18" s="31" customFormat="1" ht="25.5" x14ac:dyDescent="0.2">
      <c r="B100" s="152" t="s">
        <v>4495</v>
      </c>
      <c r="C100" s="152" t="s">
        <v>4496</v>
      </c>
      <c r="D100" s="182" t="s">
        <v>4497</v>
      </c>
      <c r="E100" s="153">
        <v>122207.82</v>
      </c>
      <c r="F100" s="153">
        <v>0</v>
      </c>
      <c r="G100" s="159"/>
      <c r="H100" s="155"/>
      <c r="I100" s="155">
        <f t="shared" si="1"/>
        <v>7.6824734016735369E-3</v>
      </c>
      <c r="J100" s="154">
        <v>429094.58</v>
      </c>
      <c r="K100" s="154" t="s">
        <v>5259</v>
      </c>
      <c r="L100" s="156"/>
      <c r="M100" s="20">
        <v>41913</v>
      </c>
      <c r="N100" s="20">
        <v>42277</v>
      </c>
      <c r="O100" s="165" t="s">
        <v>5276</v>
      </c>
      <c r="P100" s="158">
        <v>9</v>
      </c>
      <c r="Q100" s="165" t="s">
        <v>5272</v>
      </c>
      <c r="R100" s="202">
        <v>9</v>
      </c>
    </row>
    <row r="101" spans="2:18" s="31" customFormat="1" ht="25.5" x14ac:dyDescent="0.2">
      <c r="B101" s="152" t="s">
        <v>3958</v>
      </c>
      <c r="C101" s="152" t="s">
        <v>3959</v>
      </c>
      <c r="D101" s="182" t="s">
        <v>3960</v>
      </c>
      <c r="E101" s="153">
        <v>5002.0200000000004</v>
      </c>
      <c r="F101" s="153">
        <v>0</v>
      </c>
      <c r="G101" s="154"/>
      <c r="H101" s="155"/>
      <c r="I101" s="155">
        <f t="shared" si="1"/>
        <v>1.9315700864376009E-3</v>
      </c>
      <c r="J101" s="154">
        <v>107885.34</v>
      </c>
      <c r="K101" s="154" t="s">
        <v>5259</v>
      </c>
      <c r="L101" s="156"/>
      <c r="M101" s="20">
        <v>41913</v>
      </c>
      <c r="N101" s="20">
        <v>42277</v>
      </c>
      <c r="O101" s="165" t="s">
        <v>5276</v>
      </c>
      <c r="P101" s="158">
        <v>9</v>
      </c>
      <c r="Q101" s="165" t="s">
        <v>5272</v>
      </c>
      <c r="R101" s="202">
        <v>9</v>
      </c>
    </row>
    <row r="102" spans="2:18" s="31" customFormat="1" ht="25.5" x14ac:dyDescent="0.2">
      <c r="B102" s="152" t="s">
        <v>3038</v>
      </c>
      <c r="C102" s="152" t="s">
        <v>3039</v>
      </c>
      <c r="D102" s="182" t="s">
        <v>3040</v>
      </c>
      <c r="E102" s="153">
        <v>7870.19</v>
      </c>
      <c r="F102" s="153">
        <v>0</v>
      </c>
      <c r="G102" s="159"/>
      <c r="H102" s="155"/>
      <c r="I102" s="155">
        <f t="shared" si="1"/>
        <v>1.2677037951754745E-3</v>
      </c>
      <c r="J102" s="154">
        <v>70805.95</v>
      </c>
      <c r="K102" s="154" t="s">
        <v>5259</v>
      </c>
      <c r="L102" s="156"/>
      <c r="M102" s="20">
        <v>41913</v>
      </c>
      <c r="N102" s="20">
        <v>42277</v>
      </c>
      <c r="O102" s="165" t="s">
        <v>5276</v>
      </c>
      <c r="P102" s="158">
        <v>9</v>
      </c>
      <c r="Q102" s="165" t="s">
        <v>5272</v>
      </c>
      <c r="R102" s="202">
        <v>9</v>
      </c>
    </row>
    <row r="103" spans="2:18" s="31" customFormat="1" ht="25.5" x14ac:dyDescent="0.2">
      <c r="B103" s="152" t="s">
        <v>3420</v>
      </c>
      <c r="C103" s="152" t="s">
        <v>3421</v>
      </c>
      <c r="D103" s="182" t="s">
        <v>3422</v>
      </c>
      <c r="E103" s="153">
        <v>26719.93</v>
      </c>
      <c r="F103" s="153">
        <v>0</v>
      </c>
      <c r="G103" s="159"/>
      <c r="H103" s="155"/>
      <c r="I103" s="155">
        <f t="shared" si="1"/>
        <v>2.2369138575631031E-3</v>
      </c>
      <c r="J103" s="154">
        <v>124939.92</v>
      </c>
      <c r="K103" s="154" t="s">
        <v>5259</v>
      </c>
      <c r="L103" s="156"/>
      <c r="M103" s="20">
        <v>41913</v>
      </c>
      <c r="N103" s="20">
        <v>42277</v>
      </c>
      <c r="O103" s="165" t="s">
        <v>5276</v>
      </c>
      <c r="P103" s="158">
        <v>9</v>
      </c>
      <c r="Q103" s="165" t="s">
        <v>5272</v>
      </c>
      <c r="R103" s="202">
        <v>9</v>
      </c>
    </row>
    <row r="104" spans="2:18" s="31" customFormat="1" ht="25.5" x14ac:dyDescent="0.2">
      <c r="B104" s="152" t="s">
        <v>3127</v>
      </c>
      <c r="C104" s="152" t="s">
        <v>3128</v>
      </c>
      <c r="D104" s="182" t="s">
        <v>3129</v>
      </c>
      <c r="E104" s="153">
        <v>57510.94</v>
      </c>
      <c r="F104" s="153">
        <v>0</v>
      </c>
      <c r="G104" s="154"/>
      <c r="H104" s="155"/>
      <c r="I104" s="155">
        <f t="shared" si="1"/>
        <v>4.0841289266734726E-3</v>
      </c>
      <c r="J104" s="154">
        <v>228113.72</v>
      </c>
      <c r="K104" s="154" t="s">
        <v>5259</v>
      </c>
      <c r="L104" s="156"/>
      <c r="M104" s="20">
        <v>41913</v>
      </c>
      <c r="N104" s="20">
        <v>42277</v>
      </c>
      <c r="O104" s="165" t="s">
        <v>5276</v>
      </c>
      <c r="P104" s="158">
        <v>9</v>
      </c>
      <c r="Q104" s="165" t="s">
        <v>5272</v>
      </c>
      <c r="R104" s="202">
        <v>9</v>
      </c>
    </row>
    <row r="105" spans="2:18" s="31" customFormat="1" ht="25.5" x14ac:dyDescent="0.2">
      <c r="B105" s="152" t="s">
        <v>3673</v>
      </c>
      <c r="C105" s="152" t="s">
        <v>3674</v>
      </c>
      <c r="D105" s="182" t="s">
        <v>3675</v>
      </c>
      <c r="E105" s="153">
        <v>13951.68</v>
      </c>
      <c r="F105" s="153">
        <v>0</v>
      </c>
      <c r="G105" s="154"/>
      <c r="H105" s="155"/>
      <c r="I105" s="155">
        <f t="shared" si="1"/>
        <v>3.2283233437239308E-3</v>
      </c>
      <c r="J105" s="154">
        <v>180313.81</v>
      </c>
      <c r="K105" s="154" t="s">
        <v>5259</v>
      </c>
      <c r="L105" s="156"/>
      <c r="M105" s="20">
        <v>41913</v>
      </c>
      <c r="N105" s="20">
        <v>42277</v>
      </c>
      <c r="O105" s="165" t="s">
        <v>5276</v>
      </c>
      <c r="P105" s="158">
        <v>9</v>
      </c>
      <c r="Q105" s="165" t="s">
        <v>5272</v>
      </c>
      <c r="R105" s="202">
        <v>9</v>
      </c>
    </row>
    <row r="106" spans="2:18" s="31" customFormat="1" ht="25.5" x14ac:dyDescent="0.2">
      <c r="B106" s="152" t="s">
        <v>4388</v>
      </c>
      <c r="C106" s="152" t="s">
        <v>4389</v>
      </c>
      <c r="D106" s="182" t="s">
        <v>4390</v>
      </c>
      <c r="E106" s="153">
        <v>31764.34</v>
      </c>
      <c r="F106" s="153">
        <v>0</v>
      </c>
      <c r="G106" s="154"/>
      <c r="H106" s="155"/>
      <c r="I106" s="155">
        <f t="shared" si="1"/>
        <v>5.1829996872901993E-3</v>
      </c>
      <c r="J106" s="154">
        <v>289489.71999999997</v>
      </c>
      <c r="K106" s="154" t="s">
        <v>5259</v>
      </c>
      <c r="L106" s="156"/>
      <c r="M106" s="20">
        <v>41913</v>
      </c>
      <c r="N106" s="20">
        <v>42277</v>
      </c>
      <c r="O106" s="165" t="s">
        <v>5276</v>
      </c>
      <c r="P106" s="158">
        <v>9</v>
      </c>
      <c r="Q106" s="165" t="s">
        <v>5272</v>
      </c>
      <c r="R106" s="202">
        <v>9</v>
      </c>
    </row>
    <row r="107" spans="2:18" s="31" customFormat="1" ht="25.5" x14ac:dyDescent="0.2">
      <c r="B107" s="152" t="s">
        <v>4167</v>
      </c>
      <c r="C107" s="152" t="s">
        <v>4168</v>
      </c>
      <c r="D107" s="182" t="s">
        <v>4169</v>
      </c>
      <c r="E107" s="153">
        <v>3801.42</v>
      </c>
      <c r="F107" s="153">
        <v>0</v>
      </c>
      <c r="G107" s="154"/>
      <c r="H107" s="155"/>
      <c r="I107" s="155">
        <f t="shared" si="1"/>
        <v>6.8494313948966182E-4</v>
      </c>
      <c r="J107" s="154">
        <v>38256.61</v>
      </c>
      <c r="K107" s="154" t="s">
        <v>5259</v>
      </c>
      <c r="L107" s="156"/>
      <c r="M107" s="20">
        <v>41913</v>
      </c>
      <c r="N107" s="20">
        <v>42277</v>
      </c>
      <c r="O107" s="165" t="s">
        <v>5276</v>
      </c>
      <c r="P107" s="158">
        <v>9</v>
      </c>
      <c r="Q107" s="165" t="s">
        <v>5272</v>
      </c>
      <c r="R107" s="202">
        <v>9</v>
      </c>
    </row>
    <row r="108" spans="2:18" s="31" customFormat="1" x14ac:dyDescent="0.2">
      <c r="B108" s="152" t="s">
        <v>4357</v>
      </c>
      <c r="C108" s="152" t="s">
        <v>4358</v>
      </c>
      <c r="D108" s="182" t="s">
        <v>4359</v>
      </c>
      <c r="E108" s="153">
        <v>94109.05</v>
      </c>
      <c r="F108" s="153">
        <v>0</v>
      </c>
      <c r="G108" s="154"/>
      <c r="H108" s="155"/>
      <c r="I108" s="155">
        <f t="shared" si="1"/>
        <v>2.2794778401617855E-2</v>
      </c>
      <c r="J108" s="154">
        <v>1273172.76</v>
      </c>
      <c r="K108" s="154" t="s">
        <v>5259</v>
      </c>
      <c r="L108" s="156"/>
      <c r="M108" s="20">
        <v>41913</v>
      </c>
      <c r="N108" s="20">
        <v>42277</v>
      </c>
      <c r="O108" s="165" t="s">
        <v>5278</v>
      </c>
      <c r="P108" s="158">
        <v>9</v>
      </c>
      <c r="Q108" s="165" t="s">
        <v>5272</v>
      </c>
      <c r="R108" s="202">
        <v>9</v>
      </c>
    </row>
    <row r="109" spans="2:18" s="31" customFormat="1" x14ac:dyDescent="0.2">
      <c r="B109" s="152" t="s">
        <v>4360</v>
      </c>
      <c r="C109" s="152" t="s">
        <v>4361</v>
      </c>
      <c r="D109" s="182" t="s">
        <v>4362</v>
      </c>
      <c r="E109" s="153">
        <v>121241.46</v>
      </c>
      <c r="F109" s="153">
        <v>0</v>
      </c>
      <c r="G109" s="159"/>
      <c r="H109" s="155"/>
      <c r="I109" s="155">
        <f t="shared" si="1"/>
        <v>7.9127820390490853E-3</v>
      </c>
      <c r="J109" s="154">
        <v>441958.17</v>
      </c>
      <c r="K109" s="154" t="s">
        <v>5259</v>
      </c>
      <c r="L109" s="156"/>
      <c r="M109" s="20">
        <v>41913</v>
      </c>
      <c r="N109" s="20">
        <v>42277</v>
      </c>
      <c r="O109" s="165" t="s">
        <v>5278</v>
      </c>
      <c r="P109" s="158">
        <v>9</v>
      </c>
      <c r="Q109" s="165" t="s">
        <v>5272</v>
      </c>
      <c r="R109" s="202">
        <v>9</v>
      </c>
    </row>
    <row r="110" spans="2:18" s="31" customFormat="1" x14ac:dyDescent="0.2">
      <c r="B110" s="152" t="s">
        <v>4467</v>
      </c>
      <c r="C110" s="152" t="s">
        <v>4468</v>
      </c>
      <c r="D110" s="182" t="s">
        <v>4469</v>
      </c>
      <c r="E110" s="153">
        <v>80887.820000000007</v>
      </c>
      <c r="F110" s="153">
        <v>0</v>
      </c>
      <c r="G110" s="159"/>
      <c r="H110" s="155"/>
      <c r="I110" s="155">
        <f t="shared" si="1"/>
        <v>4.740695970340515E-3</v>
      </c>
      <c r="J110" s="154">
        <v>264785.42</v>
      </c>
      <c r="K110" s="154" t="s">
        <v>5259</v>
      </c>
      <c r="L110" s="156"/>
      <c r="M110" s="20">
        <v>41913</v>
      </c>
      <c r="N110" s="20">
        <v>42277</v>
      </c>
      <c r="O110" s="165" t="s">
        <v>5278</v>
      </c>
      <c r="P110" s="158">
        <v>9</v>
      </c>
      <c r="Q110" s="165" t="s">
        <v>5272</v>
      </c>
      <c r="R110" s="202">
        <v>9</v>
      </c>
    </row>
    <row r="111" spans="2:18" s="31" customFormat="1" x14ac:dyDescent="0.2">
      <c r="B111" s="152" t="s">
        <v>2972</v>
      </c>
      <c r="C111" s="152" t="s">
        <v>2973</v>
      </c>
      <c r="D111" s="182" t="s">
        <v>2974</v>
      </c>
      <c r="E111" s="153">
        <v>55978.78</v>
      </c>
      <c r="F111" s="153">
        <v>0</v>
      </c>
      <c r="G111" s="159"/>
      <c r="H111" s="155"/>
      <c r="I111" s="155">
        <f t="shared" si="1"/>
        <v>5.0352162870063652E-3</v>
      </c>
      <c r="J111" s="154">
        <v>281235.46999999997</v>
      </c>
      <c r="K111" s="154" t="s">
        <v>5259</v>
      </c>
      <c r="L111" s="156"/>
      <c r="M111" s="20">
        <v>41913</v>
      </c>
      <c r="N111" s="20">
        <v>42277</v>
      </c>
      <c r="O111" s="165" t="s">
        <v>5278</v>
      </c>
      <c r="P111" s="158">
        <v>9</v>
      </c>
      <c r="Q111" s="165" t="s">
        <v>5272</v>
      </c>
      <c r="R111" s="202">
        <v>9</v>
      </c>
    </row>
    <row r="112" spans="2:18" s="31" customFormat="1" x14ac:dyDescent="0.2">
      <c r="B112" s="152" t="s">
        <v>4397</v>
      </c>
      <c r="C112" s="152" t="s">
        <v>4398</v>
      </c>
      <c r="D112" s="182" t="s">
        <v>4399</v>
      </c>
      <c r="E112" s="153">
        <v>37316.42</v>
      </c>
      <c r="F112" s="153">
        <v>0</v>
      </c>
      <c r="G112" s="154"/>
      <c r="H112" s="155"/>
      <c r="I112" s="155">
        <f t="shared" si="1"/>
        <v>2.7283503965413072E-3</v>
      </c>
      <c r="J112" s="154">
        <v>152388.47</v>
      </c>
      <c r="K112" s="154" t="s">
        <v>5259</v>
      </c>
      <c r="L112" s="156"/>
      <c r="M112" s="20">
        <v>41913</v>
      </c>
      <c r="N112" s="20">
        <v>42277</v>
      </c>
      <c r="O112" s="165" t="s">
        <v>5278</v>
      </c>
      <c r="P112" s="158">
        <v>9</v>
      </c>
      <c r="Q112" s="165" t="s">
        <v>5272</v>
      </c>
      <c r="R112" s="202">
        <v>9</v>
      </c>
    </row>
    <row r="113" spans="2:18" s="31" customFormat="1" x14ac:dyDescent="0.2">
      <c r="B113" s="152" t="s">
        <v>4083</v>
      </c>
      <c r="C113" s="152" t="s">
        <v>4084</v>
      </c>
      <c r="D113" s="182" t="s">
        <v>4085</v>
      </c>
      <c r="E113" s="153">
        <v>24494.639999999999</v>
      </c>
      <c r="F113" s="153">
        <v>0</v>
      </c>
      <c r="G113" s="154"/>
      <c r="H113" s="155"/>
      <c r="I113" s="155">
        <f t="shared" si="1"/>
        <v>1.6045815548627377E-3</v>
      </c>
      <c r="J113" s="154">
        <v>89621.82</v>
      </c>
      <c r="K113" s="154" t="s">
        <v>5259</v>
      </c>
      <c r="L113" s="156"/>
      <c r="M113" s="20">
        <v>41913</v>
      </c>
      <c r="N113" s="20">
        <v>42277</v>
      </c>
      <c r="O113" s="165" t="s">
        <v>5278</v>
      </c>
      <c r="P113" s="158">
        <v>9</v>
      </c>
      <c r="Q113" s="165" t="s">
        <v>5272</v>
      </c>
      <c r="R113" s="202">
        <v>9</v>
      </c>
    </row>
    <row r="114" spans="2:18" s="31" customFormat="1" x14ac:dyDescent="0.2">
      <c r="B114" s="152" t="s">
        <v>3835</v>
      </c>
      <c r="C114" s="152" t="s">
        <v>3836</v>
      </c>
      <c r="D114" s="182" t="s">
        <v>3837</v>
      </c>
      <c r="E114" s="153">
        <v>74567.490000000005</v>
      </c>
      <c r="F114" s="153">
        <v>0</v>
      </c>
      <c r="G114" s="154"/>
      <c r="H114" s="155"/>
      <c r="I114" s="155">
        <f t="shared" si="1"/>
        <v>4.8063302948119719E-3</v>
      </c>
      <c r="J114" s="154">
        <v>268451.34000000003</v>
      </c>
      <c r="K114" s="154" t="s">
        <v>5259</v>
      </c>
      <c r="L114" s="156"/>
      <c r="M114" s="20">
        <v>41913</v>
      </c>
      <c r="N114" s="20">
        <v>42277</v>
      </c>
      <c r="O114" s="165" t="s">
        <v>5278</v>
      </c>
      <c r="P114" s="158">
        <v>9</v>
      </c>
      <c r="Q114" s="165" t="s">
        <v>5272</v>
      </c>
      <c r="R114" s="202">
        <v>9</v>
      </c>
    </row>
    <row r="115" spans="2:18" s="31" customFormat="1" x14ac:dyDescent="0.2">
      <c r="B115" s="152" t="s">
        <v>4600</v>
      </c>
      <c r="C115" s="152" t="s">
        <v>4601</v>
      </c>
      <c r="D115" s="182" t="s">
        <v>4602</v>
      </c>
      <c r="E115" s="153">
        <v>23660.29</v>
      </c>
      <c r="F115" s="153">
        <v>0</v>
      </c>
      <c r="G115" s="154"/>
      <c r="H115" s="155"/>
      <c r="I115" s="155">
        <f t="shared" si="1"/>
        <v>2.0850924080197944E-3</v>
      </c>
      <c r="J115" s="154">
        <v>116460.13</v>
      </c>
      <c r="K115" s="154" t="s">
        <v>5259</v>
      </c>
      <c r="L115" s="156"/>
      <c r="M115" s="20">
        <v>41913</v>
      </c>
      <c r="N115" s="20">
        <v>42277</v>
      </c>
      <c r="O115" s="165" t="s">
        <v>5278</v>
      </c>
      <c r="P115" s="158">
        <v>9</v>
      </c>
      <c r="Q115" s="165" t="s">
        <v>5272</v>
      </c>
      <c r="R115" s="202">
        <v>9</v>
      </c>
    </row>
    <row r="116" spans="2:18" s="31" customFormat="1" x14ac:dyDescent="0.2">
      <c r="B116" s="152" t="s">
        <v>3145</v>
      </c>
      <c r="C116" s="152" t="s">
        <v>3146</v>
      </c>
      <c r="D116" s="182" t="s">
        <v>3147</v>
      </c>
      <c r="E116" s="153">
        <v>142020.79</v>
      </c>
      <c r="F116" s="153">
        <v>0</v>
      </c>
      <c r="G116" s="154"/>
      <c r="H116" s="155"/>
      <c r="I116" s="155">
        <f t="shared" si="1"/>
        <v>1.0877938762232807E-2</v>
      </c>
      <c r="J116" s="154">
        <v>607573.15</v>
      </c>
      <c r="K116" s="154" t="s">
        <v>5259</v>
      </c>
      <c r="L116" s="156"/>
      <c r="M116" s="20">
        <v>41913</v>
      </c>
      <c r="N116" s="20">
        <v>42277</v>
      </c>
      <c r="O116" s="165" t="s">
        <v>5278</v>
      </c>
      <c r="P116" s="158">
        <v>9</v>
      </c>
      <c r="Q116" s="165" t="s">
        <v>5272</v>
      </c>
      <c r="R116" s="202">
        <v>9</v>
      </c>
    </row>
    <row r="117" spans="2:18" s="31" customFormat="1" x14ac:dyDescent="0.2">
      <c r="B117" s="152" t="s">
        <v>3964</v>
      </c>
      <c r="C117" s="152" t="s">
        <v>3965</v>
      </c>
      <c r="D117" s="182" t="s">
        <v>3966</v>
      </c>
      <c r="E117" s="153">
        <v>69616.039999999994</v>
      </c>
      <c r="F117" s="153">
        <v>0</v>
      </c>
      <c r="G117" s="154"/>
      <c r="H117" s="155"/>
      <c r="I117" s="155">
        <f t="shared" si="1"/>
        <v>8.2125641376465958E-3</v>
      </c>
      <c r="J117" s="154">
        <v>458702.11</v>
      </c>
      <c r="K117" s="154" t="s">
        <v>5259</v>
      </c>
      <c r="L117" s="156"/>
      <c r="M117" s="20">
        <v>41913</v>
      </c>
      <c r="N117" s="20">
        <v>42277</v>
      </c>
      <c r="O117" s="165" t="s">
        <v>5278</v>
      </c>
      <c r="P117" s="158">
        <v>9</v>
      </c>
      <c r="Q117" s="165" t="s">
        <v>5272</v>
      </c>
      <c r="R117" s="202">
        <v>9</v>
      </c>
    </row>
    <row r="118" spans="2:18" s="31" customFormat="1" x14ac:dyDescent="0.2">
      <c r="B118" s="152" t="s">
        <v>4062</v>
      </c>
      <c r="C118" s="152" t="s">
        <v>4063</v>
      </c>
      <c r="D118" s="182" t="s">
        <v>4064</v>
      </c>
      <c r="E118" s="153">
        <v>11551.4</v>
      </c>
      <c r="F118" s="153">
        <v>0</v>
      </c>
      <c r="G118" s="154"/>
      <c r="H118" s="155"/>
      <c r="I118" s="155">
        <f t="shared" si="1"/>
        <v>1.2123851701002738E-3</v>
      </c>
      <c r="J118" s="154">
        <v>67716.2</v>
      </c>
      <c r="K118" s="154" t="s">
        <v>5259</v>
      </c>
      <c r="L118" s="156"/>
      <c r="M118" s="20">
        <v>41913</v>
      </c>
      <c r="N118" s="20">
        <v>42277</v>
      </c>
      <c r="O118" s="165" t="s">
        <v>5278</v>
      </c>
      <c r="P118" s="158">
        <v>9</v>
      </c>
      <c r="Q118" s="165" t="s">
        <v>5272</v>
      </c>
      <c r="R118" s="202">
        <v>9</v>
      </c>
    </row>
    <row r="119" spans="2:18" s="31" customFormat="1" x14ac:dyDescent="0.2">
      <c r="B119" s="152" t="s">
        <v>3650</v>
      </c>
      <c r="C119" s="152" t="s">
        <v>3651</v>
      </c>
      <c r="D119" s="182" t="s">
        <v>3652</v>
      </c>
      <c r="E119" s="153">
        <v>158953.54</v>
      </c>
      <c r="F119" s="153">
        <v>0</v>
      </c>
      <c r="G119" s="154"/>
      <c r="H119" s="155"/>
      <c r="I119" s="155">
        <f t="shared" si="1"/>
        <v>2.1079923404181876E-2</v>
      </c>
      <c r="J119" s="154">
        <v>1177391.76</v>
      </c>
      <c r="K119" s="154" t="s">
        <v>5259</v>
      </c>
      <c r="L119" s="156"/>
      <c r="M119" s="20">
        <v>41913</v>
      </c>
      <c r="N119" s="20">
        <v>42277</v>
      </c>
      <c r="O119" s="165" t="s">
        <v>5278</v>
      </c>
      <c r="P119" s="158">
        <v>9</v>
      </c>
      <c r="Q119" s="165" t="s">
        <v>5272</v>
      </c>
      <c r="R119" s="202">
        <v>9</v>
      </c>
    </row>
    <row r="120" spans="2:18" s="31" customFormat="1" x14ac:dyDescent="0.2">
      <c r="B120" s="152" t="s">
        <v>4321</v>
      </c>
      <c r="C120" s="152" t="s">
        <v>4322</v>
      </c>
      <c r="D120" s="182" t="s">
        <v>4323</v>
      </c>
      <c r="E120" s="153">
        <v>130285.5</v>
      </c>
      <c r="F120" s="153">
        <v>0</v>
      </c>
      <c r="G120" s="154"/>
      <c r="H120" s="155"/>
      <c r="I120" s="155">
        <f t="shared" si="1"/>
        <v>7.5740177437119563E-3</v>
      </c>
      <c r="J120" s="154">
        <v>423036.93</v>
      </c>
      <c r="K120" s="154" t="s">
        <v>5259</v>
      </c>
      <c r="L120" s="156"/>
      <c r="M120" s="20">
        <v>41913</v>
      </c>
      <c r="N120" s="20">
        <v>42277</v>
      </c>
      <c r="O120" s="165" t="s">
        <v>5278</v>
      </c>
      <c r="P120" s="158">
        <v>9</v>
      </c>
      <c r="Q120" s="165" t="s">
        <v>5272</v>
      </c>
      <c r="R120" s="202">
        <v>9</v>
      </c>
    </row>
    <row r="121" spans="2:18" s="31" customFormat="1" x14ac:dyDescent="0.2">
      <c r="B121" s="152" t="s">
        <v>4164</v>
      </c>
      <c r="C121" s="152" t="s">
        <v>4165</v>
      </c>
      <c r="D121" s="182" t="s">
        <v>4166</v>
      </c>
      <c r="E121" s="153">
        <v>23928.59</v>
      </c>
      <c r="F121" s="153">
        <v>0</v>
      </c>
      <c r="G121" s="154"/>
      <c r="H121" s="155"/>
      <c r="I121" s="155">
        <f t="shared" si="1"/>
        <v>6.4768976280211478E-3</v>
      </c>
      <c r="J121" s="154">
        <v>361758.71</v>
      </c>
      <c r="K121" s="154" t="s">
        <v>5259</v>
      </c>
      <c r="L121" s="156"/>
      <c r="M121" s="20">
        <v>41913</v>
      </c>
      <c r="N121" s="20">
        <v>42277</v>
      </c>
      <c r="O121" s="165" t="s">
        <v>5278</v>
      </c>
      <c r="P121" s="158">
        <v>9</v>
      </c>
      <c r="Q121" s="165" t="s">
        <v>5272</v>
      </c>
      <c r="R121" s="202">
        <v>9</v>
      </c>
    </row>
    <row r="122" spans="2:18" s="31" customFormat="1" x14ac:dyDescent="0.2">
      <c r="B122" s="152" t="s">
        <v>3946</v>
      </c>
      <c r="C122" s="152" t="s">
        <v>3947</v>
      </c>
      <c r="D122" s="182" t="s">
        <v>3948</v>
      </c>
      <c r="E122" s="153">
        <v>119071.71</v>
      </c>
      <c r="F122" s="153">
        <v>0</v>
      </c>
      <c r="G122" s="154"/>
      <c r="H122" s="155"/>
      <c r="I122" s="155">
        <f t="shared" si="1"/>
        <v>8.8208915856642766E-3</v>
      </c>
      <c r="J122" s="154">
        <v>492679.45</v>
      </c>
      <c r="K122" s="154" t="s">
        <v>5259</v>
      </c>
      <c r="L122" s="156"/>
      <c r="M122" s="20">
        <v>41913</v>
      </c>
      <c r="N122" s="20">
        <v>42277</v>
      </c>
      <c r="O122" s="165" t="s">
        <v>5278</v>
      </c>
      <c r="P122" s="158">
        <v>9</v>
      </c>
      <c r="Q122" s="165" t="s">
        <v>5272</v>
      </c>
      <c r="R122" s="202">
        <v>9</v>
      </c>
    </row>
    <row r="123" spans="2:18" s="31" customFormat="1" x14ac:dyDescent="0.2">
      <c r="B123" s="152" t="s">
        <v>3882</v>
      </c>
      <c r="C123" s="152" t="s">
        <v>3883</v>
      </c>
      <c r="D123" s="182" t="s">
        <v>3884</v>
      </c>
      <c r="E123" s="153">
        <v>35028.019999999997</v>
      </c>
      <c r="F123" s="153">
        <v>0</v>
      </c>
      <c r="G123" s="154"/>
      <c r="H123" s="155"/>
      <c r="I123" s="155">
        <f t="shared" si="1"/>
        <v>3.1466644771370746E-3</v>
      </c>
      <c r="J123" s="154">
        <v>175752.86</v>
      </c>
      <c r="K123" s="154" t="s">
        <v>5259</v>
      </c>
      <c r="L123" s="156"/>
      <c r="M123" s="20">
        <v>41913</v>
      </c>
      <c r="N123" s="20">
        <v>42277</v>
      </c>
      <c r="O123" s="165" t="s">
        <v>5278</v>
      </c>
      <c r="P123" s="158">
        <v>9</v>
      </c>
      <c r="Q123" s="165" t="s">
        <v>5272</v>
      </c>
      <c r="R123" s="202">
        <v>9</v>
      </c>
    </row>
    <row r="124" spans="2:18" s="31" customFormat="1" x14ac:dyDescent="0.2">
      <c r="B124" s="152" t="s">
        <v>4324</v>
      </c>
      <c r="C124" s="152" t="s">
        <v>4325</v>
      </c>
      <c r="D124" s="182" t="s">
        <v>4326</v>
      </c>
      <c r="E124" s="153">
        <v>52334.29</v>
      </c>
      <c r="F124" s="153">
        <v>0</v>
      </c>
      <c r="G124" s="154"/>
      <c r="H124" s="155"/>
      <c r="I124" s="155">
        <f t="shared" si="1"/>
        <v>2.921444848901869E-3</v>
      </c>
      <c r="J124" s="154">
        <v>163173.51</v>
      </c>
      <c r="K124" s="154" t="s">
        <v>5259</v>
      </c>
      <c r="L124" s="156"/>
      <c r="M124" s="20">
        <v>41913</v>
      </c>
      <c r="N124" s="20">
        <v>42277</v>
      </c>
      <c r="O124" s="165" t="s">
        <v>5278</v>
      </c>
      <c r="P124" s="158">
        <v>9</v>
      </c>
      <c r="Q124" s="165" t="s">
        <v>5272</v>
      </c>
      <c r="R124" s="202">
        <v>9</v>
      </c>
    </row>
    <row r="125" spans="2:18" s="31" customFormat="1" x14ac:dyDescent="0.2">
      <c r="B125" s="152" t="s">
        <v>3411</v>
      </c>
      <c r="C125" s="152" t="s">
        <v>3412</v>
      </c>
      <c r="D125" s="182" t="s">
        <v>3413</v>
      </c>
      <c r="E125" s="153">
        <v>97624.67</v>
      </c>
      <c r="F125" s="153">
        <v>0</v>
      </c>
      <c r="G125" s="154"/>
      <c r="H125" s="155"/>
      <c r="I125" s="155">
        <f t="shared" si="1"/>
        <v>4.8107885489846311E-3</v>
      </c>
      <c r="J125" s="154">
        <v>268700.34999999998</v>
      </c>
      <c r="K125" s="154" t="s">
        <v>5259</v>
      </c>
      <c r="L125" s="156"/>
      <c r="M125" s="20">
        <v>41913</v>
      </c>
      <c r="N125" s="20">
        <v>42277</v>
      </c>
      <c r="O125" s="165" t="s">
        <v>5278</v>
      </c>
      <c r="P125" s="158">
        <v>9</v>
      </c>
      <c r="Q125" s="165" t="s">
        <v>5272</v>
      </c>
      <c r="R125" s="202">
        <v>9</v>
      </c>
    </row>
    <row r="126" spans="2:18" s="31" customFormat="1" x14ac:dyDescent="0.2">
      <c r="B126" s="152" t="s">
        <v>3414</v>
      </c>
      <c r="C126" s="152" t="s">
        <v>3415</v>
      </c>
      <c r="D126" s="182" t="s">
        <v>3416</v>
      </c>
      <c r="E126" s="153">
        <v>22597.93</v>
      </c>
      <c r="F126" s="153">
        <v>0</v>
      </c>
      <c r="G126" s="154"/>
      <c r="H126" s="155"/>
      <c r="I126" s="155">
        <f t="shared" si="1"/>
        <v>1.9159199152099175E-3</v>
      </c>
      <c r="J126" s="154">
        <v>107011.22</v>
      </c>
      <c r="K126" s="154" t="s">
        <v>5259</v>
      </c>
      <c r="L126" s="156"/>
      <c r="M126" s="20">
        <v>41913</v>
      </c>
      <c r="N126" s="20">
        <v>42277</v>
      </c>
      <c r="O126" s="165" t="s">
        <v>5278</v>
      </c>
      <c r="P126" s="158">
        <v>9</v>
      </c>
      <c r="Q126" s="165" t="s">
        <v>5272</v>
      </c>
      <c r="R126" s="202">
        <v>9</v>
      </c>
    </row>
    <row r="127" spans="2:18" s="31" customFormat="1" x14ac:dyDescent="0.2">
      <c r="B127" s="152" t="s">
        <v>3069</v>
      </c>
      <c r="C127" s="152" t="s">
        <v>3070</v>
      </c>
      <c r="D127" s="182" t="s">
        <v>3071</v>
      </c>
      <c r="E127" s="153">
        <v>130686.73</v>
      </c>
      <c r="F127" s="153">
        <v>0</v>
      </c>
      <c r="G127" s="154"/>
      <c r="H127" s="155"/>
      <c r="I127" s="155">
        <f t="shared" si="1"/>
        <v>1.262629861132571E-2</v>
      </c>
      <c r="J127" s="154">
        <v>705225.52</v>
      </c>
      <c r="K127" s="154" t="s">
        <v>5259</v>
      </c>
      <c r="L127" s="156"/>
      <c r="M127" s="20">
        <v>41913</v>
      </c>
      <c r="N127" s="20">
        <v>42277</v>
      </c>
      <c r="O127" s="165" t="s">
        <v>5278</v>
      </c>
      <c r="P127" s="158">
        <v>9</v>
      </c>
      <c r="Q127" s="165" t="s">
        <v>5272</v>
      </c>
      <c r="R127" s="202">
        <v>9</v>
      </c>
    </row>
    <row r="128" spans="2:18" s="31" customFormat="1" x14ac:dyDescent="0.2">
      <c r="B128" s="152" t="s">
        <v>2981</v>
      </c>
      <c r="C128" s="152" t="s">
        <v>2982</v>
      </c>
      <c r="D128" s="182" t="s">
        <v>2983</v>
      </c>
      <c r="E128" s="153">
        <v>231959.64</v>
      </c>
      <c r="F128" s="153">
        <v>0</v>
      </c>
      <c r="G128" s="154"/>
      <c r="H128" s="155"/>
      <c r="I128" s="155">
        <f t="shared" si="1"/>
        <v>1.6702457788742454E-2</v>
      </c>
      <c r="J128" s="154">
        <v>932894.1</v>
      </c>
      <c r="K128" s="154" t="s">
        <v>5259</v>
      </c>
      <c r="L128" s="156"/>
      <c r="M128" s="20">
        <v>41913</v>
      </c>
      <c r="N128" s="20">
        <v>42277</v>
      </c>
      <c r="O128" s="165" t="s">
        <v>5278</v>
      </c>
      <c r="P128" s="158">
        <v>9</v>
      </c>
      <c r="Q128" s="165" t="s">
        <v>5272</v>
      </c>
      <c r="R128" s="202">
        <v>9</v>
      </c>
    </row>
    <row r="129" spans="2:18" s="31" customFormat="1" x14ac:dyDescent="0.2">
      <c r="B129" s="152" t="s">
        <v>3802</v>
      </c>
      <c r="C129" s="152" t="s">
        <v>3803</v>
      </c>
      <c r="D129" s="182" t="s">
        <v>3804</v>
      </c>
      <c r="E129" s="153">
        <v>12152.31</v>
      </c>
      <c r="F129" s="153">
        <v>0</v>
      </c>
      <c r="G129" s="154"/>
      <c r="H129" s="155"/>
      <c r="I129" s="155">
        <f t="shared" si="1"/>
        <v>1.8974695714887438E-3</v>
      </c>
      <c r="J129" s="154">
        <v>105980.7</v>
      </c>
      <c r="K129" s="154" t="s">
        <v>5259</v>
      </c>
      <c r="L129" s="156"/>
      <c r="M129" s="20">
        <v>41913</v>
      </c>
      <c r="N129" s="20">
        <v>42277</v>
      </c>
      <c r="O129" s="165" t="s">
        <v>5278</v>
      </c>
      <c r="P129" s="158">
        <v>9</v>
      </c>
      <c r="Q129" s="165" t="s">
        <v>5272</v>
      </c>
      <c r="R129" s="202">
        <v>9</v>
      </c>
    </row>
    <row r="130" spans="2:18" s="31" customFormat="1" ht="38.25" x14ac:dyDescent="0.2">
      <c r="B130" s="152" t="s">
        <v>4065</v>
      </c>
      <c r="C130" s="152" t="s">
        <v>4066</v>
      </c>
      <c r="D130" s="182" t="s">
        <v>4067</v>
      </c>
      <c r="E130" s="153">
        <v>253752.91</v>
      </c>
      <c r="F130" s="153">
        <v>0</v>
      </c>
      <c r="G130" s="154"/>
      <c r="H130" s="155"/>
      <c r="I130" s="155">
        <f t="shared" si="1"/>
        <v>1.6729574702138813E-2</v>
      </c>
      <c r="J130" s="154">
        <v>934408.68</v>
      </c>
      <c r="K130" s="154" t="s">
        <v>5259</v>
      </c>
      <c r="L130" s="156"/>
      <c r="M130" s="20">
        <v>41913</v>
      </c>
      <c r="N130" s="20">
        <v>42277</v>
      </c>
      <c r="O130" s="165" t="s">
        <v>5278</v>
      </c>
      <c r="P130" s="158">
        <v>9</v>
      </c>
      <c r="Q130" s="165" t="s">
        <v>5272</v>
      </c>
      <c r="R130" s="202">
        <v>9</v>
      </c>
    </row>
    <row r="131" spans="2:18" s="31" customFormat="1" ht="25.5" x14ac:dyDescent="0.2">
      <c r="B131" s="152" t="s">
        <v>4440</v>
      </c>
      <c r="C131" s="152" t="s">
        <v>4441</v>
      </c>
      <c r="D131" s="182" t="s">
        <v>4442</v>
      </c>
      <c r="E131" s="153">
        <v>37474.120000000003</v>
      </c>
      <c r="F131" s="153">
        <v>0</v>
      </c>
      <c r="G131" s="154"/>
      <c r="H131" s="155"/>
      <c r="I131" s="155">
        <f t="shared" si="1"/>
        <v>5.6598710323623666E-3</v>
      </c>
      <c r="J131" s="154">
        <v>316124.75</v>
      </c>
      <c r="K131" s="154" t="s">
        <v>5259</v>
      </c>
      <c r="L131" s="156"/>
      <c r="M131" s="20">
        <v>41913</v>
      </c>
      <c r="N131" s="20">
        <v>42277</v>
      </c>
      <c r="O131" s="165" t="s">
        <v>5278</v>
      </c>
      <c r="P131" s="158">
        <v>9</v>
      </c>
      <c r="Q131" s="165" t="s">
        <v>5272</v>
      </c>
      <c r="R131" s="202">
        <v>9</v>
      </c>
    </row>
    <row r="132" spans="2:18" s="31" customFormat="1" ht="25.5" x14ac:dyDescent="0.2">
      <c r="B132" s="152" t="s">
        <v>3805</v>
      </c>
      <c r="C132" s="152" t="s">
        <v>3806</v>
      </c>
      <c r="D132" s="182" t="s">
        <v>3807</v>
      </c>
      <c r="E132" s="153">
        <v>22575.78</v>
      </c>
      <c r="F132" s="153">
        <v>0</v>
      </c>
      <c r="G132" s="154"/>
      <c r="H132" s="155"/>
      <c r="I132" s="155">
        <f t="shared" si="1"/>
        <v>1.6818192283834651E-3</v>
      </c>
      <c r="J132" s="154">
        <v>93935.83</v>
      </c>
      <c r="K132" s="154" t="s">
        <v>5259</v>
      </c>
      <c r="L132" s="156"/>
      <c r="M132" s="20">
        <v>41913</v>
      </c>
      <c r="N132" s="20">
        <v>42277</v>
      </c>
      <c r="O132" s="165" t="s">
        <v>5278</v>
      </c>
      <c r="P132" s="158">
        <v>9</v>
      </c>
      <c r="Q132" s="165" t="s">
        <v>5272</v>
      </c>
      <c r="R132" s="202">
        <v>9</v>
      </c>
    </row>
    <row r="133" spans="2:18" s="31" customFormat="1" ht="25.5" x14ac:dyDescent="0.2">
      <c r="B133" s="152" t="s">
        <v>3653</v>
      </c>
      <c r="C133" s="152" t="s">
        <v>3654</v>
      </c>
      <c r="D133" s="182" t="s">
        <v>3655</v>
      </c>
      <c r="E133" s="153">
        <v>96245.68</v>
      </c>
      <c r="F133" s="153">
        <v>0</v>
      </c>
      <c r="G133" s="154"/>
      <c r="H133" s="155"/>
      <c r="I133" s="155">
        <f t="shared" si="1"/>
        <v>8.2512333739310599E-3</v>
      </c>
      <c r="J133" s="154">
        <v>460861.93</v>
      </c>
      <c r="K133" s="154" t="s">
        <v>5259</v>
      </c>
      <c r="L133" s="156"/>
      <c r="M133" s="20">
        <v>41913</v>
      </c>
      <c r="N133" s="20">
        <v>42277</v>
      </c>
      <c r="O133" s="165" t="s">
        <v>5278</v>
      </c>
      <c r="P133" s="158">
        <v>9</v>
      </c>
      <c r="Q133" s="165" t="s">
        <v>5272</v>
      </c>
      <c r="R133" s="202">
        <v>9</v>
      </c>
    </row>
    <row r="134" spans="2:18" s="31" customFormat="1" ht="38.25" x14ac:dyDescent="0.2">
      <c r="B134" s="152" t="s">
        <v>4570</v>
      </c>
      <c r="C134" s="152" t="s">
        <v>4571</v>
      </c>
      <c r="D134" s="182" t="s">
        <v>4572</v>
      </c>
      <c r="E134" s="153">
        <v>97477.37</v>
      </c>
      <c r="F134" s="153">
        <v>0</v>
      </c>
      <c r="G134" s="154"/>
      <c r="H134" s="155"/>
      <c r="I134" s="155">
        <f t="shared" si="1"/>
        <v>6.6767937781456281E-3</v>
      </c>
      <c r="J134" s="154">
        <v>372923.65</v>
      </c>
      <c r="K134" s="154" t="s">
        <v>5259</v>
      </c>
      <c r="L134" s="156"/>
      <c r="M134" s="20">
        <v>41913</v>
      </c>
      <c r="N134" s="20">
        <v>42277</v>
      </c>
      <c r="O134" s="165" t="s">
        <v>5278</v>
      </c>
      <c r="P134" s="158">
        <v>9</v>
      </c>
      <c r="Q134" s="165" t="s">
        <v>5272</v>
      </c>
      <c r="R134" s="202">
        <v>9</v>
      </c>
    </row>
    <row r="135" spans="2:18" s="31" customFormat="1" ht="38.25" x14ac:dyDescent="0.2">
      <c r="B135" s="152" t="s">
        <v>3348</v>
      </c>
      <c r="C135" s="152" t="s">
        <v>3349</v>
      </c>
      <c r="D135" s="182" t="s">
        <v>3350</v>
      </c>
      <c r="E135" s="153">
        <v>82724.56</v>
      </c>
      <c r="F135" s="153">
        <v>0</v>
      </c>
      <c r="G135" s="154"/>
      <c r="H135" s="155"/>
      <c r="I135" s="155">
        <f t="shared" si="1"/>
        <v>3.8903893962122689E-3</v>
      </c>
      <c r="J135" s="154">
        <v>217292.65</v>
      </c>
      <c r="K135" s="154" t="s">
        <v>5259</v>
      </c>
      <c r="L135" s="156"/>
      <c r="M135" s="20">
        <v>41913</v>
      </c>
      <c r="N135" s="20">
        <v>42277</v>
      </c>
      <c r="O135" s="165" t="s">
        <v>5278</v>
      </c>
      <c r="P135" s="158">
        <v>9</v>
      </c>
      <c r="Q135" s="165" t="s">
        <v>5272</v>
      </c>
      <c r="R135" s="202">
        <v>9</v>
      </c>
    </row>
    <row r="136" spans="2:18" s="31" customFormat="1" ht="25.5" x14ac:dyDescent="0.2">
      <c r="B136" s="152" t="s">
        <v>4327</v>
      </c>
      <c r="C136" s="152" t="s">
        <v>4328</v>
      </c>
      <c r="D136" s="182" t="s">
        <v>4329</v>
      </c>
      <c r="E136" s="153">
        <v>33308.71</v>
      </c>
      <c r="F136" s="153">
        <v>0</v>
      </c>
      <c r="G136" s="154"/>
      <c r="H136" s="155"/>
      <c r="I136" s="155">
        <f t="shared" si="1"/>
        <v>2.2305824956777259E-3</v>
      </c>
      <c r="J136" s="154">
        <v>124586.29</v>
      </c>
      <c r="K136" s="154" t="s">
        <v>5259</v>
      </c>
      <c r="L136" s="156"/>
      <c r="M136" s="20">
        <v>41913</v>
      </c>
      <c r="N136" s="20">
        <v>42277</v>
      </c>
      <c r="O136" s="165" t="s">
        <v>5278</v>
      </c>
      <c r="P136" s="158">
        <v>9</v>
      </c>
      <c r="Q136" s="165" t="s">
        <v>5272</v>
      </c>
      <c r="R136" s="202">
        <v>9</v>
      </c>
    </row>
    <row r="137" spans="2:18" s="31" customFormat="1" ht="25.5" x14ac:dyDescent="0.2">
      <c r="B137" s="152" t="s">
        <v>3949</v>
      </c>
      <c r="C137" s="152" t="s">
        <v>3950</v>
      </c>
      <c r="D137" s="182" t="s">
        <v>3951</v>
      </c>
      <c r="E137" s="153">
        <v>29264.93</v>
      </c>
      <c r="F137" s="153">
        <v>0</v>
      </c>
      <c r="G137" s="154"/>
      <c r="H137" s="155"/>
      <c r="I137" s="155">
        <f t="shared" si="1"/>
        <v>2.4079333183680465E-3</v>
      </c>
      <c r="J137" s="154">
        <v>134491.99</v>
      </c>
      <c r="K137" s="154" t="s">
        <v>5259</v>
      </c>
      <c r="L137" s="156"/>
      <c r="M137" s="20">
        <v>41913</v>
      </c>
      <c r="N137" s="20">
        <v>42277</v>
      </c>
      <c r="O137" s="165" t="s">
        <v>5278</v>
      </c>
      <c r="P137" s="158">
        <v>9</v>
      </c>
      <c r="Q137" s="165" t="s">
        <v>5272</v>
      </c>
      <c r="R137" s="202">
        <v>9</v>
      </c>
    </row>
    <row r="138" spans="2:18" s="31" customFormat="1" ht="25.5" x14ac:dyDescent="0.2">
      <c r="B138" s="152" t="s">
        <v>4443</v>
      </c>
      <c r="C138" s="152" t="s">
        <v>4444</v>
      </c>
      <c r="D138" s="182" t="s">
        <v>4445</v>
      </c>
      <c r="E138" s="153">
        <v>277343.8</v>
      </c>
      <c r="F138" s="153">
        <v>0</v>
      </c>
      <c r="G138" s="154"/>
      <c r="H138" s="155"/>
      <c r="I138" s="155">
        <f t="shared" si="1"/>
        <v>1.8460739630114402E-2</v>
      </c>
      <c r="J138" s="154">
        <v>1031100.65</v>
      </c>
      <c r="K138" s="154" t="s">
        <v>5259</v>
      </c>
      <c r="L138" s="156"/>
      <c r="M138" s="20">
        <v>41913</v>
      </c>
      <c r="N138" s="20">
        <v>42277</v>
      </c>
      <c r="O138" s="165" t="s">
        <v>5278</v>
      </c>
      <c r="P138" s="158">
        <v>9</v>
      </c>
      <c r="Q138" s="165" t="s">
        <v>5272</v>
      </c>
      <c r="R138" s="202">
        <v>9</v>
      </c>
    </row>
    <row r="139" spans="2:18" s="31" customFormat="1" ht="25.5" x14ac:dyDescent="0.2">
      <c r="B139" s="152" t="s">
        <v>4573</v>
      </c>
      <c r="C139" s="152" t="s">
        <v>4574</v>
      </c>
      <c r="D139" s="182" t="s">
        <v>4575</v>
      </c>
      <c r="E139" s="153">
        <v>99037.57</v>
      </c>
      <c r="F139" s="153">
        <v>0</v>
      </c>
      <c r="G139" s="154"/>
      <c r="H139" s="155"/>
      <c r="I139" s="155">
        <f t="shared" si="1"/>
        <v>5.7586082655720836E-3</v>
      </c>
      <c r="J139" s="154">
        <v>321639.59000000003</v>
      </c>
      <c r="K139" s="154" t="s">
        <v>5259</v>
      </c>
      <c r="L139" s="156"/>
      <c r="M139" s="20">
        <v>41913</v>
      </c>
      <c r="N139" s="20">
        <v>42277</v>
      </c>
      <c r="O139" s="165" t="s">
        <v>5278</v>
      </c>
      <c r="P139" s="158">
        <v>9</v>
      </c>
      <c r="Q139" s="165" t="s">
        <v>5272</v>
      </c>
      <c r="R139" s="202">
        <v>9</v>
      </c>
    </row>
    <row r="140" spans="2:18" s="31" customFormat="1" ht="25.5" x14ac:dyDescent="0.2">
      <c r="B140" s="152" t="s">
        <v>3952</v>
      </c>
      <c r="C140" s="152" t="s">
        <v>3953</v>
      </c>
      <c r="D140" s="182" t="s">
        <v>3954</v>
      </c>
      <c r="E140" s="153">
        <v>12516.26</v>
      </c>
      <c r="F140" s="153">
        <v>0</v>
      </c>
      <c r="G140" s="154"/>
      <c r="H140" s="155"/>
      <c r="I140" s="155">
        <f t="shared" si="1"/>
        <v>1.2793946943749582E-3</v>
      </c>
      <c r="J140" s="154">
        <v>71458.929999999993</v>
      </c>
      <c r="K140" s="154" t="s">
        <v>5259</v>
      </c>
      <c r="L140" s="156"/>
      <c r="M140" s="20">
        <v>41913</v>
      </c>
      <c r="N140" s="20">
        <v>42277</v>
      </c>
      <c r="O140" s="165" t="s">
        <v>5278</v>
      </c>
      <c r="P140" s="158">
        <v>9</v>
      </c>
      <c r="Q140" s="165" t="s">
        <v>5272</v>
      </c>
      <c r="R140" s="202">
        <v>9</v>
      </c>
    </row>
    <row r="141" spans="2:18" s="31" customFormat="1" x14ac:dyDescent="0.2">
      <c r="B141" s="152" t="s">
        <v>4336</v>
      </c>
      <c r="C141" s="152" t="s">
        <v>4337</v>
      </c>
      <c r="D141" s="182" t="s">
        <v>4338</v>
      </c>
      <c r="E141" s="153">
        <v>65.930000000000007</v>
      </c>
      <c r="F141" s="153">
        <v>0</v>
      </c>
      <c r="G141" s="154"/>
      <c r="H141" s="155"/>
      <c r="I141" s="155">
        <f t="shared" si="1"/>
        <v>1.0950224928689596E-3</v>
      </c>
      <c r="J141" s="154">
        <v>61161.06</v>
      </c>
      <c r="K141" s="154" t="s">
        <v>5259</v>
      </c>
      <c r="L141" s="156"/>
      <c r="M141" s="20">
        <v>41913</v>
      </c>
      <c r="N141" s="20">
        <v>42277</v>
      </c>
      <c r="O141" s="165" t="s">
        <v>5278</v>
      </c>
      <c r="P141" s="158">
        <v>9</v>
      </c>
      <c r="Q141" s="165" t="s">
        <v>5277</v>
      </c>
      <c r="R141" s="202">
        <v>9</v>
      </c>
    </row>
    <row r="142" spans="2:18" s="31" customFormat="1" x14ac:dyDescent="0.2">
      <c r="B142" s="152" t="s">
        <v>4330</v>
      </c>
      <c r="C142" s="152" t="s">
        <v>4331</v>
      </c>
      <c r="D142" s="182" t="s">
        <v>4332</v>
      </c>
      <c r="E142" s="153">
        <v>-45.36</v>
      </c>
      <c r="F142" s="153">
        <v>0</v>
      </c>
      <c r="G142" s="159"/>
      <c r="H142" s="155"/>
      <c r="I142" s="155">
        <f t="shared" si="1"/>
        <v>1.4256351351607811E-4</v>
      </c>
      <c r="J142" s="154">
        <v>7962.7</v>
      </c>
      <c r="K142" s="154" t="s">
        <v>5259</v>
      </c>
      <c r="L142" s="156"/>
      <c r="M142" s="20">
        <v>41913</v>
      </c>
      <c r="N142" s="20">
        <v>42277</v>
      </c>
      <c r="O142" s="165" t="s">
        <v>5278</v>
      </c>
      <c r="P142" s="158">
        <v>9</v>
      </c>
      <c r="Q142" s="165" t="s">
        <v>5272</v>
      </c>
      <c r="R142" s="202">
        <v>9</v>
      </c>
    </row>
    <row r="143" spans="2:18" s="31" customFormat="1" x14ac:dyDescent="0.2">
      <c r="B143" s="152" t="s">
        <v>3661</v>
      </c>
      <c r="C143" s="152" t="s">
        <v>3662</v>
      </c>
      <c r="D143" s="182" t="s">
        <v>3663</v>
      </c>
      <c r="E143" s="153">
        <v>35380.239999999998</v>
      </c>
      <c r="F143" s="153">
        <v>0</v>
      </c>
      <c r="G143" s="154"/>
      <c r="H143" s="155"/>
      <c r="I143" s="155">
        <f t="shared" ref="I143:I206" si="2">J143/55853702</f>
        <v>3.0233218918953664E-3</v>
      </c>
      <c r="J143" s="154">
        <v>168863.72</v>
      </c>
      <c r="K143" s="154" t="s">
        <v>5259</v>
      </c>
      <c r="L143" s="156"/>
      <c r="M143" s="20">
        <v>41913</v>
      </c>
      <c r="N143" s="20">
        <v>42277</v>
      </c>
      <c r="O143" s="165" t="s">
        <v>5278</v>
      </c>
      <c r="P143" s="158">
        <v>9</v>
      </c>
      <c r="Q143" s="165" t="s">
        <v>5272</v>
      </c>
      <c r="R143" s="202">
        <v>9</v>
      </c>
    </row>
    <row r="144" spans="2:18" s="31" customFormat="1" x14ac:dyDescent="0.2">
      <c r="B144" s="152" t="s">
        <v>3303</v>
      </c>
      <c r="C144" s="152" t="s">
        <v>3304</v>
      </c>
      <c r="D144" s="182" t="s">
        <v>3305</v>
      </c>
      <c r="E144" s="153">
        <v>133.18</v>
      </c>
      <c r="F144" s="153">
        <v>0</v>
      </c>
      <c r="G144" s="154"/>
      <c r="H144" s="155"/>
      <c r="I144" s="155">
        <f t="shared" si="2"/>
        <v>1.5128617616071355E-3</v>
      </c>
      <c r="J144" s="154">
        <v>84498.93</v>
      </c>
      <c r="K144" s="154" t="s">
        <v>5259</v>
      </c>
      <c r="L144" s="156"/>
      <c r="M144" s="20">
        <v>41913</v>
      </c>
      <c r="N144" s="20">
        <v>42277</v>
      </c>
      <c r="O144" s="165" t="s">
        <v>5278</v>
      </c>
      <c r="P144" s="158">
        <v>9</v>
      </c>
      <c r="Q144" s="165" t="s">
        <v>5272</v>
      </c>
      <c r="R144" s="202">
        <v>9</v>
      </c>
    </row>
    <row r="145" spans="2:18" s="31" customFormat="1" x14ac:dyDescent="0.2">
      <c r="B145" s="152" t="s">
        <v>3306</v>
      </c>
      <c r="C145" s="152" t="s">
        <v>3307</v>
      </c>
      <c r="D145" s="182" t="s">
        <v>3308</v>
      </c>
      <c r="E145" s="153">
        <v>5440.39</v>
      </c>
      <c r="F145" s="153">
        <v>0</v>
      </c>
      <c r="G145" s="159"/>
      <c r="H145" s="155"/>
      <c r="I145" s="155">
        <f t="shared" si="2"/>
        <v>1.1550412540246662E-3</v>
      </c>
      <c r="J145" s="154">
        <v>64513.33</v>
      </c>
      <c r="K145" s="154" t="s">
        <v>5259</v>
      </c>
      <c r="L145" s="156"/>
      <c r="M145" s="20">
        <v>41913</v>
      </c>
      <c r="N145" s="20">
        <v>42277</v>
      </c>
      <c r="O145" s="165" t="s">
        <v>5278</v>
      </c>
      <c r="P145" s="158">
        <v>9</v>
      </c>
      <c r="Q145" s="165" t="s">
        <v>5272</v>
      </c>
      <c r="R145" s="202">
        <v>9</v>
      </c>
    </row>
    <row r="146" spans="2:18" s="31" customFormat="1" x14ac:dyDescent="0.2">
      <c r="B146" s="152" t="s">
        <v>3814</v>
      </c>
      <c r="C146" s="152" t="s">
        <v>3815</v>
      </c>
      <c r="D146" s="182" t="s">
        <v>3816</v>
      </c>
      <c r="E146" s="153">
        <v>21.46</v>
      </c>
      <c r="F146" s="153">
        <v>0</v>
      </c>
      <c r="G146" s="159"/>
      <c r="H146" s="155"/>
      <c r="I146" s="155">
        <f t="shared" si="2"/>
        <v>9.727788500035325E-4</v>
      </c>
      <c r="J146" s="154">
        <v>54333.3</v>
      </c>
      <c r="K146" s="154" t="s">
        <v>5259</v>
      </c>
      <c r="L146" s="156"/>
      <c r="M146" s="20">
        <v>41913</v>
      </c>
      <c r="N146" s="20">
        <v>42277</v>
      </c>
      <c r="O146" s="165" t="s">
        <v>5279</v>
      </c>
      <c r="P146" s="158">
        <v>9</v>
      </c>
      <c r="Q146" s="165" t="s">
        <v>5272</v>
      </c>
      <c r="R146" s="202">
        <v>9</v>
      </c>
    </row>
    <row r="147" spans="2:18" s="31" customFormat="1" x14ac:dyDescent="0.2">
      <c r="B147" s="152" t="s">
        <v>4446</v>
      </c>
      <c r="C147" s="152" t="s">
        <v>4447</v>
      </c>
      <c r="D147" s="182" t="s">
        <v>4448</v>
      </c>
      <c r="E147" s="153">
        <v>8</v>
      </c>
      <c r="F147" s="153">
        <v>0</v>
      </c>
      <c r="G147" s="159"/>
      <c r="H147" s="155"/>
      <c r="I147" s="155">
        <f t="shared" si="2"/>
        <v>2.1252270798451282E-4</v>
      </c>
      <c r="J147" s="154">
        <v>11870.18</v>
      </c>
      <c r="K147" s="154" t="s">
        <v>5259</v>
      </c>
      <c r="L147" s="156"/>
      <c r="M147" s="20">
        <v>41913</v>
      </c>
      <c r="N147" s="20">
        <v>42277</v>
      </c>
      <c r="O147" s="165" t="s">
        <v>5279</v>
      </c>
      <c r="P147" s="158">
        <v>9</v>
      </c>
      <c r="Q147" s="165" t="s">
        <v>5272</v>
      </c>
      <c r="R147" s="202">
        <v>9</v>
      </c>
    </row>
    <row r="148" spans="2:18" s="31" customFormat="1" x14ac:dyDescent="0.2">
      <c r="B148" s="152" t="s">
        <v>3725</v>
      </c>
      <c r="C148" s="152" t="s">
        <v>3726</v>
      </c>
      <c r="D148" s="182" t="s">
        <v>3727</v>
      </c>
      <c r="E148" s="153">
        <v>1649543.74</v>
      </c>
      <c r="F148" s="153">
        <v>0</v>
      </c>
      <c r="G148" s="159"/>
      <c r="H148" s="155"/>
      <c r="I148" s="155">
        <f>J148/55853702</f>
        <v>6.9780338463509547E-2</v>
      </c>
      <c r="J148" s="154">
        <v>3897490.23</v>
      </c>
      <c r="K148" s="154" t="s">
        <v>5259</v>
      </c>
      <c r="L148" s="156"/>
      <c r="M148" s="20">
        <v>41913</v>
      </c>
      <c r="N148" s="20">
        <v>42277</v>
      </c>
      <c r="O148" s="165" t="s">
        <v>5279</v>
      </c>
      <c r="P148" s="158">
        <v>9</v>
      </c>
      <c r="Q148" s="165" t="s">
        <v>5272</v>
      </c>
      <c r="R148" s="202">
        <v>9</v>
      </c>
    </row>
    <row r="149" spans="2:18" s="31" customFormat="1" x14ac:dyDescent="0.2">
      <c r="B149" s="152" t="s">
        <v>4219</v>
      </c>
      <c r="C149" s="152" t="s">
        <v>4220</v>
      </c>
      <c r="D149" s="182" t="s">
        <v>4221</v>
      </c>
      <c r="E149" s="153">
        <v>859276.84</v>
      </c>
      <c r="F149" s="153">
        <v>0</v>
      </c>
      <c r="G149" s="159"/>
      <c r="H149" s="155"/>
      <c r="I149" s="155">
        <f t="shared" si="2"/>
        <v>4.3718634263490715E-2</v>
      </c>
      <c r="J149" s="154">
        <v>2441847.5699999998</v>
      </c>
      <c r="K149" s="154" t="s">
        <v>5259</v>
      </c>
      <c r="L149" s="156"/>
      <c r="M149" s="20">
        <v>41913</v>
      </c>
      <c r="N149" s="20">
        <v>42277</v>
      </c>
      <c r="O149" s="165" t="s">
        <v>5279</v>
      </c>
      <c r="P149" s="158">
        <v>9</v>
      </c>
      <c r="Q149" s="165" t="s">
        <v>5272</v>
      </c>
      <c r="R149" s="202">
        <v>9</v>
      </c>
    </row>
    <row r="150" spans="2:18" s="31" customFormat="1" x14ac:dyDescent="0.2">
      <c r="B150" s="152" t="s">
        <v>4222</v>
      </c>
      <c r="C150" s="152" t="s">
        <v>4223</v>
      </c>
      <c r="D150" s="182" t="s">
        <v>4224</v>
      </c>
      <c r="E150" s="153">
        <v>1657808.36</v>
      </c>
      <c r="F150" s="153">
        <v>0</v>
      </c>
      <c r="G150" s="159"/>
      <c r="H150" s="155"/>
      <c r="I150" s="155">
        <f t="shared" si="2"/>
        <v>7.6872199447048289E-2</v>
      </c>
      <c r="J150" s="154">
        <v>4293596.92</v>
      </c>
      <c r="K150" s="154" t="s">
        <v>5259</v>
      </c>
      <c r="L150" s="156"/>
      <c r="M150" s="20">
        <v>41913</v>
      </c>
      <c r="N150" s="20">
        <v>42277</v>
      </c>
      <c r="O150" s="165" t="s">
        <v>5279</v>
      </c>
      <c r="P150" s="158">
        <v>9</v>
      </c>
      <c r="Q150" s="165" t="s">
        <v>5272</v>
      </c>
      <c r="R150" s="202">
        <v>9</v>
      </c>
    </row>
    <row r="151" spans="2:18" s="31" customFormat="1" x14ac:dyDescent="0.2">
      <c r="B151" s="152" t="s">
        <v>3891</v>
      </c>
      <c r="C151" s="152" t="s">
        <v>3892</v>
      </c>
      <c r="D151" s="182" t="s">
        <v>3893</v>
      </c>
      <c r="E151" s="153">
        <v>411921.55</v>
      </c>
      <c r="F151" s="153">
        <v>0</v>
      </c>
      <c r="G151" s="159"/>
      <c r="H151" s="155"/>
      <c r="I151" s="155">
        <f t="shared" si="2"/>
        <v>9.0237540566245732E-3</v>
      </c>
      <c r="J151" s="154">
        <v>504010.07</v>
      </c>
      <c r="K151" s="154" t="s">
        <v>5259</v>
      </c>
      <c r="L151" s="156"/>
      <c r="M151" s="20">
        <v>41913</v>
      </c>
      <c r="N151" s="20">
        <v>42277</v>
      </c>
      <c r="O151" s="165" t="s">
        <v>5279</v>
      </c>
      <c r="P151" s="158">
        <v>9</v>
      </c>
      <c r="Q151" s="165" t="s">
        <v>5272</v>
      </c>
      <c r="R151" s="202">
        <v>9</v>
      </c>
    </row>
    <row r="152" spans="2:18" s="31" customFormat="1" x14ac:dyDescent="0.2">
      <c r="B152" s="152" t="s">
        <v>4489</v>
      </c>
      <c r="C152" s="152" t="s">
        <v>4490</v>
      </c>
      <c r="D152" s="182" t="s">
        <v>4491</v>
      </c>
      <c r="E152" s="153">
        <v>795.09</v>
      </c>
      <c r="F152" s="153">
        <v>0</v>
      </c>
      <c r="G152" s="159"/>
      <c r="H152" s="155"/>
      <c r="I152" s="155">
        <f t="shared" si="2"/>
        <v>7.2889707471852084E-5</v>
      </c>
      <c r="J152" s="154">
        <v>4071.16</v>
      </c>
      <c r="K152" s="154" t="s">
        <v>5259</v>
      </c>
      <c r="L152" s="156"/>
      <c r="M152" s="20">
        <v>41913</v>
      </c>
      <c r="N152" s="20">
        <v>42277</v>
      </c>
      <c r="O152" s="165" t="s">
        <v>5279</v>
      </c>
      <c r="P152" s="158">
        <v>9</v>
      </c>
      <c r="Q152" s="165" t="s">
        <v>5272</v>
      </c>
      <c r="R152" s="202">
        <v>9</v>
      </c>
    </row>
    <row r="153" spans="2:18" s="31" customFormat="1" ht="25.5" x14ac:dyDescent="0.2">
      <c r="B153" s="152" t="s">
        <v>3728</v>
      </c>
      <c r="C153" s="152" t="s">
        <v>3729</v>
      </c>
      <c r="D153" s="182" t="s">
        <v>3730</v>
      </c>
      <c r="E153" s="153">
        <v>1820.51</v>
      </c>
      <c r="F153" s="153">
        <v>0</v>
      </c>
      <c r="G153" s="159"/>
      <c r="H153" s="155"/>
      <c r="I153" s="155">
        <f t="shared" si="2"/>
        <v>1.8332625472166554E-4</v>
      </c>
      <c r="J153" s="154">
        <v>10239.450000000001</v>
      </c>
      <c r="K153" s="154" t="s">
        <v>5259</v>
      </c>
      <c r="L153" s="156"/>
      <c r="M153" s="20">
        <v>41913</v>
      </c>
      <c r="N153" s="20">
        <v>42277</v>
      </c>
      <c r="O153" s="165" t="s">
        <v>5283</v>
      </c>
      <c r="P153" s="158">
        <v>9</v>
      </c>
      <c r="Q153" s="165" t="s">
        <v>5272</v>
      </c>
      <c r="R153" s="202">
        <v>9</v>
      </c>
    </row>
    <row r="154" spans="2:18" s="31" customFormat="1" ht="38.25" x14ac:dyDescent="0.2">
      <c r="B154" s="152" t="s">
        <v>3879</v>
      </c>
      <c r="C154" s="152" t="s">
        <v>3880</v>
      </c>
      <c r="D154" s="182" t="s">
        <v>3881</v>
      </c>
      <c r="E154" s="153">
        <v>758</v>
      </c>
      <c r="F154" s="153">
        <v>0</v>
      </c>
      <c r="G154" s="159"/>
      <c r="H154" s="155"/>
      <c r="I154" s="155">
        <f t="shared" si="2"/>
        <v>1.5345571901393394E-4</v>
      </c>
      <c r="J154" s="154">
        <v>8571.07</v>
      </c>
      <c r="K154" s="154" t="s">
        <v>5259</v>
      </c>
      <c r="L154" s="156"/>
      <c r="M154" s="20">
        <v>41913</v>
      </c>
      <c r="N154" s="20">
        <v>42277</v>
      </c>
      <c r="O154" s="165" t="s">
        <v>5283</v>
      </c>
      <c r="P154" s="158">
        <v>9</v>
      </c>
      <c r="Q154" s="165" t="s">
        <v>5272</v>
      </c>
      <c r="R154" s="202">
        <v>9</v>
      </c>
    </row>
    <row r="155" spans="2:18" s="31" customFormat="1" ht="38.25" x14ac:dyDescent="0.2">
      <c r="B155" s="152" t="s">
        <v>4492</v>
      </c>
      <c r="C155" s="152" t="s">
        <v>4493</v>
      </c>
      <c r="D155" s="182" t="s">
        <v>4494</v>
      </c>
      <c r="E155" s="153">
        <v>58.32</v>
      </c>
      <c r="F155" s="153">
        <v>0</v>
      </c>
      <c r="G155" s="159"/>
      <c r="H155" s="155"/>
      <c r="I155" s="155">
        <f t="shared" si="2"/>
        <v>1.1840361091911149E-4</v>
      </c>
      <c r="J155" s="154">
        <v>6613.28</v>
      </c>
      <c r="K155" s="154" t="s">
        <v>5259</v>
      </c>
      <c r="L155" s="156"/>
      <c r="M155" s="20">
        <v>41913</v>
      </c>
      <c r="N155" s="20">
        <v>42277</v>
      </c>
      <c r="O155" s="165" t="s">
        <v>5283</v>
      </c>
      <c r="P155" s="158">
        <v>9</v>
      </c>
      <c r="Q155" s="165" t="s">
        <v>5272</v>
      </c>
      <c r="R155" s="202">
        <v>9</v>
      </c>
    </row>
    <row r="156" spans="2:18" s="31" customFormat="1" x14ac:dyDescent="0.2">
      <c r="B156" s="152" t="s">
        <v>4760</v>
      </c>
      <c r="C156" s="152" t="s">
        <v>4761</v>
      </c>
      <c r="D156" s="182" t="s">
        <v>4762</v>
      </c>
      <c r="E156" s="153">
        <v>40998.980000000003</v>
      </c>
      <c r="F156" s="153">
        <v>0</v>
      </c>
      <c r="G156" s="159"/>
      <c r="H156" s="155"/>
      <c r="I156" s="155">
        <f t="shared" si="2"/>
        <v>5.4127065740423082E-3</v>
      </c>
      <c r="J156" s="154">
        <v>302319.7</v>
      </c>
      <c r="K156" s="154" t="s">
        <v>5259</v>
      </c>
      <c r="L156" s="156"/>
      <c r="M156" s="20">
        <v>41913</v>
      </c>
      <c r="N156" s="20">
        <v>42277</v>
      </c>
      <c r="O156" s="165" t="s">
        <v>5279</v>
      </c>
      <c r="P156" s="158">
        <v>9</v>
      </c>
      <c r="Q156" s="165" t="s">
        <v>5272</v>
      </c>
      <c r="R156" s="202">
        <v>9</v>
      </c>
    </row>
    <row r="157" spans="2:18" s="31" customFormat="1" x14ac:dyDescent="0.2">
      <c r="B157" s="152" t="s">
        <v>4512</v>
      </c>
      <c r="C157" s="152" t="s">
        <v>4513</v>
      </c>
      <c r="D157" s="182" t="s">
        <v>4514</v>
      </c>
      <c r="E157" s="153">
        <v>909197.3</v>
      </c>
      <c r="F157" s="153">
        <v>0</v>
      </c>
      <c r="G157" s="159"/>
      <c r="H157" s="155"/>
      <c r="I157" s="155">
        <f t="shared" si="2"/>
        <v>2.4559902761682656E-2</v>
      </c>
      <c r="J157" s="154">
        <v>1371761.49</v>
      </c>
      <c r="K157" s="154" t="s">
        <v>5259</v>
      </c>
      <c r="L157" s="156"/>
      <c r="M157" s="20">
        <v>41913</v>
      </c>
      <c r="N157" s="20">
        <v>42277</v>
      </c>
      <c r="O157" s="165" t="s">
        <v>5279</v>
      </c>
      <c r="P157" s="158">
        <v>9</v>
      </c>
      <c r="Q157" s="165" t="s">
        <v>5272</v>
      </c>
      <c r="R157" s="202">
        <v>9</v>
      </c>
    </row>
    <row r="158" spans="2:18" s="31" customFormat="1" x14ac:dyDescent="0.2">
      <c r="B158" s="152" t="s">
        <v>4017</v>
      </c>
      <c r="C158" s="152" t="s">
        <v>4018</v>
      </c>
      <c r="D158" s="182" t="s">
        <v>4019</v>
      </c>
      <c r="E158" s="153">
        <v>524304.48</v>
      </c>
      <c r="F158" s="153">
        <v>0</v>
      </c>
      <c r="G158" s="159"/>
      <c r="H158" s="155"/>
      <c r="I158" s="155">
        <f t="shared" si="2"/>
        <v>1.6537541952008839E-2</v>
      </c>
      <c r="J158" s="154">
        <v>923682.94</v>
      </c>
      <c r="K158" s="154" t="s">
        <v>5259</v>
      </c>
      <c r="L158" s="156"/>
      <c r="M158" s="20">
        <v>41913</v>
      </c>
      <c r="N158" s="20">
        <v>42277</v>
      </c>
      <c r="O158" s="165" t="s">
        <v>5279</v>
      </c>
      <c r="P158" s="158">
        <v>9</v>
      </c>
      <c r="Q158" s="165" t="s">
        <v>5272</v>
      </c>
      <c r="R158" s="202">
        <v>9</v>
      </c>
    </row>
    <row r="159" spans="2:18" s="31" customFormat="1" x14ac:dyDescent="0.2">
      <c r="B159" s="152" t="s">
        <v>3754</v>
      </c>
      <c r="C159" s="152" t="s">
        <v>3755</v>
      </c>
      <c r="D159" s="182" t="s">
        <v>3756</v>
      </c>
      <c r="E159" s="153">
        <v>478311.75</v>
      </c>
      <c r="F159" s="153">
        <v>0</v>
      </c>
      <c r="G159" s="154"/>
      <c r="H159" s="155"/>
      <c r="I159" s="155">
        <f t="shared" si="2"/>
        <v>2.3623594726093537E-2</v>
      </c>
      <c r="J159" s="154">
        <v>1319465.22</v>
      </c>
      <c r="K159" s="154" t="s">
        <v>5259</v>
      </c>
      <c r="L159" s="156"/>
      <c r="M159" s="20">
        <v>41913</v>
      </c>
      <c r="N159" s="20">
        <v>42277</v>
      </c>
      <c r="O159" s="165" t="s">
        <v>5279</v>
      </c>
      <c r="P159" s="158">
        <v>9</v>
      </c>
      <c r="Q159" s="165" t="s">
        <v>5272</v>
      </c>
      <c r="R159" s="202">
        <v>9</v>
      </c>
    </row>
    <row r="160" spans="2:18" s="31" customFormat="1" x14ac:dyDescent="0.2">
      <c r="B160" s="152" t="s">
        <v>4904</v>
      </c>
      <c r="C160" s="152" t="s">
        <v>4905</v>
      </c>
      <c r="D160" s="182" t="s">
        <v>4906</v>
      </c>
      <c r="E160" s="153">
        <v>185972.04</v>
      </c>
      <c r="F160" s="153">
        <v>0</v>
      </c>
      <c r="G160" s="159"/>
      <c r="H160" s="155"/>
      <c r="I160" s="155">
        <f t="shared" si="2"/>
        <v>4.2306554004244878E-2</v>
      </c>
      <c r="J160" s="154">
        <v>2362977.66</v>
      </c>
      <c r="K160" s="154" t="s">
        <v>5259</v>
      </c>
      <c r="L160" s="156"/>
      <c r="M160" s="20">
        <v>41913</v>
      </c>
      <c r="N160" s="20">
        <v>42277</v>
      </c>
      <c r="O160" s="165" t="s">
        <v>5279</v>
      </c>
      <c r="P160" s="158">
        <v>9</v>
      </c>
      <c r="Q160" s="165" t="s">
        <v>5272</v>
      </c>
      <c r="R160" s="202">
        <v>9</v>
      </c>
    </row>
    <row r="161" spans="2:18" s="31" customFormat="1" x14ac:dyDescent="0.2">
      <c r="B161" s="152" t="s">
        <v>3757</v>
      </c>
      <c r="C161" s="152" t="s">
        <v>3758</v>
      </c>
      <c r="D161" s="182" t="s">
        <v>3759</v>
      </c>
      <c r="E161" s="153">
        <v>152273.01</v>
      </c>
      <c r="F161" s="153">
        <v>0</v>
      </c>
      <c r="G161" s="154"/>
      <c r="H161" s="155"/>
      <c r="I161" s="155">
        <f t="shared" si="2"/>
        <v>1.1950680010431538E-2</v>
      </c>
      <c r="J161" s="154">
        <v>667489.72</v>
      </c>
      <c r="K161" s="154" t="s">
        <v>5259</v>
      </c>
      <c r="L161" s="156"/>
      <c r="M161" s="20">
        <v>41913</v>
      </c>
      <c r="N161" s="20">
        <v>42277</v>
      </c>
      <c r="O161" s="165" t="s">
        <v>5279</v>
      </c>
      <c r="P161" s="158">
        <v>9</v>
      </c>
      <c r="Q161" s="165" t="s">
        <v>5272</v>
      </c>
      <c r="R161" s="202">
        <v>9</v>
      </c>
    </row>
    <row r="162" spans="2:18" s="31" customFormat="1" x14ac:dyDescent="0.2">
      <c r="B162" s="152" t="s">
        <v>4630</v>
      </c>
      <c r="C162" s="152" t="s">
        <v>4631</v>
      </c>
      <c r="D162" s="182" t="s">
        <v>4632</v>
      </c>
      <c r="E162" s="153">
        <v>769.48</v>
      </c>
      <c r="F162" s="153">
        <v>0</v>
      </c>
      <c r="G162" s="159"/>
      <c r="H162" s="155"/>
      <c r="I162" s="155">
        <f t="shared" si="2"/>
        <v>4.2190936600764618E-5</v>
      </c>
      <c r="J162" s="154">
        <v>2356.52</v>
      </c>
      <c r="K162" s="154" t="s">
        <v>5259</v>
      </c>
      <c r="L162" s="156"/>
      <c r="M162" s="20">
        <v>41913</v>
      </c>
      <c r="N162" s="20">
        <v>42277</v>
      </c>
      <c r="O162" s="165" t="s">
        <v>5279</v>
      </c>
      <c r="P162" s="158">
        <v>9</v>
      </c>
      <c r="Q162" s="165" t="s">
        <v>5277</v>
      </c>
      <c r="R162" s="202">
        <v>9</v>
      </c>
    </row>
    <row r="163" spans="2:18" s="31" customFormat="1" x14ac:dyDescent="0.2">
      <c r="B163" s="152" t="s">
        <v>5064</v>
      </c>
      <c r="C163" s="152" t="s">
        <v>5065</v>
      </c>
      <c r="D163" s="182" t="s">
        <v>5066</v>
      </c>
      <c r="E163" s="153">
        <v>16105.17</v>
      </c>
      <c r="F163" s="153">
        <v>0</v>
      </c>
      <c r="G163" s="159"/>
      <c r="H163" s="155"/>
      <c r="I163" s="155">
        <f t="shared" si="2"/>
        <v>4.4498912534034001E-4</v>
      </c>
      <c r="J163" s="154">
        <v>24854.29</v>
      </c>
      <c r="K163" s="154" t="s">
        <v>5259</v>
      </c>
      <c r="L163" s="156"/>
      <c r="M163" s="20">
        <v>41913</v>
      </c>
      <c r="N163" s="20">
        <v>42277</v>
      </c>
      <c r="O163" s="165" t="s">
        <v>5279</v>
      </c>
      <c r="P163" s="158">
        <v>9</v>
      </c>
      <c r="Q163" s="165" t="s">
        <v>5277</v>
      </c>
      <c r="R163" s="202">
        <v>9</v>
      </c>
    </row>
    <row r="164" spans="2:18" s="31" customFormat="1" x14ac:dyDescent="0.2">
      <c r="B164" s="152" t="s">
        <v>5082</v>
      </c>
      <c r="C164" s="152" t="s">
        <v>5083</v>
      </c>
      <c r="D164" s="182" t="s">
        <v>5084</v>
      </c>
      <c r="E164" s="153">
        <v>-454520.3</v>
      </c>
      <c r="F164" s="153">
        <v>221016.86</v>
      </c>
      <c r="G164" s="159">
        <v>164839.78000000003</v>
      </c>
      <c r="H164" s="155">
        <f t="shared" ref="H164:H227" si="3">G164/F164</f>
        <v>0.74582445882182946</v>
      </c>
      <c r="I164" s="155">
        <f t="shared" si="2"/>
        <v>6.9083449473053733E-3</v>
      </c>
      <c r="J164" s="154">
        <v>385856.64</v>
      </c>
      <c r="K164" s="154">
        <v>221016.86</v>
      </c>
      <c r="L164" s="156">
        <v>164839.78000000003</v>
      </c>
      <c r="M164" s="20">
        <v>41913</v>
      </c>
      <c r="N164" s="20">
        <v>42277</v>
      </c>
      <c r="O164" s="165" t="s">
        <v>5300</v>
      </c>
      <c r="P164" s="158">
        <v>9</v>
      </c>
      <c r="Q164" s="165" t="s">
        <v>5301</v>
      </c>
      <c r="R164" s="202">
        <v>12</v>
      </c>
    </row>
    <row r="165" spans="2:18" s="31" customFormat="1" x14ac:dyDescent="0.2">
      <c r="B165" s="152" t="s">
        <v>5159</v>
      </c>
      <c r="C165" s="152" t="s">
        <v>5160</v>
      </c>
      <c r="D165" s="182" t="s">
        <v>5161</v>
      </c>
      <c r="E165" s="153">
        <v>15960.38</v>
      </c>
      <c r="F165" s="153">
        <v>138003.74</v>
      </c>
      <c r="G165" s="159">
        <v>7834.5</v>
      </c>
      <c r="H165" s="155">
        <f t="shared" si="3"/>
        <v>5.6770200575723531E-2</v>
      </c>
      <c r="I165" s="155">
        <f t="shared" si="2"/>
        <v>2.611075627538529E-3</v>
      </c>
      <c r="J165" s="154">
        <v>145838.24</v>
      </c>
      <c r="K165" s="154">
        <v>138003.74</v>
      </c>
      <c r="L165" s="156">
        <v>7834.5</v>
      </c>
      <c r="M165" s="20">
        <v>41913</v>
      </c>
      <c r="N165" s="20">
        <v>42277</v>
      </c>
      <c r="O165" s="165" t="s">
        <v>6928</v>
      </c>
      <c r="P165" s="158">
        <v>12</v>
      </c>
      <c r="Q165" s="165" t="s">
        <v>5297</v>
      </c>
      <c r="R165" s="202">
        <v>9</v>
      </c>
    </row>
    <row r="166" spans="2:18" s="31" customFormat="1" x14ac:dyDescent="0.2">
      <c r="B166" s="152" t="s">
        <v>4849</v>
      </c>
      <c r="C166" s="152" t="s">
        <v>4850</v>
      </c>
      <c r="D166" s="182" t="s">
        <v>4851</v>
      </c>
      <c r="E166" s="153">
        <v>2000.95</v>
      </c>
      <c r="F166" s="153">
        <v>546533.86</v>
      </c>
      <c r="G166" s="159">
        <v>-28770.809999999998</v>
      </c>
      <c r="H166" s="155">
        <f t="shared" si="3"/>
        <v>-5.2642319361512202E-2</v>
      </c>
      <c r="I166" s="155">
        <f t="shared" si="2"/>
        <v>9.2699862580281605E-3</v>
      </c>
      <c r="J166" s="154">
        <v>517763.05</v>
      </c>
      <c r="K166" s="154">
        <v>546533.86</v>
      </c>
      <c r="L166" s="156">
        <v>-28770.809999999998</v>
      </c>
      <c r="M166" s="20">
        <v>41913</v>
      </c>
      <c r="N166" s="20">
        <v>42277</v>
      </c>
      <c r="O166" s="165" t="s">
        <v>5329</v>
      </c>
      <c r="P166" s="158">
        <v>4</v>
      </c>
      <c r="Q166" s="165" t="s">
        <v>5297</v>
      </c>
      <c r="R166" s="202">
        <v>9</v>
      </c>
    </row>
    <row r="167" spans="2:18" s="31" customFormat="1" x14ac:dyDescent="0.2">
      <c r="B167" s="152" t="s">
        <v>5412</v>
      </c>
      <c r="C167" s="152" t="s">
        <v>5413</v>
      </c>
      <c r="D167" s="182" t="s">
        <v>5414</v>
      </c>
      <c r="E167" s="153">
        <v>5957.04</v>
      </c>
      <c r="F167" s="153">
        <v>0</v>
      </c>
      <c r="G167" s="154"/>
      <c r="H167" s="155"/>
      <c r="I167" s="155">
        <f t="shared" si="2"/>
        <v>4.3408599845360298E-3</v>
      </c>
      <c r="J167" s="154">
        <v>242453.1</v>
      </c>
      <c r="K167" s="154" t="s">
        <v>5259</v>
      </c>
      <c r="L167" s="156"/>
      <c r="M167" s="20">
        <v>41913</v>
      </c>
      <c r="N167" s="20">
        <v>42277</v>
      </c>
      <c r="O167" s="165" t="s">
        <v>5411</v>
      </c>
      <c r="P167" s="158">
        <v>9</v>
      </c>
      <c r="Q167" s="165" t="s">
        <v>5411</v>
      </c>
      <c r="R167" s="202">
        <v>9</v>
      </c>
    </row>
    <row r="168" spans="2:18" s="31" customFormat="1" x14ac:dyDescent="0.2">
      <c r="B168" s="152" t="s">
        <v>5494</v>
      </c>
      <c r="C168" s="152" t="s">
        <v>5495</v>
      </c>
      <c r="D168" s="182" t="s">
        <v>5496</v>
      </c>
      <c r="E168" s="153">
        <v>91002.38</v>
      </c>
      <c r="F168" s="153">
        <v>5708987.4699999997</v>
      </c>
      <c r="G168" s="154">
        <v>-295305.41000000015</v>
      </c>
      <c r="H168" s="155">
        <f t="shared" si="3"/>
        <v>-5.172640709964637E-2</v>
      </c>
      <c r="I168" s="155">
        <f t="shared" si="2"/>
        <v>9.6926109929114448E-2</v>
      </c>
      <c r="J168" s="154">
        <v>5413682.0599999996</v>
      </c>
      <c r="K168" s="154">
        <v>5708987.4699999997</v>
      </c>
      <c r="L168" s="156">
        <v>-295305.41000000015</v>
      </c>
      <c r="M168" s="20">
        <v>41913</v>
      </c>
      <c r="N168" s="20">
        <v>42277</v>
      </c>
      <c r="O168" s="165" t="s">
        <v>5497</v>
      </c>
      <c r="P168" s="158">
        <v>10</v>
      </c>
      <c r="Q168" s="165" t="s">
        <v>5272</v>
      </c>
      <c r="R168" s="202">
        <v>9</v>
      </c>
    </row>
    <row r="169" spans="2:18" s="31" customFormat="1" x14ac:dyDescent="0.2">
      <c r="B169" s="152" t="s">
        <v>5540</v>
      </c>
      <c r="C169" s="152" t="s">
        <v>5541</v>
      </c>
      <c r="D169" s="182" t="s">
        <v>5542</v>
      </c>
      <c r="E169" s="153">
        <v>542.41999999999996</v>
      </c>
      <c r="F169" s="153">
        <v>225067.56</v>
      </c>
      <c r="G169" s="159">
        <v>-66926.489999999991</v>
      </c>
      <c r="H169" s="155">
        <f t="shared" si="3"/>
        <v>-0.2973617788365413</v>
      </c>
      <c r="I169" s="155">
        <f t="shared" si="2"/>
        <v>2.8313444648664469E-3</v>
      </c>
      <c r="J169" s="154">
        <v>158141.07</v>
      </c>
      <c r="K169" s="154">
        <v>225067.56</v>
      </c>
      <c r="L169" s="156">
        <v>-66926.489999999991</v>
      </c>
      <c r="M169" s="20">
        <v>41913</v>
      </c>
      <c r="N169" s="20">
        <v>42277</v>
      </c>
      <c r="O169" s="165" t="s">
        <v>5543</v>
      </c>
      <c r="P169" s="158">
        <v>11</v>
      </c>
      <c r="Q169" s="165" t="s">
        <v>5272</v>
      </c>
      <c r="R169" s="202">
        <v>9</v>
      </c>
    </row>
    <row r="170" spans="2:18" s="31" customFormat="1" x14ac:dyDescent="0.2">
      <c r="B170" s="152" t="s">
        <v>5556</v>
      </c>
      <c r="C170" s="152" t="s">
        <v>5557</v>
      </c>
      <c r="D170" s="182" t="s">
        <v>5558</v>
      </c>
      <c r="E170" s="153">
        <v>-8.7799999999999994</v>
      </c>
      <c r="F170" s="153">
        <v>9569.6</v>
      </c>
      <c r="G170" s="154">
        <v>9678.1799999999985</v>
      </c>
      <c r="H170" s="155">
        <f t="shared" si="3"/>
        <v>1.0113463467647548</v>
      </c>
      <c r="I170" s="155">
        <f t="shared" si="2"/>
        <v>3.4461064013268088E-4</v>
      </c>
      <c r="J170" s="154">
        <v>19247.78</v>
      </c>
      <c r="K170" s="154">
        <v>9569.6</v>
      </c>
      <c r="L170" s="156">
        <v>9678.1799999999985</v>
      </c>
      <c r="M170" s="20">
        <v>41913</v>
      </c>
      <c r="N170" s="20">
        <v>42277</v>
      </c>
      <c r="O170" s="165" t="s">
        <v>5554</v>
      </c>
      <c r="P170" s="158">
        <v>12</v>
      </c>
      <c r="Q170" s="165" t="s">
        <v>5555</v>
      </c>
      <c r="R170" s="202">
        <v>9</v>
      </c>
    </row>
    <row r="171" spans="2:18" s="31" customFormat="1" x14ac:dyDescent="0.2">
      <c r="B171" s="152" t="s">
        <v>5572</v>
      </c>
      <c r="C171" s="152" t="s">
        <v>5573</v>
      </c>
      <c r="D171" s="182" t="s">
        <v>5574</v>
      </c>
      <c r="E171" s="153">
        <v>542.41999999999996</v>
      </c>
      <c r="F171" s="153">
        <v>0</v>
      </c>
      <c r="G171" s="154"/>
      <c r="H171" s="155"/>
      <c r="I171" s="155">
        <f t="shared" si="2"/>
        <v>8.2774871395274751E-4</v>
      </c>
      <c r="J171" s="154">
        <v>46232.83</v>
      </c>
      <c r="K171" s="154" t="s">
        <v>5259</v>
      </c>
      <c r="L171" s="156"/>
      <c r="M171" s="20">
        <v>41913</v>
      </c>
      <c r="N171" s="20">
        <v>42277</v>
      </c>
      <c r="O171" s="165" t="s">
        <v>5575</v>
      </c>
      <c r="P171" s="158">
        <v>5</v>
      </c>
      <c r="Q171" s="165" t="s">
        <v>5575</v>
      </c>
      <c r="R171" s="202">
        <v>5</v>
      </c>
    </row>
    <row r="172" spans="2:18" s="31" customFormat="1" x14ac:dyDescent="0.2">
      <c r="B172" s="152" t="s">
        <v>5679</v>
      </c>
      <c r="C172" s="152" t="s">
        <v>5680</v>
      </c>
      <c r="D172" s="182" t="s">
        <v>5681</v>
      </c>
      <c r="E172" s="153">
        <v>-250.81</v>
      </c>
      <c r="F172" s="153">
        <v>7245.23</v>
      </c>
      <c r="G172" s="154">
        <v>2485.5300000000007</v>
      </c>
      <c r="H172" s="155">
        <f t="shared" si="3"/>
        <v>0.34305743226923102</v>
      </c>
      <c r="I172" s="155">
        <f t="shared" si="2"/>
        <v>1.7421871159050477E-4</v>
      </c>
      <c r="J172" s="154">
        <v>9730.76</v>
      </c>
      <c r="K172" s="154">
        <v>7245.23</v>
      </c>
      <c r="L172" s="156">
        <v>2485.5300000000007</v>
      </c>
      <c r="M172" s="20">
        <v>41913</v>
      </c>
      <c r="N172" s="20">
        <v>42277</v>
      </c>
      <c r="O172" s="165" t="s">
        <v>5639</v>
      </c>
      <c r="P172" s="158">
        <v>2</v>
      </c>
      <c r="Q172" s="165" t="s">
        <v>5411</v>
      </c>
      <c r="R172" s="202">
        <v>9</v>
      </c>
    </row>
    <row r="173" spans="2:18" s="31" customFormat="1" x14ac:dyDescent="0.2">
      <c r="B173" s="152" t="s">
        <v>5782</v>
      </c>
      <c r="C173" s="152" t="s">
        <v>5783</v>
      </c>
      <c r="D173" s="182" t="s">
        <v>5784</v>
      </c>
      <c r="E173" s="153">
        <v>77833.55</v>
      </c>
      <c r="F173" s="153">
        <v>685518.46</v>
      </c>
      <c r="G173" s="154">
        <v>33210.070000000065</v>
      </c>
      <c r="H173" s="155">
        <f t="shared" si="3"/>
        <v>4.844518701947146E-2</v>
      </c>
      <c r="I173" s="155">
        <f t="shared" si="2"/>
        <v>1.2868055370797087E-2</v>
      </c>
      <c r="J173" s="154">
        <v>718728.53</v>
      </c>
      <c r="K173" s="154">
        <v>685518.46</v>
      </c>
      <c r="L173" s="156">
        <v>33210.070000000065</v>
      </c>
      <c r="M173" s="20">
        <v>41913</v>
      </c>
      <c r="N173" s="20">
        <v>42277</v>
      </c>
      <c r="O173" s="165" t="s">
        <v>5785</v>
      </c>
      <c r="P173" s="158">
        <v>6</v>
      </c>
      <c r="Q173" s="165" t="s">
        <v>5786</v>
      </c>
      <c r="R173" s="202">
        <v>12</v>
      </c>
    </row>
    <row r="174" spans="2:18" s="31" customFormat="1" x14ac:dyDescent="0.2">
      <c r="B174" s="152" t="s">
        <v>5802</v>
      </c>
      <c r="C174" s="152" t="s">
        <v>5803</v>
      </c>
      <c r="D174" s="182" t="s">
        <v>5804</v>
      </c>
      <c r="E174" s="153">
        <v>-343.17</v>
      </c>
      <c r="F174" s="153">
        <v>19511.400000000001</v>
      </c>
      <c r="G174" s="154">
        <v>-2463.6700000000019</v>
      </c>
      <c r="H174" s="155">
        <f t="shared" si="3"/>
        <v>-0.126268232930492</v>
      </c>
      <c r="I174" s="155">
        <f t="shared" si="2"/>
        <v>3.0522112929954042E-4</v>
      </c>
      <c r="J174" s="154">
        <v>17047.73</v>
      </c>
      <c r="K174" s="154">
        <v>19511.400000000001</v>
      </c>
      <c r="L174" s="156">
        <v>-2463.6700000000019</v>
      </c>
      <c r="M174" s="20">
        <v>41913</v>
      </c>
      <c r="N174" s="20">
        <v>42277</v>
      </c>
      <c r="O174" s="165" t="s">
        <v>5341</v>
      </c>
      <c r="P174" s="158">
        <v>5</v>
      </c>
      <c r="Q174" s="165" t="s">
        <v>5805</v>
      </c>
      <c r="R174" s="202">
        <v>5</v>
      </c>
    </row>
    <row r="175" spans="2:18" s="31" customFormat="1" ht="25.5" x14ac:dyDescent="0.2">
      <c r="B175" s="152" t="s">
        <v>5844</v>
      </c>
      <c r="C175" s="152" t="s">
        <v>5845</v>
      </c>
      <c r="D175" s="182" t="s">
        <v>5846</v>
      </c>
      <c r="E175" s="153">
        <v>2949.54</v>
      </c>
      <c r="F175" s="153">
        <v>66681.61</v>
      </c>
      <c r="G175" s="154">
        <v>-5500.3099999999977</v>
      </c>
      <c r="H175" s="155">
        <f t="shared" si="3"/>
        <v>-8.2486160727072988E-2</v>
      </c>
      <c r="I175" s="155">
        <f t="shared" si="2"/>
        <v>1.0953848681328233E-3</v>
      </c>
      <c r="J175" s="154">
        <v>61181.3</v>
      </c>
      <c r="K175" s="154">
        <v>66681.61</v>
      </c>
      <c r="L175" s="156">
        <v>-5500.3099999999977</v>
      </c>
      <c r="M175" s="20">
        <v>41913</v>
      </c>
      <c r="N175" s="20">
        <v>42277</v>
      </c>
      <c r="O175" s="165" t="s">
        <v>5410</v>
      </c>
      <c r="P175" s="158">
        <v>10</v>
      </c>
      <c r="Q175" s="165" t="s">
        <v>5508</v>
      </c>
      <c r="R175" s="202">
        <v>9</v>
      </c>
    </row>
    <row r="176" spans="2:18" s="31" customFormat="1" ht="25.5" x14ac:dyDescent="0.2">
      <c r="B176" s="152" t="s">
        <v>5936</v>
      </c>
      <c r="C176" s="152" t="s">
        <v>5937</v>
      </c>
      <c r="D176" s="182" t="s">
        <v>5938</v>
      </c>
      <c r="E176" s="153">
        <v>-522.35</v>
      </c>
      <c r="F176" s="153">
        <v>11373.94</v>
      </c>
      <c r="G176" s="154">
        <v>-1683.8000000000011</v>
      </c>
      <c r="H176" s="155">
        <f t="shared" si="3"/>
        <v>-0.14804016901794814</v>
      </c>
      <c r="I176" s="155">
        <f t="shared" si="2"/>
        <v>1.7349145451451005E-4</v>
      </c>
      <c r="J176" s="154">
        <v>9690.14</v>
      </c>
      <c r="K176" s="154">
        <v>11373.94</v>
      </c>
      <c r="L176" s="156">
        <v>-1683.8000000000011</v>
      </c>
      <c r="M176" s="20">
        <v>41913</v>
      </c>
      <c r="N176" s="20">
        <v>42277</v>
      </c>
      <c r="O176" s="165" t="s">
        <v>5939</v>
      </c>
      <c r="P176" s="158">
        <v>8</v>
      </c>
      <c r="Q176" s="165" t="s">
        <v>5411</v>
      </c>
      <c r="R176" s="202">
        <v>9</v>
      </c>
    </row>
    <row r="177" spans="2:18" s="31" customFormat="1" x14ac:dyDescent="0.2">
      <c r="B177" s="152" t="s">
        <v>5951</v>
      </c>
      <c r="C177" s="152" t="s">
        <v>5952</v>
      </c>
      <c r="D177" s="182" t="s">
        <v>5953</v>
      </c>
      <c r="E177" s="153">
        <v>2547.02</v>
      </c>
      <c r="F177" s="153">
        <v>53836.15</v>
      </c>
      <c r="G177" s="154">
        <v>-5269.07</v>
      </c>
      <c r="H177" s="155">
        <f t="shared" si="3"/>
        <v>-9.7872340425531903E-2</v>
      </c>
      <c r="I177" s="155">
        <f t="shared" si="2"/>
        <v>8.6954093033976511E-4</v>
      </c>
      <c r="J177" s="154">
        <v>48567.08</v>
      </c>
      <c r="K177" s="154">
        <v>53836.15</v>
      </c>
      <c r="L177" s="156">
        <v>-5269.07</v>
      </c>
      <c r="M177" s="20">
        <v>41913</v>
      </c>
      <c r="N177" s="20">
        <v>42277</v>
      </c>
      <c r="O177" s="165" t="s">
        <v>5954</v>
      </c>
      <c r="P177" s="158">
        <v>7</v>
      </c>
      <c r="Q177" s="165" t="s">
        <v>5411</v>
      </c>
      <c r="R177" s="202">
        <v>9</v>
      </c>
    </row>
    <row r="178" spans="2:18" s="31" customFormat="1" x14ac:dyDescent="0.2">
      <c r="B178" s="152" t="s">
        <v>5981</v>
      </c>
      <c r="C178" s="152" t="s">
        <v>5982</v>
      </c>
      <c r="D178" s="182" t="s">
        <v>5983</v>
      </c>
      <c r="E178" s="153">
        <v>512.67999999999995</v>
      </c>
      <c r="F178" s="153">
        <v>24440.03</v>
      </c>
      <c r="G178" s="154">
        <v>-13684.939999999999</v>
      </c>
      <c r="H178" s="155">
        <f t="shared" si="3"/>
        <v>-0.55993957454225707</v>
      </c>
      <c r="I178" s="155">
        <f t="shared" si="2"/>
        <v>1.9255823007040786E-4</v>
      </c>
      <c r="J178" s="154">
        <v>10755.09</v>
      </c>
      <c r="K178" s="154">
        <v>24440.03</v>
      </c>
      <c r="L178" s="156">
        <v>-13684.939999999999</v>
      </c>
      <c r="M178" s="20">
        <v>41913</v>
      </c>
      <c r="N178" s="20">
        <v>42277</v>
      </c>
      <c r="O178" s="165" t="s">
        <v>5977</v>
      </c>
      <c r="P178" s="158">
        <v>8</v>
      </c>
      <c r="Q178" s="165" t="s">
        <v>5697</v>
      </c>
      <c r="R178" s="202">
        <v>12</v>
      </c>
    </row>
    <row r="179" spans="2:18" s="31" customFormat="1" ht="51" x14ac:dyDescent="0.2">
      <c r="B179" s="152" t="s">
        <v>5996</v>
      </c>
      <c r="C179" s="152" t="s">
        <v>5997</v>
      </c>
      <c r="D179" s="182" t="s">
        <v>5998</v>
      </c>
      <c r="E179" s="153">
        <v>-1018.08</v>
      </c>
      <c r="F179" s="153">
        <v>3844.33</v>
      </c>
      <c r="G179" s="154">
        <v>1300.3800000000001</v>
      </c>
      <c r="H179" s="155">
        <f t="shared" si="3"/>
        <v>0.33825920251383207</v>
      </c>
      <c r="I179" s="155">
        <f t="shared" si="2"/>
        <v>9.2110456707059457E-5</v>
      </c>
      <c r="J179" s="154">
        <v>5144.71</v>
      </c>
      <c r="K179" s="154">
        <v>3844.33</v>
      </c>
      <c r="L179" s="156">
        <v>1300.3800000000001</v>
      </c>
      <c r="M179" s="20">
        <v>41913</v>
      </c>
      <c r="N179" s="20">
        <v>42277</v>
      </c>
      <c r="O179" s="165" t="s">
        <v>5999</v>
      </c>
      <c r="P179" s="158">
        <v>8</v>
      </c>
      <c r="Q179" s="165" t="s">
        <v>5411</v>
      </c>
      <c r="R179" s="202">
        <v>9</v>
      </c>
    </row>
    <row r="180" spans="2:18" s="31" customFormat="1" x14ac:dyDescent="0.2">
      <c r="B180" s="152" t="s">
        <v>6000</v>
      </c>
      <c r="C180" s="152" t="s">
        <v>6001</v>
      </c>
      <c r="D180" s="182" t="s">
        <v>6002</v>
      </c>
      <c r="E180" s="153">
        <v>263772.32</v>
      </c>
      <c r="F180" s="153">
        <v>1230804.04</v>
      </c>
      <c r="G180" s="154">
        <v>148126.32000000007</v>
      </c>
      <c r="H180" s="155">
        <f t="shared" si="3"/>
        <v>0.12034923122286799</v>
      </c>
      <c r="I180" s="155">
        <f t="shared" si="2"/>
        <v>2.468825360940265E-2</v>
      </c>
      <c r="J180" s="154">
        <v>1378930.36</v>
      </c>
      <c r="K180" s="154">
        <v>1230804.04</v>
      </c>
      <c r="L180" s="156">
        <v>148126.32000000007</v>
      </c>
      <c r="M180" s="20">
        <v>41913</v>
      </c>
      <c r="N180" s="20">
        <v>42277</v>
      </c>
      <c r="O180" s="165" t="s">
        <v>6003</v>
      </c>
      <c r="P180" s="158">
        <v>8</v>
      </c>
      <c r="Q180" s="165" t="s">
        <v>6004</v>
      </c>
      <c r="R180" s="202">
        <v>12</v>
      </c>
    </row>
    <row r="181" spans="2:18" s="31" customFormat="1" x14ac:dyDescent="0.2">
      <c r="B181" s="152" t="s">
        <v>6005</v>
      </c>
      <c r="C181" s="152" t="s">
        <v>6006</v>
      </c>
      <c r="D181" s="182" t="s">
        <v>6007</v>
      </c>
      <c r="E181" s="153">
        <v>1699818.82</v>
      </c>
      <c r="F181" s="153">
        <v>7419912.3799999999</v>
      </c>
      <c r="G181" s="154">
        <v>-968318.58999999985</v>
      </c>
      <c r="H181" s="155">
        <f t="shared" si="3"/>
        <v>-0.13050269873941556</v>
      </c>
      <c r="I181" s="155">
        <f t="shared" si="2"/>
        <v>0.11550879456477209</v>
      </c>
      <c r="J181" s="154">
        <v>6451593.79</v>
      </c>
      <c r="K181" s="154">
        <v>7419912.3799999999</v>
      </c>
      <c r="L181" s="156">
        <v>-968318.58999999985</v>
      </c>
      <c r="M181" s="20">
        <v>41913</v>
      </c>
      <c r="N181" s="20">
        <v>42277</v>
      </c>
      <c r="O181" s="165" t="s">
        <v>5311</v>
      </c>
      <c r="P181" s="158">
        <v>10</v>
      </c>
      <c r="Q181" s="165" t="s">
        <v>6004</v>
      </c>
      <c r="R181" s="202">
        <v>12</v>
      </c>
    </row>
    <row r="182" spans="2:18" s="31" customFormat="1" x14ac:dyDescent="0.2">
      <c r="B182" s="152" t="s">
        <v>6016</v>
      </c>
      <c r="C182" s="152" t="s">
        <v>6017</v>
      </c>
      <c r="D182" s="182" t="s">
        <v>6018</v>
      </c>
      <c r="E182" s="153">
        <v>923183.89</v>
      </c>
      <c r="F182" s="153">
        <v>4133795.54</v>
      </c>
      <c r="G182" s="154">
        <v>1347881.83</v>
      </c>
      <c r="H182" s="155">
        <f t="shared" si="3"/>
        <v>0.32606398090022615</v>
      </c>
      <c r="I182" s="155">
        <f t="shared" si="2"/>
        <v>9.8143492261264981E-2</v>
      </c>
      <c r="J182" s="154">
        <v>5481677.3700000001</v>
      </c>
      <c r="K182" s="154">
        <v>4133795.54</v>
      </c>
      <c r="L182" s="156">
        <v>1347881.83</v>
      </c>
      <c r="M182" s="20">
        <v>41913</v>
      </c>
      <c r="N182" s="20">
        <v>42277</v>
      </c>
      <c r="O182" s="165" t="s">
        <v>6019</v>
      </c>
      <c r="P182" s="158">
        <v>8</v>
      </c>
      <c r="Q182" s="165" t="s">
        <v>6020</v>
      </c>
      <c r="R182" s="202">
        <v>9</v>
      </c>
    </row>
    <row r="183" spans="2:18" s="31" customFormat="1" ht="25.5" x14ac:dyDescent="0.2">
      <c r="B183" s="152" t="s">
        <v>6131</v>
      </c>
      <c r="C183" s="152" t="s">
        <v>6132</v>
      </c>
      <c r="D183" s="182" t="s">
        <v>6133</v>
      </c>
      <c r="E183" s="153">
        <v>-1520.04</v>
      </c>
      <c r="F183" s="153">
        <v>53963.3</v>
      </c>
      <c r="G183" s="154">
        <v>-42067.070000000007</v>
      </c>
      <c r="H183" s="155">
        <f t="shared" si="3"/>
        <v>-0.77954961983422077</v>
      </c>
      <c r="I183" s="155">
        <f t="shared" si="2"/>
        <v>2.1298910500149122E-4</v>
      </c>
      <c r="J183" s="154">
        <v>11896.23</v>
      </c>
      <c r="K183" s="154">
        <v>53963.3</v>
      </c>
      <c r="L183" s="156">
        <v>-42067.070000000007</v>
      </c>
      <c r="M183" s="20">
        <v>41913</v>
      </c>
      <c r="N183" s="20">
        <v>42277</v>
      </c>
      <c r="O183" s="165" t="s">
        <v>6134</v>
      </c>
      <c r="P183" s="158">
        <v>9</v>
      </c>
      <c r="Q183" s="165" t="s">
        <v>6135</v>
      </c>
      <c r="R183" s="202">
        <v>8</v>
      </c>
    </row>
    <row r="184" spans="2:18" s="31" customFormat="1" x14ac:dyDescent="0.2">
      <c r="B184" s="152" t="s">
        <v>6045</v>
      </c>
      <c r="C184" s="152" t="s">
        <v>6046</v>
      </c>
      <c r="D184" s="182" t="s">
        <v>6047</v>
      </c>
      <c r="E184" s="153">
        <v>6871.79</v>
      </c>
      <c r="F184" s="153">
        <v>19273.73</v>
      </c>
      <c r="G184" s="154">
        <v>-4735.41</v>
      </c>
      <c r="H184" s="155">
        <f t="shared" si="3"/>
        <v>-0.24569245288794644</v>
      </c>
      <c r="I184" s="155">
        <f t="shared" si="2"/>
        <v>2.6029286295114334E-4</v>
      </c>
      <c r="J184" s="154">
        <v>14538.32</v>
      </c>
      <c r="K184" s="154">
        <v>19273.73</v>
      </c>
      <c r="L184" s="156">
        <v>-4735.41</v>
      </c>
      <c r="M184" s="20">
        <v>41913</v>
      </c>
      <c r="N184" s="20">
        <v>42277</v>
      </c>
      <c r="O184" s="165" t="s">
        <v>6048</v>
      </c>
      <c r="P184" s="158">
        <v>8</v>
      </c>
      <c r="Q184" s="165" t="s">
        <v>5675</v>
      </c>
      <c r="R184" s="202">
        <v>11</v>
      </c>
    </row>
    <row r="185" spans="2:18" s="31" customFormat="1" x14ac:dyDescent="0.2">
      <c r="B185" s="152" t="s">
        <v>6200</v>
      </c>
      <c r="C185" s="152" t="s">
        <v>6201</v>
      </c>
      <c r="D185" s="182" t="s">
        <v>6201</v>
      </c>
      <c r="E185" s="153">
        <v>4172.0200000000004</v>
      </c>
      <c r="F185" s="153">
        <v>376921.09</v>
      </c>
      <c r="G185" s="154">
        <v>-221728.17</v>
      </c>
      <c r="H185" s="155">
        <f t="shared" si="3"/>
        <v>-0.58826151118261916</v>
      </c>
      <c r="I185" s="155">
        <f t="shared" si="2"/>
        <v>2.7785610343249944E-3</v>
      </c>
      <c r="J185" s="154">
        <v>155192.92000000001</v>
      </c>
      <c r="K185" s="154">
        <v>376921.09</v>
      </c>
      <c r="L185" s="156">
        <v>-221728.17</v>
      </c>
      <c r="M185" s="20">
        <v>41913</v>
      </c>
      <c r="N185" s="20">
        <v>42277</v>
      </c>
      <c r="O185" s="165" t="s">
        <v>5311</v>
      </c>
      <c r="P185" s="158">
        <v>10</v>
      </c>
      <c r="Q185" s="165" t="s">
        <v>6177</v>
      </c>
      <c r="R185" s="202">
        <v>10</v>
      </c>
    </row>
    <row r="186" spans="2:18" s="31" customFormat="1" x14ac:dyDescent="0.2">
      <c r="B186" s="152" t="s">
        <v>6205</v>
      </c>
      <c r="C186" s="152" t="s">
        <v>6206</v>
      </c>
      <c r="D186" s="182" t="s">
        <v>6207</v>
      </c>
      <c r="E186" s="153">
        <v>3191.49</v>
      </c>
      <c r="F186" s="153">
        <v>18470.310000000001</v>
      </c>
      <c r="G186" s="154">
        <v>-303.15999999999985</v>
      </c>
      <c r="H186" s="155">
        <f t="shared" si="3"/>
        <v>-1.6413368265069717E-2</v>
      </c>
      <c r="I186" s="155">
        <f t="shared" si="2"/>
        <v>3.2526313117078615E-4</v>
      </c>
      <c r="J186" s="154">
        <v>18167.150000000001</v>
      </c>
      <c r="K186" s="154">
        <v>18470.310000000001</v>
      </c>
      <c r="L186" s="156">
        <v>-303.15999999999985</v>
      </c>
      <c r="M186" s="20">
        <v>41913</v>
      </c>
      <c r="N186" s="20">
        <v>42277</v>
      </c>
      <c r="O186" s="165" t="s">
        <v>6208</v>
      </c>
      <c r="P186" s="158">
        <v>10</v>
      </c>
      <c r="Q186" s="165" t="s">
        <v>6209</v>
      </c>
      <c r="R186" s="202">
        <v>11</v>
      </c>
    </row>
    <row r="187" spans="2:18" s="31" customFormat="1" x14ac:dyDescent="0.2">
      <c r="B187" s="152" t="s">
        <v>6210</v>
      </c>
      <c r="C187" s="152" t="s">
        <v>6211</v>
      </c>
      <c r="D187" s="182" t="s">
        <v>6212</v>
      </c>
      <c r="E187" s="153">
        <v>25498.52</v>
      </c>
      <c r="F187" s="153">
        <v>417982.34</v>
      </c>
      <c r="G187" s="154">
        <v>51615.619999999995</v>
      </c>
      <c r="H187" s="155">
        <f t="shared" si="3"/>
        <v>0.12348756169937704</v>
      </c>
      <c r="I187" s="155">
        <f t="shared" si="2"/>
        <v>8.4076425229611465E-3</v>
      </c>
      <c r="J187" s="154">
        <v>469597.96</v>
      </c>
      <c r="K187" s="154">
        <v>417982.34</v>
      </c>
      <c r="L187" s="156">
        <v>51615.619999999995</v>
      </c>
      <c r="M187" s="20">
        <v>41913</v>
      </c>
      <c r="N187" s="20">
        <v>42277</v>
      </c>
      <c r="O187" s="165" t="s">
        <v>5311</v>
      </c>
      <c r="P187" s="158">
        <v>10</v>
      </c>
      <c r="Q187" s="165" t="s">
        <v>6044</v>
      </c>
      <c r="R187" s="202">
        <v>9</v>
      </c>
    </row>
    <row r="188" spans="2:18" s="31" customFormat="1" x14ac:dyDescent="0.2">
      <c r="B188" s="152" t="s">
        <v>6229</v>
      </c>
      <c r="C188" s="152" t="s">
        <v>6230</v>
      </c>
      <c r="D188" s="182" t="s">
        <v>6231</v>
      </c>
      <c r="E188" s="153">
        <v>-3069.6</v>
      </c>
      <c r="F188" s="153">
        <v>1317457.69</v>
      </c>
      <c r="G188" s="154">
        <v>-97952.560000000056</v>
      </c>
      <c r="H188" s="155">
        <f t="shared" si="3"/>
        <v>-7.434968177232322E-2</v>
      </c>
      <c r="I188" s="155">
        <f t="shared" si="2"/>
        <v>2.1833917651510368E-2</v>
      </c>
      <c r="J188" s="154">
        <v>1219505.1299999999</v>
      </c>
      <c r="K188" s="154">
        <v>1317457.69</v>
      </c>
      <c r="L188" s="156">
        <v>-97952.560000000056</v>
      </c>
      <c r="M188" s="20">
        <v>41913</v>
      </c>
      <c r="N188" s="20">
        <v>42277</v>
      </c>
      <c r="O188" s="165" t="s">
        <v>5423</v>
      </c>
      <c r="P188" s="158">
        <v>11</v>
      </c>
      <c r="Q188" s="165" t="s">
        <v>5508</v>
      </c>
      <c r="R188" s="202">
        <v>9</v>
      </c>
    </row>
    <row r="189" spans="2:18" s="31" customFormat="1" ht="25.5" x14ac:dyDescent="0.2">
      <c r="B189" s="152" t="s">
        <v>6245</v>
      </c>
      <c r="C189" s="152" t="s">
        <v>6246</v>
      </c>
      <c r="D189" s="182" t="s">
        <v>6247</v>
      </c>
      <c r="E189" s="153">
        <v>25842.27</v>
      </c>
      <c r="F189" s="153">
        <v>451231.73</v>
      </c>
      <c r="G189" s="154">
        <v>-35205.389999999956</v>
      </c>
      <c r="H189" s="155">
        <f t="shared" si="3"/>
        <v>-7.8020643628053277E-2</v>
      </c>
      <c r="I189" s="155">
        <f t="shared" si="2"/>
        <v>7.4485007278479055E-3</v>
      </c>
      <c r="J189" s="154">
        <v>416026.34</v>
      </c>
      <c r="K189" s="154">
        <v>451231.73</v>
      </c>
      <c r="L189" s="156">
        <v>-35205.389999999956</v>
      </c>
      <c r="M189" s="20">
        <v>41913</v>
      </c>
      <c r="N189" s="20">
        <v>42277</v>
      </c>
      <c r="O189" s="165" t="s">
        <v>5311</v>
      </c>
      <c r="P189" s="158">
        <v>10</v>
      </c>
      <c r="Q189" s="165" t="s">
        <v>6044</v>
      </c>
      <c r="R189" s="202">
        <v>9</v>
      </c>
    </row>
    <row r="190" spans="2:18" s="31" customFormat="1" x14ac:dyDescent="0.2">
      <c r="B190" s="152" t="s">
        <v>6251</v>
      </c>
      <c r="C190" s="152" t="s">
        <v>6252</v>
      </c>
      <c r="D190" s="182" t="s">
        <v>6253</v>
      </c>
      <c r="E190" s="153">
        <v>27032.639999999999</v>
      </c>
      <c r="F190" s="153">
        <v>420919.56</v>
      </c>
      <c r="G190" s="154">
        <v>-208865.79</v>
      </c>
      <c r="H190" s="155">
        <f t="shared" si="3"/>
        <v>-0.49621307691189265</v>
      </c>
      <c r="I190" s="155">
        <f t="shared" si="2"/>
        <v>3.7965929277167694E-3</v>
      </c>
      <c r="J190" s="154">
        <v>212053.77</v>
      </c>
      <c r="K190" s="154">
        <v>420919.56</v>
      </c>
      <c r="L190" s="156">
        <v>-208865.79</v>
      </c>
      <c r="M190" s="20">
        <v>41913</v>
      </c>
      <c r="N190" s="20">
        <v>42277</v>
      </c>
      <c r="O190" s="165" t="s">
        <v>5736</v>
      </c>
      <c r="P190" s="158">
        <v>9</v>
      </c>
      <c r="Q190" s="165" t="s">
        <v>6177</v>
      </c>
      <c r="R190" s="202">
        <v>10</v>
      </c>
    </row>
    <row r="191" spans="2:18" s="31" customFormat="1" x14ac:dyDescent="0.2">
      <c r="B191" s="152" t="s">
        <v>6276</v>
      </c>
      <c r="C191" s="152" t="s">
        <v>6277</v>
      </c>
      <c r="D191" s="182" t="s">
        <v>6277</v>
      </c>
      <c r="E191" s="153">
        <v>13308.97</v>
      </c>
      <c r="F191" s="153">
        <v>114299.19</v>
      </c>
      <c r="G191" s="154">
        <v>225536.74</v>
      </c>
      <c r="H191" s="155">
        <f t="shared" si="3"/>
        <v>1.9732138084268138</v>
      </c>
      <c r="I191" s="155">
        <f t="shared" si="2"/>
        <v>6.0843940120567123E-3</v>
      </c>
      <c r="J191" s="154">
        <v>339835.93</v>
      </c>
      <c r="K191" s="154">
        <v>114299.19</v>
      </c>
      <c r="L191" s="156">
        <v>225536.74</v>
      </c>
      <c r="M191" s="20">
        <v>41913</v>
      </c>
      <c r="N191" s="20">
        <v>42277</v>
      </c>
      <c r="O191" s="165" t="s">
        <v>5311</v>
      </c>
      <c r="P191" s="158">
        <v>10</v>
      </c>
      <c r="Q191" s="165" t="s">
        <v>5508</v>
      </c>
      <c r="R191" s="202">
        <v>9</v>
      </c>
    </row>
    <row r="192" spans="2:18" s="31" customFormat="1" ht="25.5" x14ac:dyDescent="0.2">
      <c r="B192" s="152" t="s">
        <v>6289</v>
      </c>
      <c r="C192" s="152" t="s">
        <v>6290</v>
      </c>
      <c r="D192" s="182" t="s">
        <v>6291</v>
      </c>
      <c r="E192" s="153">
        <v>10757.52</v>
      </c>
      <c r="F192" s="153">
        <v>137126.81</v>
      </c>
      <c r="G192" s="154">
        <v>19970.140000000014</v>
      </c>
      <c r="H192" s="155">
        <f t="shared" si="3"/>
        <v>0.14563264470310375</v>
      </c>
      <c r="I192" s="155">
        <f t="shared" si="2"/>
        <v>2.81265062788497E-3</v>
      </c>
      <c r="J192" s="154">
        <v>157096.95000000001</v>
      </c>
      <c r="K192" s="154">
        <v>137126.81</v>
      </c>
      <c r="L192" s="156">
        <v>19970.140000000014</v>
      </c>
      <c r="M192" s="20">
        <v>41913</v>
      </c>
      <c r="N192" s="20">
        <v>42277</v>
      </c>
      <c r="O192" s="165" t="s">
        <v>5423</v>
      </c>
      <c r="P192" s="158">
        <v>11</v>
      </c>
      <c r="Q192" s="165" t="s">
        <v>6044</v>
      </c>
      <c r="R192" s="202">
        <v>9</v>
      </c>
    </row>
    <row r="193" spans="2:18" s="31" customFormat="1" x14ac:dyDescent="0.2">
      <c r="B193" s="152" t="s">
        <v>6309</v>
      </c>
      <c r="C193" s="152" t="s">
        <v>6310</v>
      </c>
      <c r="D193" s="182" t="s">
        <v>6311</v>
      </c>
      <c r="E193" s="153">
        <v>163009.29999999999</v>
      </c>
      <c r="F193" s="153">
        <v>727947.71</v>
      </c>
      <c r="G193" s="159">
        <v>41259.010000000009</v>
      </c>
      <c r="H193" s="155">
        <f t="shared" si="3"/>
        <v>5.6678535330511599E-2</v>
      </c>
      <c r="I193" s="155">
        <f t="shared" si="2"/>
        <v>1.3771812654423515E-2</v>
      </c>
      <c r="J193" s="154">
        <v>769206.72</v>
      </c>
      <c r="K193" s="154">
        <v>727947.71</v>
      </c>
      <c r="L193" s="156">
        <v>41259.010000000009</v>
      </c>
      <c r="M193" s="20">
        <v>41913</v>
      </c>
      <c r="N193" s="20">
        <v>42277</v>
      </c>
      <c r="O193" s="165" t="s">
        <v>6165</v>
      </c>
      <c r="P193" s="158">
        <v>10</v>
      </c>
      <c r="Q193" s="165" t="s">
        <v>6312</v>
      </c>
      <c r="R193" s="202">
        <v>1</v>
      </c>
    </row>
    <row r="194" spans="2:18" s="31" customFormat="1" x14ac:dyDescent="0.2">
      <c r="B194" s="152" t="s">
        <v>6339</v>
      </c>
      <c r="C194" s="152" t="s">
        <v>6340</v>
      </c>
      <c r="D194" s="182" t="s">
        <v>6341</v>
      </c>
      <c r="E194" s="153">
        <v>-33.729999999999997</v>
      </c>
      <c r="F194" s="153">
        <v>56126.59</v>
      </c>
      <c r="G194" s="154">
        <v>14325.199999999997</v>
      </c>
      <c r="H194" s="155">
        <f t="shared" si="3"/>
        <v>0.25523018590653729</v>
      </c>
      <c r="I194" s="155">
        <f t="shared" si="2"/>
        <v>1.2613629442145124E-3</v>
      </c>
      <c r="J194" s="154">
        <v>70451.789999999994</v>
      </c>
      <c r="K194" s="154">
        <v>56126.59</v>
      </c>
      <c r="L194" s="156">
        <v>14325.199999999997</v>
      </c>
      <c r="M194" s="20">
        <v>41913</v>
      </c>
      <c r="N194" s="20">
        <v>42277</v>
      </c>
      <c r="O194" s="165" t="s">
        <v>6342</v>
      </c>
      <c r="P194" s="158">
        <v>12</v>
      </c>
      <c r="Q194" s="165" t="s">
        <v>5777</v>
      </c>
      <c r="R194" s="202">
        <v>5</v>
      </c>
    </row>
    <row r="195" spans="2:18" s="31" customFormat="1" x14ac:dyDescent="0.2">
      <c r="B195" s="152" t="s">
        <v>6343</v>
      </c>
      <c r="C195" s="152" t="s">
        <v>6344</v>
      </c>
      <c r="D195" s="182" t="s">
        <v>6345</v>
      </c>
      <c r="E195" s="153">
        <v>13135.61</v>
      </c>
      <c r="F195" s="153">
        <v>53041.48</v>
      </c>
      <c r="G195" s="159">
        <v>-1330.4000000000015</v>
      </c>
      <c r="H195" s="155">
        <f t="shared" si="3"/>
        <v>-2.508225637746159E-2</v>
      </c>
      <c r="I195" s="155">
        <f t="shared" si="2"/>
        <v>9.2583084286875026E-4</v>
      </c>
      <c r="J195" s="154">
        <v>51711.08</v>
      </c>
      <c r="K195" s="154">
        <v>53041.48</v>
      </c>
      <c r="L195" s="156">
        <v>-1330.4000000000015</v>
      </c>
      <c r="M195" s="20">
        <v>41913</v>
      </c>
      <c r="N195" s="20">
        <v>42277</v>
      </c>
      <c r="O195" s="165" t="s">
        <v>6342</v>
      </c>
      <c r="P195" s="158">
        <v>12</v>
      </c>
      <c r="Q195" s="165" t="s">
        <v>6346</v>
      </c>
      <c r="R195" s="202">
        <v>4</v>
      </c>
    </row>
    <row r="196" spans="2:18" s="31" customFormat="1" x14ac:dyDescent="0.2">
      <c r="B196" s="152" t="s">
        <v>6347</v>
      </c>
      <c r="C196" s="152" t="s">
        <v>6348</v>
      </c>
      <c r="D196" s="182" t="s">
        <v>6349</v>
      </c>
      <c r="E196" s="153">
        <v>3281.57</v>
      </c>
      <c r="F196" s="153">
        <v>34518.050000000003</v>
      </c>
      <c r="G196" s="159">
        <v>-16533.730000000003</v>
      </c>
      <c r="H196" s="155">
        <f t="shared" si="3"/>
        <v>-0.47898794978279485</v>
      </c>
      <c r="I196" s="155">
        <f t="shared" si="2"/>
        <v>3.21989758172162E-4</v>
      </c>
      <c r="J196" s="154">
        <v>17984.32</v>
      </c>
      <c r="K196" s="154">
        <v>34518.050000000003</v>
      </c>
      <c r="L196" s="156">
        <v>-16533.730000000003</v>
      </c>
      <c r="M196" s="20">
        <v>41913</v>
      </c>
      <c r="N196" s="20">
        <v>42277</v>
      </c>
      <c r="O196" s="165" t="s">
        <v>6342</v>
      </c>
      <c r="P196" s="158">
        <v>12</v>
      </c>
      <c r="Q196" s="165" t="s">
        <v>6177</v>
      </c>
      <c r="R196" s="202">
        <v>10</v>
      </c>
    </row>
    <row r="197" spans="2:18" s="31" customFormat="1" x14ac:dyDescent="0.2">
      <c r="B197" s="152" t="s">
        <v>6354</v>
      </c>
      <c r="C197" s="152" t="s">
        <v>6355</v>
      </c>
      <c r="D197" s="182" t="s">
        <v>6356</v>
      </c>
      <c r="E197" s="153">
        <v>14376.05</v>
      </c>
      <c r="F197" s="153">
        <v>141587.82999999999</v>
      </c>
      <c r="G197" s="159">
        <v>34992.320000000007</v>
      </c>
      <c r="H197" s="155">
        <f t="shared" si="3"/>
        <v>0.24714214491457359</v>
      </c>
      <c r="I197" s="155">
        <f t="shared" si="2"/>
        <v>3.1614762079691691E-3</v>
      </c>
      <c r="J197" s="154">
        <v>176580.15</v>
      </c>
      <c r="K197" s="154">
        <v>141587.82999999999</v>
      </c>
      <c r="L197" s="156">
        <v>34992.320000000007</v>
      </c>
      <c r="M197" s="20">
        <v>41913</v>
      </c>
      <c r="N197" s="20">
        <v>42277</v>
      </c>
      <c r="O197" s="165" t="s">
        <v>6342</v>
      </c>
      <c r="P197" s="158">
        <v>12</v>
      </c>
      <c r="Q197" s="165" t="s">
        <v>6177</v>
      </c>
      <c r="R197" s="202">
        <v>10</v>
      </c>
    </row>
    <row r="198" spans="2:18" s="31" customFormat="1" x14ac:dyDescent="0.2">
      <c r="B198" s="152" t="s">
        <v>6361</v>
      </c>
      <c r="C198" s="152" t="s">
        <v>6362</v>
      </c>
      <c r="D198" s="182" t="s">
        <v>6363</v>
      </c>
      <c r="E198" s="153">
        <v>-19</v>
      </c>
      <c r="F198" s="153">
        <v>23747.27</v>
      </c>
      <c r="G198" s="159">
        <v>15724.710000000003</v>
      </c>
      <c r="H198" s="155">
        <f t="shared" si="3"/>
        <v>0.66216916723480224</v>
      </c>
      <c r="I198" s="155">
        <f t="shared" si="2"/>
        <v>7.0670302212018105E-4</v>
      </c>
      <c r="J198" s="154">
        <v>39471.980000000003</v>
      </c>
      <c r="K198" s="154">
        <v>23747.27</v>
      </c>
      <c r="L198" s="156">
        <v>15724.710000000003</v>
      </c>
      <c r="M198" s="20">
        <v>41913</v>
      </c>
      <c r="N198" s="20">
        <v>42277</v>
      </c>
      <c r="O198" s="165" t="s">
        <v>6342</v>
      </c>
      <c r="P198" s="158">
        <v>12</v>
      </c>
      <c r="Q198" s="165" t="s">
        <v>6364</v>
      </c>
      <c r="R198" s="202">
        <v>7</v>
      </c>
    </row>
    <row r="199" spans="2:18" s="31" customFormat="1" x14ac:dyDescent="0.2">
      <c r="B199" s="152" t="s">
        <v>6365</v>
      </c>
      <c r="C199" s="152" t="s">
        <v>6366</v>
      </c>
      <c r="D199" s="182" t="s">
        <v>6366</v>
      </c>
      <c r="E199" s="153">
        <v>6940.63</v>
      </c>
      <c r="F199" s="153">
        <v>450096.88</v>
      </c>
      <c r="G199" s="159">
        <v>-122950.08000000002</v>
      </c>
      <c r="H199" s="155">
        <f t="shared" si="3"/>
        <v>-0.27316359091402725</v>
      </c>
      <c r="I199" s="155">
        <f t="shared" si="2"/>
        <v>5.8572088919012031E-3</v>
      </c>
      <c r="J199" s="154">
        <v>327146.8</v>
      </c>
      <c r="K199" s="154">
        <v>450096.88</v>
      </c>
      <c r="L199" s="156">
        <v>-122950.08000000002</v>
      </c>
      <c r="M199" s="20">
        <v>41913</v>
      </c>
      <c r="N199" s="20">
        <v>42277</v>
      </c>
      <c r="O199" s="165" t="s">
        <v>6158</v>
      </c>
      <c r="P199" s="158">
        <v>10</v>
      </c>
      <c r="Q199" s="165" t="s">
        <v>5508</v>
      </c>
      <c r="R199" s="202">
        <v>9</v>
      </c>
    </row>
    <row r="200" spans="2:18" s="31" customFormat="1" x14ac:dyDescent="0.2">
      <c r="B200" s="152" t="s">
        <v>6371</v>
      </c>
      <c r="C200" s="152" t="s">
        <v>6372</v>
      </c>
      <c r="D200" s="182" t="s">
        <v>6373</v>
      </c>
      <c r="E200" s="153">
        <v>32173.57</v>
      </c>
      <c r="F200" s="153">
        <v>357169.26</v>
      </c>
      <c r="G200" s="159">
        <v>94494.82</v>
      </c>
      <c r="H200" s="155">
        <f t="shared" si="3"/>
        <v>0.26456593716939697</v>
      </c>
      <c r="I200" s="155">
        <f t="shared" si="2"/>
        <v>8.0865558383220511E-3</v>
      </c>
      <c r="J200" s="154">
        <v>451664.08</v>
      </c>
      <c r="K200" s="154">
        <v>357169.26</v>
      </c>
      <c r="L200" s="156">
        <v>94494.82</v>
      </c>
      <c r="M200" s="20">
        <v>41913</v>
      </c>
      <c r="N200" s="20">
        <v>42277</v>
      </c>
      <c r="O200" s="165" t="s">
        <v>6215</v>
      </c>
      <c r="P200" s="158">
        <v>10</v>
      </c>
      <c r="Q200" s="165" t="s">
        <v>5508</v>
      </c>
      <c r="R200" s="202">
        <v>9</v>
      </c>
    </row>
    <row r="201" spans="2:18" s="31" customFormat="1" ht="25.5" x14ac:dyDescent="0.2">
      <c r="B201" s="152" t="s">
        <v>6419</v>
      </c>
      <c r="C201" s="152" t="s">
        <v>6420</v>
      </c>
      <c r="D201" s="182" t="s">
        <v>6421</v>
      </c>
      <c r="E201" s="153">
        <v>1451.23</v>
      </c>
      <c r="F201" s="153">
        <v>480743.64</v>
      </c>
      <c r="G201" s="159">
        <v>-48059.660000000033</v>
      </c>
      <c r="H201" s="155">
        <f t="shared" si="3"/>
        <v>-9.9969414051946759E-2</v>
      </c>
      <c r="I201" s="155">
        <f t="shared" si="2"/>
        <v>7.7467377184774608E-3</v>
      </c>
      <c r="J201" s="154">
        <v>432683.98</v>
      </c>
      <c r="K201" s="154">
        <v>480743.64</v>
      </c>
      <c r="L201" s="156">
        <v>-48059.660000000033</v>
      </c>
      <c r="M201" s="20">
        <v>41913</v>
      </c>
      <c r="N201" s="20">
        <v>42277</v>
      </c>
      <c r="O201" s="165" t="s">
        <v>6422</v>
      </c>
      <c r="P201" s="158">
        <v>1</v>
      </c>
      <c r="Q201" s="165" t="s">
        <v>6423</v>
      </c>
      <c r="R201" s="202">
        <v>11</v>
      </c>
    </row>
    <row r="202" spans="2:18" s="31" customFormat="1" ht="25.5" x14ac:dyDescent="0.2">
      <c r="B202" s="152" t="s">
        <v>6424</v>
      </c>
      <c r="C202" s="152" t="s">
        <v>6425</v>
      </c>
      <c r="D202" s="182" t="s">
        <v>6426</v>
      </c>
      <c r="E202" s="153">
        <v>78051.14</v>
      </c>
      <c r="F202" s="153">
        <v>1362000</v>
      </c>
      <c r="G202" s="159">
        <v>280077.26</v>
      </c>
      <c r="H202" s="155">
        <f t="shared" si="3"/>
        <v>0.20563675477239354</v>
      </c>
      <c r="I202" s="155">
        <f t="shared" si="2"/>
        <v>2.9399613654973129E-2</v>
      </c>
      <c r="J202" s="154">
        <v>1642077.26</v>
      </c>
      <c r="K202" s="154">
        <v>1362000</v>
      </c>
      <c r="L202" s="156">
        <v>280077.26</v>
      </c>
      <c r="M202" s="20">
        <v>41913</v>
      </c>
      <c r="N202" s="20">
        <v>42277</v>
      </c>
      <c r="O202" s="165" t="s">
        <v>5720</v>
      </c>
      <c r="P202" s="158">
        <v>3</v>
      </c>
      <c r="Q202" s="165" t="s">
        <v>5675</v>
      </c>
      <c r="R202" s="202">
        <v>11</v>
      </c>
    </row>
    <row r="203" spans="2:18" s="31" customFormat="1" x14ac:dyDescent="0.2">
      <c r="B203" s="152" t="s">
        <v>6427</v>
      </c>
      <c r="C203" s="152" t="s">
        <v>6428</v>
      </c>
      <c r="D203" s="182" t="s">
        <v>6929</v>
      </c>
      <c r="E203" s="153">
        <v>-2552.6999999999998</v>
      </c>
      <c r="F203" s="153">
        <v>116757.23</v>
      </c>
      <c r="G203" s="159">
        <v>-20281.059999999998</v>
      </c>
      <c r="H203" s="155">
        <f t="shared" si="3"/>
        <v>-0.17370281908880503</v>
      </c>
      <c r="I203" s="155">
        <f t="shared" si="2"/>
        <v>1.7273012628598906E-3</v>
      </c>
      <c r="J203" s="154">
        <v>96476.17</v>
      </c>
      <c r="K203" s="154">
        <v>116757.23</v>
      </c>
      <c r="L203" s="156">
        <v>-20281.059999999998</v>
      </c>
      <c r="M203" s="20">
        <v>41913</v>
      </c>
      <c r="N203" s="20">
        <v>42277</v>
      </c>
      <c r="O203" s="165" t="s">
        <v>6430</v>
      </c>
      <c r="P203" s="158">
        <v>1</v>
      </c>
      <c r="Q203" s="165" t="s">
        <v>6044</v>
      </c>
      <c r="R203" s="202">
        <v>9</v>
      </c>
    </row>
    <row r="204" spans="2:18" s="31" customFormat="1" x14ac:dyDescent="0.2">
      <c r="B204" s="152" t="s">
        <v>6431</v>
      </c>
      <c r="C204" s="152" t="s">
        <v>6432</v>
      </c>
      <c r="D204" s="182" t="s">
        <v>6433</v>
      </c>
      <c r="E204" s="153">
        <v>58366.17</v>
      </c>
      <c r="F204" s="153">
        <v>770435.2</v>
      </c>
      <c r="G204" s="159">
        <v>-395922.61999999994</v>
      </c>
      <c r="H204" s="155">
        <f t="shared" si="3"/>
        <v>-0.51389477012472951</v>
      </c>
      <c r="I204" s="155">
        <f t="shared" si="2"/>
        <v>6.7052418477113662E-3</v>
      </c>
      <c r="J204" s="154">
        <v>374512.58</v>
      </c>
      <c r="K204" s="154">
        <v>770435.2</v>
      </c>
      <c r="L204" s="156">
        <v>-395922.61999999994</v>
      </c>
      <c r="M204" s="20">
        <v>41913</v>
      </c>
      <c r="N204" s="20">
        <v>42277</v>
      </c>
      <c r="O204" s="165" t="s">
        <v>6434</v>
      </c>
      <c r="P204" s="158">
        <v>9</v>
      </c>
      <c r="Q204" s="165" t="s">
        <v>6177</v>
      </c>
      <c r="R204" s="202">
        <v>10</v>
      </c>
    </row>
    <row r="205" spans="2:18" s="31" customFormat="1" x14ac:dyDescent="0.2">
      <c r="B205" s="152" t="s">
        <v>6435</v>
      </c>
      <c r="C205" s="152" t="s">
        <v>6436</v>
      </c>
      <c r="D205" s="182" t="s">
        <v>6437</v>
      </c>
      <c r="E205" s="153">
        <v>7195.66</v>
      </c>
      <c r="F205" s="153">
        <v>311198.5</v>
      </c>
      <c r="G205" s="159">
        <v>-56641.640000000014</v>
      </c>
      <c r="H205" s="155">
        <f t="shared" si="3"/>
        <v>-0.18201128861482305</v>
      </c>
      <c r="I205" s="155">
        <f t="shared" si="2"/>
        <v>4.5575646892662544E-3</v>
      </c>
      <c r="J205" s="154">
        <v>254556.86</v>
      </c>
      <c r="K205" s="154">
        <v>311198.5</v>
      </c>
      <c r="L205" s="156">
        <v>-56641.640000000014</v>
      </c>
      <c r="M205" s="20">
        <v>41913</v>
      </c>
      <c r="N205" s="20">
        <v>42277</v>
      </c>
      <c r="O205" s="165" t="s">
        <v>6215</v>
      </c>
      <c r="P205" s="158">
        <v>10</v>
      </c>
      <c r="Q205" s="165" t="s">
        <v>5508</v>
      </c>
      <c r="R205" s="202">
        <v>9</v>
      </c>
    </row>
    <row r="206" spans="2:18" s="31" customFormat="1" x14ac:dyDescent="0.2">
      <c r="B206" s="152" t="s">
        <v>6447</v>
      </c>
      <c r="C206" s="152" t="s">
        <v>6448</v>
      </c>
      <c r="D206" s="182" t="s">
        <v>6449</v>
      </c>
      <c r="E206" s="153">
        <v>186362.81</v>
      </c>
      <c r="F206" s="153">
        <v>343251.89</v>
      </c>
      <c r="G206" s="159">
        <v>-71965.330000000016</v>
      </c>
      <c r="H206" s="155">
        <f t="shared" si="3"/>
        <v>-0.20965749088810556</v>
      </c>
      <c r="I206" s="155">
        <f t="shared" si="2"/>
        <v>4.8570918360970952E-3</v>
      </c>
      <c r="J206" s="154">
        <v>271286.56</v>
      </c>
      <c r="K206" s="154">
        <v>343251.89</v>
      </c>
      <c r="L206" s="156">
        <v>-71965.330000000016</v>
      </c>
      <c r="M206" s="20">
        <v>41913</v>
      </c>
      <c r="N206" s="20">
        <v>42277</v>
      </c>
      <c r="O206" s="165" t="s">
        <v>6143</v>
      </c>
      <c r="P206" s="158">
        <v>10</v>
      </c>
      <c r="Q206" s="165" t="s">
        <v>5675</v>
      </c>
      <c r="R206" s="202">
        <v>11</v>
      </c>
    </row>
    <row r="207" spans="2:18" s="31" customFormat="1" ht="38.25" x14ac:dyDescent="0.2">
      <c r="B207" s="152" t="s">
        <v>6450</v>
      </c>
      <c r="C207" s="152" t="s">
        <v>6451</v>
      </c>
      <c r="D207" s="182" t="s">
        <v>6452</v>
      </c>
      <c r="E207" s="153">
        <v>1051.7</v>
      </c>
      <c r="F207" s="153">
        <v>77017.2</v>
      </c>
      <c r="G207" s="159">
        <v>2181.2600000000093</v>
      </c>
      <c r="H207" s="155">
        <f t="shared" si="3"/>
        <v>2.8321725536633497E-2</v>
      </c>
      <c r="I207" s="155">
        <f t="shared" ref="I207:I270" si="4">J207/55853702</f>
        <v>1.4179625909129534E-3</v>
      </c>
      <c r="J207" s="154">
        <v>79198.460000000006</v>
      </c>
      <c r="K207" s="154">
        <v>77017.2</v>
      </c>
      <c r="L207" s="156">
        <v>2181.2600000000093</v>
      </c>
      <c r="M207" s="20">
        <v>41913</v>
      </c>
      <c r="N207" s="20">
        <v>42277</v>
      </c>
      <c r="O207" s="165" t="s">
        <v>5311</v>
      </c>
      <c r="P207" s="158">
        <v>10</v>
      </c>
      <c r="Q207" s="165" t="s">
        <v>6044</v>
      </c>
      <c r="R207" s="202">
        <v>9</v>
      </c>
    </row>
    <row r="208" spans="2:18" s="31" customFormat="1" x14ac:dyDescent="0.2">
      <c r="B208" s="152" t="s">
        <v>6461</v>
      </c>
      <c r="C208" s="152" t="s">
        <v>6462</v>
      </c>
      <c r="D208" s="182" t="s">
        <v>6463</v>
      </c>
      <c r="E208" s="153">
        <v>1063.1500000000001</v>
      </c>
      <c r="F208" s="153">
        <v>166487.4</v>
      </c>
      <c r="G208" s="154">
        <v>-8177.5599999999977</v>
      </c>
      <c r="H208" s="155">
        <f t="shared" si="3"/>
        <v>-4.9118191526806222E-2</v>
      </c>
      <c r="I208" s="155">
        <f t="shared" si="4"/>
        <v>2.8343661088033162E-3</v>
      </c>
      <c r="J208" s="154">
        <v>158309.84</v>
      </c>
      <c r="K208" s="154">
        <v>166487.4</v>
      </c>
      <c r="L208" s="156">
        <v>-8177.5599999999977</v>
      </c>
      <c r="M208" s="20">
        <v>41913</v>
      </c>
      <c r="N208" s="20">
        <v>42277</v>
      </c>
      <c r="O208" s="165" t="s">
        <v>6430</v>
      </c>
      <c r="P208" s="158">
        <v>1</v>
      </c>
      <c r="Q208" s="165" t="s">
        <v>5675</v>
      </c>
      <c r="R208" s="202">
        <v>11</v>
      </c>
    </row>
    <row r="209" spans="2:18" s="31" customFormat="1" ht="25.5" x14ac:dyDescent="0.2">
      <c r="B209" s="152" t="s">
        <v>6464</v>
      </c>
      <c r="C209" s="152" t="s">
        <v>6465</v>
      </c>
      <c r="D209" s="182" t="s">
        <v>6466</v>
      </c>
      <c r="E209" s="153">
        <v>772.36</v>
      </c>
      <c r="F209" s="153">
        <v>131431.43</v>
      </c>
      <c r="G209" s="159">
        <v>164111.22999999998</v>
      </c>
      <c r="H209" s="155">
        <f t="shared" si="3"/>
        <v>1.248645244139853</v>
      </c>
      <c r="I209" s="155">
        <f t="shared" si="4"/>
        <v>5.2913710178064824E-3</v>
      </c>
      <c r="J209" s="154">
        <v>295542.65999999997</v>
      </c>
      <c r="K209" s="154">
        <v>131431.43</v>
      </c>
      <c r="L209" s="156">
        <v>164111.22999999998</v>
      </c>
      <c r="M209" s="20">
        <v>41913</v>
      </c>
      <c r="N209" s="20">
        <v>42277</v>
      </c>
      <c r="O209" s="165" t="s">
        <v>6467</v>
      </c>
      <c r="P209" s="158">
        <v>1</v>
      </c>
      <c r="Q209" s="165" t="s">
        <v>6468</v>
      </c>
      <c r="R209" s="202">
        <v>1</v>
      </c>
    </row>
    <row r="210" spans="2:18" s="31" customFormat="1" x14ac:dyDescent="0.2">
      <c r="B210" s="152" t="s">
        <v>6477</v>
      </c>
      <c r="C210" s="152" t="s">
        <v>6478</v>
      </c>
      <c r="D210" s="182" t="s">
        <v>6478</v>
      </c>
      <c r="E210" s="153">
        <v>212319.85</v>
      </c>
      <c r="F210" s="153">
        <v>247075.12</v>
      </c>
      <c r="G210" s="159">
        <v>434716.6</v>
      </c>
      <c r="H210" s="155">
        <f t="shared" si="3"/>
        <v>1.7594511337280743</v>
      </c>
      <c r="I210" s="155">
        <f t="shared" si="4"/>
        <v>1.2206741819906584E-2</v>
      </c>
      <c r="J210" s="154">
        <v>681791.72</v>
      </c>
      <c r="K210" s="154">
        <v>247075.12</v>
      </c>
      <c r="L210" s="156">
        <v>434716.6</v>
      </c>
      <c r="M210" s="20">
        <v>41913</v>
      </c>
      <c r="N210" s="20">
        <v>42277</v>
      </c>
      <c r="O210" s="165" t="s">
        <v>5311</v>
      </c>
      <c r="P210" s="158">
        <v>10</v>
      </c>
      <c r="Q210" s="165" t="s">
        <v>6479</v>
      </c>
      <c r="R210" s="202">
        <v>3</v>
      </c>
    </row>
    <row r="211" spans="2:18" s="31" customFormat="1" ht="51" x14ac:dyDescent="0.2">
      <c r="B211" s="152" t="s">
        <v>6506</v>
      </c>
      <c r="C211" s="152" t="s">
        <v>6507</v>
      </c>
      <c r="D211" s="182" t="s">
        <v>6508</v>
      </c>
      <c r="E211" s="153">
        <v>576290.53</v>
      </c>
      <c r="F211" s="153">
        <v>1178822.6299999999</v>
      </c>
      <c r="G211" s="159">
        <v>2281.7800000000279</v>
      </c>
      <c r="H211" s="155">
        <f t="shared" si="3"/>
        <v>1.9356431934124205E-3</v>
      </c>
      <c r="I211" s="155">
        <f t="shared" si="4"/>
        <v>2.1146394378657299E-2</v>
      </c>
      <c r="J211" s="154">
        <v>1181104.4099999999</v>
      </c>
      <c r="K211" s="154">
        <v>1178822.6299999999</v>
      </c>
      <c r="L211" s="156">
        <v>2281.7800000000279</v>
      </c>
      <c r="M211" s="20">
        <v>41913</v>
      </c>
      <c r="N211" s="20">
        <v>42277</v>
      </c>
      <c r="O211" s="165" t="s">
        <v>6151</v>
      </c>
      <c r="P211" s="158">
        <v>10</v>
      </c>
      <c r="Q211" s="165" t="s">
        <v>6509</v>
      </c>
      <c r="R211" s="202">
        <v>3</v>
      </c>
    </row>
    <row r="212" spans="2:18" s="31" customFormat="1" ht="25.5" x14ac:dyDescent="0.2">
      <c r="B212" s="152" t="s">
        <v>6513</v>
      </c>
      <c r="C212" s="152" t="s">
        <v>6514</v>
      </c>
      <c r="D212" s="182" t="s">
        <v>6515</v>
      </c>
      <c r="E212" s="153">
        <v>1005.34</v>
      </c>
      <c r="F212" s="153">
        <v>102136.48</v>
      </c>
      <c r="G212" s="159">
        <v>-49080.09</v>
      </c>
      <c r="H212" s="155">
        <f t="shared" si="3"/>
        <v>-0.48053437909745861</v>
      </c>
      <c r="I212" s="155">
        <f t="shared" si="4"/>
        <v>9.4991716037013979E-4</v>
      </c>
      <c r="J212" s="154">
        <v>53056.39</v>
      </c>
      <c r="K212" s="154">
        <v>102136.48</v>
      </c>
      <c r="L212" s="156">
        <v>-49080.09</v>
      </c>
      <c r="M212" s="20">
        <v>41913</v>
      </c>
      <c r="N212" s="20">
        <v>42277</v>
      </c>
      <c r="O212" s="165" t="s">
        <v>6360</v>
      </c>
      <c r="P212" s="158">
        <v>2</v>
      </c>
      <c r="Q212" s="165" t="s">
        <v>6516</v>
      </c>
      <c r="R212" s="202">
        <v>3</v>
      </c>
    </row>
    <row r="213" spans="2:18" s="31" customFormat="1" x14ac:dyDescent="0.2">
      <c r="B213" s="152" t="s">
        <v>6524</v>
      </c>
      <c r="C213" s="152" t="s">
        <v>6525</v>
      </c>
      <c r="D213" s="182" t="s">
        <v>6526</v>
      </c>
      <c r="E213" s="153">
        <v>72606.070000000007</v>
      </c>
      <c r="F213" s="153">
        <v>141792.06</v>
      </c>
      <c r="G213" s="159">
        <v>13546.299999999988</v>
      </c>
      <c r="H213" s="155">
        <f t="shared" si="3"/>
        <v>9.5536379117420175E-2</v>
      </c>
      <c r="I213" s="155">
        <f t="shared" si="4"/>
        <v>2.7811649798969457E-3</v>
      </c>
      <c r="J213" s="154">
        <v>155338.35999999999</v>
      </c>
      <c r="K213" s="154">
        <v>141792.06</v>
      </c>
      <c r="L213" s="156">
        <v>13546.299999999988</v>
      </c>
      <c r="M213" s="20">
        <v>41913</v>
      </c>
      <c r="N213" s="20">
        <v>42277</v>
      </c>
      <c r="O213" s="165" t="s">
        <v>6143</v>
      </c>
      <c r="P213" s="158">
        <v>10</v>
      </c>
      <c r="Q213" s="165" t="s">
        <v>5508</v>
      </c>
      <c r="R213" s="202">
        <v>9</v>
      </c>
    </row>
    <row r="214" spans="2:18" s="31" customFormat="1" ht="25.5" x14ac:dyDescent="0.2">
      <c r="B214" s="152" t="s">
        <v>6531</v>
      </c>
      <c r="C214" s="152" t="s">
        <v>6532</v>
      </c>
      <c r="D214" s="182" t="s">
        <v>6930</v>
      </c>
      <c r="E214" s="153">
        <v>11120.61</v>
      </c>
      <c r="F214" s="153">
        <v>690000</v>
      </c>
      <c r="G214" s="154">
        <v>183664.20999999996</v>
      </c>
      <c r="H214" s="155">
        <f t="shared" si="3"/>
        <v>0.26618001449275358</v>
      </c>
      <c r="I214" s="155">
        <f t="shared" si="4"/>
        <v>1.5642010801719106E-2</v>
      </c>
      <c r="J214" s="154">
        <v>873664.21</v>
      </c>
      <c r="K214" s="154">
        <v>690000</v>
      </c>
      <c r="L214" s="156">
        <v>183664.20999999996</v>
      </c>
      <c r="M214" s="20">
        <v>41913</v>
      </c>
      <c r="N214" s="20">
        <v>42277</v>
      </c>
      <c r="O214" s="165" t="s">
        <v>6346</v>
      </c>
      <c r="P214" s="158">
        <v>4</v>
      </c>
      <c r="Q214" s="165" t="s">
        <v>6534</v>
      </c>
      <c r="R214" s="202">
        <v>10</v>
      </c>
    </row>
    <row r="215" spans="2:18" s="31" customFormat="1" ht="25.5" x14ac:dyDescent="0.2">
      <c r="B215" s="152" t="s">
        <v>6535</v>
      </c>
      <c r="C215" s="152" t="s">
        <v>6536</v>
      </c>
      <c r="D215" s="182" t="s">
        <v>6931</v>
      </c>
      <c r="E215" s="153">
        <v>40212.35</v>
      </c>
      <c r="F215" s="153">
        <v>15000</v>
      </c>
      <c r="G215" s="159">
        <v>36900.35</v>
      </c>
      <c r="H215" s="155">
        <f t="shared" si="3"/>
        <v>2.4600233333333335</v>
      </c>
      <c r="I215" s="155">
        <f t="shared" si="4"/>
        <v>9.292195170876945E-4</v>
      </c>
      <c r="J215" s="154">
        <v>51900.35</v>
      </c>
      <c r="K215" s="154">
        <v>15000</v>
      </c>
      <c r="L215" s="156">
        <v>36900.35</v>
      </c>
      <c r="M215" s="20">
        <v>41913</v>
      </c>
      <c r="N215" s="20">
        <v>42277</v>
      </c>
      <c r="O215" s="165" t="s">
        <v>6364</v>
      </c>
      <c r="P215" s="158">
        <v>7</v>
      </c>
      <c r="Q215" s="165" t="s">
        <v>6509</v>
      </c>
      <c r="R215" s="202">
        <v>3</v>
      </c>
    </row>
    <row r="216" spans="2:18" s="31" customFormat="1" x14ac:dyDescent="0.2">
      <c r="B216" s="152" t="s">
        <v>6538</v>
      </c>
      <c r="C216" s="152" t="s">
        <v>6539</v>
      </c>
      <c r="D216" s="182" t="s">
        <v>6540</v>
      </c>
      <c r="E216" s="153">
        <v>219.39</v>
      </c>
      <c r="F216" s="153">
        <v>7662.19</v>
      </c>
      <c r="G216" s="159">
        <v>-5781.5199999999995</v>
      </c>
      <c r="H216" s="155">
        <f t="shared" si="3"/>
        <v>-0.75455189704249048</v>
      </c>
      <c r="I216" s="155">
        <f t="shared" si="4"/>
        <v>3.3671358077572012E-5</v>
      </c>
      <c r="J216" s="154">
        <v>1880.67</v>
      </c>
      <c r="K216" s="154">
        <v>7662.19</v>
      </c>
      <c r="L216" s="156">
        <v>-5781.5199999999995</v>
      </c>
      <c r="M216" s="20">
        <v>41913</v>
      </c>
      <c r="N216" s="20">
        <v>42277</v>
      </c>
      <c r="O216" s="165" t="s">
        <v>6541</v>
      </c>
      <c r="P216" s="158">
        <v>2</v>
      </c>
      <c r="Q216" s="165" t="s">
        <v>6044</v>
      </c>
      <c r="R216" s="202">
        <v>9</v>
      </c>
    </row>
    <row r="217" spans="2:18" s="31" customFormat="1" ht="25.5" x14ac:dyDescent="0.2">
      <c r="B217" s="152" t="s">
        <v>6542</v>
      </c>
      <c r="C217" s="152" t="s">
        <v>6543</v>
      </c>
      <c r="D217" s="182" t="s">
        <v>6544</v>
      </c>
      <c r="E217" s="153">
        <v>8081.95</v>
      </c>
      <c r="F217" s="153">
        <v>180214.35</v>
      </c>
      <c r="G217" s="159">
        <v>-43494.010000000009</v>
      </c>
      <c r="H217" s="155">
        <f t="shared" si="3"/>
        <v>-0.24134598604384172</v>
      </c>
      <c r="I217" s="155">
        <f t="shared" si="4"/>
        <v>2.4478295100296126E-3</v>
      </c>
      <c r="J217" s="154">
        <v>136720.34</v>
      </c>
      <c r="K217" s="154">
        <v>180214.35</v>
      </c>
      <c r="L217" s="156">
        <v>-43494.010000000009</v>
      </c>
      <c r="M217" s="20">
        <v>41913</v>
      </c>
      <c r="N217" s="20">
        <v>42277</v>
      </c>
      <c r="O217" s="165" t="s">
        <v>6545</v>
      </c>
      <c r="P217" s="158">
        <v>1</v>
      </c>
      <c r="Q217" s="165" t="s">
        <v>6546</v>
      </c>
      <c r="R217" s="202">
        <v>1</v>
      </c>
    </row>
    <row r="218" spans="2:18" s="31" customFormat="1" x14ac:dyDescent="0.2">
      <c r="B218" s="152" t="s">
        <v>6551</v>
      </c>
      <c r="C218" s="152" t="s">
        <v>6552</v>
      </c>
      <c r="D218" s="182" t="s">
        <v>6553</v>
      </c>
      <c r="E218" s="153">
        <v>-98.28</v>
      </c>
      <c r="F218" s="153">
        <v>30884.59</v>
      </c>
      <c r="G218" s="154">
        <v>-21787.09</v>
      </c>
      <c r="H218" s="155">
        <f t="shared" si="3"/>
        <v>-0.70543562339665189</v>
      </c>
      <c r="I218" s="155">
        <f t="shared" si="4"/>
        <v>1.6288087761846118E-4</v>
      </c>
      <c r="J218" s="154">
        <v>9097.5</v>
      </c>
      <c r="K218" s="154">
        <v>30884.59</v>
      </c>
      <c r="L218" s="156">
        <v>-21787.09</v>
      </c>
      <c r="M218" s="20">
        <v>41913</v>
      </c>
      <c r="N218" s="20">
        <v>42277</v>
      </c>
      <c r="O218" s="165" t="s">
        <v>5777</v>
      </c>
      <c r="P218" s="158">
        <v>5</v>
      </c>
      <c r="Q218" s="165" t="s">
        <v>5805</v>
      </c>
      <c r="R218" s="202">
        <v>5</v>
      </c>
    </row>
    <row r="219" spans="2:18" s="31" customFormat="1" ht="25.5" x14ac:dyDescent="0.2">
      <c r="B219" s="152" t="s">
        <v>6554</v>
      </c>
      <c r="C219" s="152" t="s">
        <v>6555</v>
      </c>
      <c r="D219" s="182" t="s">
        <v>6932</v>
      </c>
      <c r="E219" s="153">
        <v>28196.58</v>
      </c>
      <c r="F219" s="153">
        <v>146685.57</v>
      </c>
      <c r="G219" s="154">
        <v>12435.699999999983</v>
      </c>
      <c r="H219" s="155">
        <f t="shared" si="3"/>
        <v>8.4777936916357766E-2</v>
      </c>
      <c r="I219" s="155">
        <f t="shared" si="4"/>
        <v>2.8488938835244974E-3</v>
      </c>
      <c r="J219" s="154">
        <v>159121.26999999999</v>
      </c>
      <c r="K219" s="154">
        <v>146685.57</v>
      </c>
      <c r="L219" s="156">
        <v>12435.699999999983</v>
      </c>
      <c r="M219" s="20">
        <v>41913</v>
      </c>
      <c r="N219" s="20">
        <v>42277</v>
      </c>
      <c r="O219" s="165" t="s">
        <v>6360</v>
      </c>
      <c r="P219" s="158">
        <v>2</v>
      </c>
      <c r="Q219" s="165" t="s">
        <v>6557</v>
      </c>
      <c r="R219" s="202">
        <v>10</v>
      </c>
    </row>
    <row r="220" spans="2:18" s="31" customFormat="1" ht="25.5" x14ac:dyDescent="0.2">
      <c r="B220" s="152" t="s">
        <v>6558</v>
      </c>
      <c r="C220" s="152" t="s">
        <v>6559</v>
      </c>
      <c r="D220" s="182" t="s">
        <v>6560</v>
      </c>
      <c r="E220" s="153">
        <v>9200.61</v>
      </c>
      <c r="F220" s="153">
        <v>374542.02</v>
      </c>
      <c r="G220" s="154">
        <v>121619.15999999997</v>
      </c>
      <c r="H220" s="155">
        <f t="shared" si="3"/>
        <v>0.32471432711341697</v>
      </c>
      <c r="I220" s="155">
        <f t="shared" si="4"/>
        <v>8.8832281878110774E-3</v>
      </c>
      <c r="J220" s="154">
        <v>496161.18</v>
      </c>
      <c r="K220" s="154">
        <v>374542.02</v>
      </c>
      <c r="L220" s="156">
        <v>121619.15999999997</v>
      </c>
      <c r="M220" s="20">
        <v>41913</v>
      </c>
      <c r="N220" s="20">
        <v>42277</v>
      </c>
      <c r="O220" s="165" t="s">
        <v>5720</v>
      </c>
      <c r="P220" s="158">
        <v>3</v>
      </c>
      <c r="Q220" s="165" t="s">
        <v>5812</v>
      </c>
      <c r="R220" s="202">
        <v>3</v>
      </c>
    </row>
    <row r="221" spans="2:18" s="31" customFormat="1" x14ac:dyDescent="0.2">
      <c r="B221" s="152" t="s">
        <v>6571</v>
      </c>
      <c r="C221" s="152" t="s">
        <v>6572</v>
      </c>
      <c r="D221" s="182" t="s">
        <v>6573</v>
      </c>
      <c r="E221" s="153">
        <v>88237.83</v>
      </c>
      <c r="F221" s="153">
        <v>441006.96</v>
      </c>
      <c r="G221" s="159">
        <v>18739.809999999998</v>
      </c>
      <c r="H221" s="155">
        <f t="shared" si="3"/>
        <v>4.2493229585310849E-2</v>
      </c>
      <c r="I221" s="155">
        <f t="shared" si="4"/>
        <v>8.2312676427428212E-3</v>
      </c>
      <c r="J221" s="154">
        <v>459746.77</v>
      </c>
      <c r="K221" s="154">
        <v>441006.96</v>
      </c>
      <c r="L221" s="156">
        <v>18739.809999999998</v>
      </c>
      <c r="M221" s="20">
        <v>41913</v>
      </c>
      <c r="N221" s="20">
        <v>42277</v>
      </c>
      <c r="O221" s="165" t="s">
        <v>6151</v>
      </c>
      <c r="P221" s="158">
        <v>10</v>
      </c>
      <c r="Q221" s="165" t="s">
        <v>6312</v>
      </c>
      <c r="R221" s="202">
        <v>1</v>
      </c>
    </row>
    <row r="222" spans="2:18" s="31" customFormat="1" ht="25.5" x14ac:dyDescent="0.2">
      <c r="B222" s="152" t="s">
        <v>6578</v>
      </c>
      <c r="C222" s="152" t="s">
        <v>6579</v>
      </c>
      <c r="D222" s="182" t="s">
        <v>6580</v>
      </c>
      <c r="E222" s="153">
        <v>4323.17</v>
      </c>
      <c r="F222" s="153">
        <v>29827.38</v>
      </c>
      <c r="G222" s="154">
        <v>-13067.470000000001</v>
      </c>
      <c r="H222" s="155">
        <f t="shared" si="3"/>
        <v>-0.43810317902544577</v>
      </c>
      <c r="I222" s="155">
        <f t="shared" si="4"/>
        <v>3.0006802413920568E-4</v>
      </c>
      <c r="J222" s="154">
        <v>16759.91</v>
      </c>
      <c r="K222" s="154">
        <v>29827.38</v>
      </c>
      <c r="L222" s="156">
        <v>-13067.470000000001</v>
      </c>
      <c r="M222" s="20">
        <v>41913</v>
      </c>
      <c r="N222" s="20">
        <v>42277</v>
      </c>
      <c r="O222" s="165" t="s">
        <v>5311</v>
      </c>
      <c r="P222" s="158">
        <v>10</v>
      </c>
      <c r="Q222" s="165" t="s">
        <v>5508</v>
      </c>
      <c r="R222" s="202">
        <v>9</v>
      </c>
    </row>
    <row r="223" spans="2:18" s="31" customFormat="1" x14ac:dyDescent="0.2">
      <c r="B223" s="152" t="s">
        <v>6581</v>
      </c>
      <c r="C223" s="152" t="s">
        <v>6582</v>
      </c>
      <c r="D223" s="182" t="s">
        <v>6583</v>
      </c>
      <c r="E223" s="153">
        <v>630.48</v>
      </c>
      <c r="F223" s="153">
        <v>47902.59</v>
      </c>
      <c r="G223" s="154">
        <v>-32661.869999999995</v>
      </c>
      <c r="H223" s="155">
        <f t="shared" si="3"/>
        <v>-0.68183933269578945</v>
      </c>
      <c r="I223" s="155">
        <f t="shared" si="4"/>
        <v>2.7286857368917104E-4</v>
      </c>
      <c r="J223" s="154">
        <v>15240.72</v>
      </c>
      <c r="K223" s="154">
        <v>47902.59</v>
      </c>
      <c r="L223" s="156">
        <v>-32661.869999999995</v>
      </c>
      <c r="M223" s="20">
        <v>41913</v>
      </c>
      <c r="N223" s="20">
        <v>42277</v>
      </c>
      <c r="O223" s="165" t="s">
        <v>5311</v>
      </c>
      <c r="P223" s="158">
        <v>10</v>
      </c>
      <c r="Q223" s="165" t="s">
        <v>5508</v>
      </c>
      <c r="R223" s="202">
        <v>9</v>
      </c>
    </row>
    <row r="224" spans="2:18" s="31" customFormat="1" ht="25.5" x14ac:dyDescent="0.2">
      <c r="B224" s="152" t="s">
        <v>6584</v>
      </c>
      <c r="C224" s="152" t="s">
        <v>6585</v>
      </c>
      <c r="D224" s="182" t="s">
        <v>6586</v>
      </c>
      <c r="E224" s="153">
        <v>1017217.52</v>
      </c>
      <c r="F224" s="153">
        <v>6639868.2300000004</v>
      </c>
      <c r="G224" s="154">
        <v>-186605.77000000048</v>
      </c>
      <c r="H224" s="155">
        <f t="shared" si="3"/>
        <v>-2.8103836331703901E-2</v>
      </c>
      <c r="I224" s="155">
        <f t="shared" si="4"/>
        <v>0.11553867029261553</v>
      </c>
      <c r="J224" s="154">
        <v>6453262.46</v>
      </c>
      <c r="K224" s="154">
        <v>6639868.2300000004</v>
      </c>
      <c r="L224" s="156">
        <v>-186605.77000000048</v>
      </c>
      <c r="M224" s="20">
        <v>41913</v>
      </c>
      <c r="N224" s="20">
        <v>42277</v>
      </c>
      <c r="O224" s="165" t="s">
        <v>6587</v>
      </c>
      <c r="P224" s="158">
        <v>2</v>
      </c>
      <c r="Q224" s="165" t="s">
        <v>5675</v>
      </c>
      <c r="R224" s="202">
        <v>11</v>
      </c>
    </row>
    <row r="225" spans="2:18" s="31" customFormat="1" x14ac:dyDescent="0.2">
      <c r="B225" s="152" t="s">
        <v>6588</v>
      </c>
      <c r="C225" s="152" t="s">
        <v>6589</v>
      </c>
      <c r="D225" s="182" t="s">
        <v>6590</v>
      </c>
      <c r="E225" s="153">
        <v>46427.89</v>
      </c>
      <c r="F225" s="153">
        <v>280654.78999999998</v>
      </c>
      <c r="G225" s="154">
        <v>-78430.479999999981</v>
      </c>
      <c r="H225" s="155">
        <f t="shared" si="3"/>
        <v>-0.27945534084773677</v>
      </c>
      <c r="I225" s="155">
        <f t="shared" si="4"/>
        <v>3.6206070995974445E-3</v>
      </c>
      <c r="J225" s="154">
        <v>202224.31</v>
      </c>
      <c r="K225" s="154">
        <v>280654.78999999998</v>
      </c>
      <c r="L225" s="156">
        <v>-78430.479999999981</v>
      </c>
      <c r="M225" s="20">
        <v>41913</v>
      </c>
      <c r="N225" s="20">
        <v>42277</v>
      </c>
      <c r="O225" s="165" t="s">
        <v>6591</v>
      </c>
      <c r="P225" s="158">
        <v>10</v>
      </c>
      <c r="Q225" s="165" t="s">
        <v>5508</v>
      </c>
      <c r="R225" s="202">
        <v>9</v>
      </c>
    </row>
    <row r="226" spans="2:18" s="31" customFormat="1" x14ac:dyDescent="0.2">
      <c r="B226" s="152" t="s">
        <v>6592</v>
      </c>
      <c r="C226" s="152" t="s">
        <v>6593</v>
      </c>
      <c r="D226" s="182" t="s">
        <v>6594</v>
      </c>
      <c r="E226" s="153">
        <v>3187.42</v>
      </c>
      <c r="F226" s="153">
        <v>8039.75</v>
      </c>
      <c r="G226" s="154">
        <v>-3860.76</v>
      </c>
      <c r="H226" s="155">
        <f t="shared" si="3"/>
        <v>-0.48020896172144661</v>
      </c>
      <c r="I226" s="155">
        <f t="shared" si="4"/>
        <v>7.4820286755567241E-5</v>
      </c>
      <c r="J226" s="154">
        <v>4178.99</v>
      </c>
      <c r="K226" s="154">
        <v>8039.75</v>
      </c>
      <c r="L226" s="156">
        <v>-3860.76</v>
      </c>
      <c r="M226" s="20">
        <v>41913</v>
      </c>
      <c r="N226" s="20">
        <v>42277</v>
      </c>
      <c r="O226" s="165" t="s">
        <v>6595</v>
      </c>
      <c r="P226" s="158">
        <v>3</v>
      </c>
      <c r="Q226" s="165" t="s">
        <v>6044</v>
      </c>
      <c r="R226" s="202">
        <v>9</v>
      </c>
    </row>
    <row r="227" spans="2:18" s="31" customFormat="1" x14ac:dyDescent="0.2">
      <c r="B227" s="152" t="s">
        <v>6596</v>
      </c>
      <c r="C227" s="152" t="s">
        <v>6597</v>
      </c>
      <c r="D227" s="182" t="s">
        <v>6598</v>
      </c>
      <c r="E227" s="153">
        <v>-790.62</v>
      </c>
      <c r="F227" s="153">
        <v>-0.02</v>
      </c>
      <c r="G227" s="154">
        <v>136.14000000000001</v>
      </c>
      <c r="H227" s="155">
        <f t="shared" si="3"/>
        <v>-6807.0000000000009</v>
      </c>
      <c r="I227" s="155">
        <f t="shared" si="4"/>
        <v>2.4370810729788333E-6</v>
      </c>
      <c r="J227" s="154">
        <v>136.12</v>
      </c>
      <c r="K227" s="154">
        <v>-0.02</v>
      </c>
      <c r="L227" s="156">
        <v>136.14000000000001</v>
      </c>
      <c r="M227" s="20">
        <v>41913</v>
      </c>
      <c r="N227" s="20">
        <v>42277</v>
      </c>
      <c r="O227" s="165" t="s">
        <v>6599</v>
      </c>
      <c r="P227" s="158">
        <v>2</v>
      </c>
      <c r="Q227" s="165" t="s">
        <v>6044</v>
      </c>
      <c r="R227" s="202">
        <v>9</v>
      </c>
    </row>
    <row r="228" spans="2:18" s="31" customFormat="1" x14ac:dyDescent="0.2">
      <c r="B228" s="152" t="s">
        <v>6600</v>
      </c>
      <c r="C228" s="152" t="s">
        <v>6601</v>
      </c>
      <c r="D228" s="182" t="s">
        <v>6602</v>
      </c>
      <c r="E228" s="153">
        <v>-39294.75</v>
      </c>
      <c r="F228" s="153">
        <v>330281.61</v>
      </c>
      <c r="G228" s="154">
        <v>-330281.61</v>
      </c>
      <c r="H228" s="155">
        <f t="shared" ref="H228:H291" si="5">G228/F228</f>
        <v>-1</v>
      </c>
      <c r="I228" s="155">
        <f t="shared" si="4"/>
        <v>0</v>
      </c>
      <c r="J228" s="154">
        <v>0</v>
      </c>
      <c r="K228" s="154">
        <v>330281.61</v>
      </c>
      <c r="L228" s="156">
        <v>-330281.61</v>
      </c>
      <c r="M228" s="20">
        <v>41913</v>
      </c>
      <c r="N228" s="20">
        <v>42277</v>
      </c>
      <c r="O228" s="165" t="s">
        <v>6165</v>
      </c>
      <c r="P228" s="158">
        <v>10</v>
      </c>
      <c r="Q228" s="165" t="s">
        <v>5508</v>
      </c>
      <c r="R228" s="202">
        <v>9</v>
      </c>
    </row>
    <row r="229" spans="2:18" s="31" customFormat="1" x14ac:dyDescent="0.2">
      <c r="B229" s="152" t="s">
        <v>6624</v>
      </c>
      <c r="C229" s="152" t="s">
        <v>6625</v>
      </c>
      <c r="D229" s="182" t="s">
        <v>6626</v>
      </c>
      <c r="E229" s="153">
        <v>-73.87</v>
      </c>
      <c r="F229" s="153">
        <v>8137.88</v>
      </c>
      <c r="G229" s="154">
        <v>-3095.9300000000003</v>
      </c>
      <c r="H229" s="155">
        <f t="shared" si="5"/>
        <v>-0.3804344620466264</v>
      </c>
      <c r="I229" s="155">
        <f t="shared" si="4"/>
        <v>9.0270650278472144E-5</v>
      </c>
      <c r="J229" s="154">
        <v>5041.95</v>
      </c>
      <c r="K229" s="154">
        <v>8137.88</v>
      </c>
      <c r="L229" s="156">
        <v>-3095.9300000000003</v>
      </c>
      <c r="M229" s="20">
        <v>41913</v>
      </c>
      <c r="N229" s="20">
        <v>42277</v>
      </c>
      <c r="O229" s="165" t="s">
        <v>6346</v>
      </c>
      <c r="P229" s="158">
        <v>4</v>
      </c>
      <c r="Q229" s="165" t="s">
        <v>6044</v>
      </c>
      <c r="R229" s="202">
        <v>9</v>
      </c>
    </row>
    <row r="230" spans="2:18" s="31" customFormat="1" x14ac:dyDescent="0.2">
      <c r="B230" s="152" t="s">
        <v>6631</v>
      </c>
      <c r="C230" s="152" t="s">
        <v>6632</v>
      </c>
      <c r="D230" s="182" t="s">
        <v>6633</v>
      </c>
      <c r="E230" s="153">
        <v>-45.14</v>
      </c>
      <c r="F230" s="153">
        <v>182740.37</v>
      </c>
      <c r="G230" s="154">
        <v>-78705.56</v>
      </c>
      <c r="H230" s="155">
        <f t="shared" si="5"/>
        <v>-0.43069607443609753</v>
      </c>
      <c r="I230" s="155">
        <f t="shared" si="4"/>
        <v>1.8626305199966871E-3</v>
      </c>
      <c r="J230" s="154">
        <v>104034.81</v>
      </c>
      <c r="K230" s="154">
        <v>182740.37</v>
      </c>
      <c r="L230" s="156">
        <v>-78705.56</v>
      </c>
      <c r="M230" s="20">
        <v>41913</v>
      </c>
      <c r="N230" s="20">
        <v>42277</v>
      </c>
      <c r="O230" s="165" t="s">
        <v>6530</v>
      </c>
      <c r="P230" s="158">
        <v>3</v>
      </c>
      <c r="Q230" s="165" t="s">
        <v>6044</v>
      </c>
      <c r="R230" s="202">
        <v>9</v>
      </c>
    </row>
    <row r="231" spans="2:18" s="31" customFormat="1" ht="25.5" x14ac:dyDescent="0.2">
      <c r="B231" s="152" t="s">
        <v>6660</v>
      </c>
      <c r="C231" s="152" t="s">
        <v>6661</v>
      </c>
      <c r="D231" s="182" t="s">
        <v>6662</v>
      </c>
      <c r="E231" s="153">
        <v>2362.62</v>
      </c>
      <c r="F231" s="153">
        <v>51622.76</v>
      </c>
      <c r="G231" s="154">
        <v>-13890.800000000003</v>
      </c>
      <c r="H231" s="155">
        <f t="shared" si="5"/>
        <v>-0.26908286190044861</v>
      </c>
      <c r="I231" s="155">
        <f t="shared" si="4"/>
        <v>6.7554984985596837E-4</v>
      </c>
      <c r="J231" s="154">
        <v>37731.96</v>
      </c>
      <c r="K231" s="154">
        <v>51622.76</v>
      </c>
      <c r="L231" s="156">
        <v>-13890.800000000003</v>
      </c>
      <c r="M231" s="20">
        <v>41913</v>
      </c>
      <c r="N231" s="20">
        <v>42277</v>
      </c>
      <c r="O231" s="165" t="s">
        <v>5823</v>
      </c>
      <c r="P231" s="158">
        <v>6</v>
      </c>
      <c r="Q231" s="165" t="s">
        <v>6169</v>
      </c>
      <c r="R231" s="202">
        <v>8</v>
      </c>
    </row>
    <row r="232" spans="2:18" s="31" customFormat="1" x14ac:dyDescent="0.2">
      <c r="B232" s="152" t="s">
        <v>6679</v>
      </c>
      <c r="C232" s="152" t="s">
        <v>6680</v>
      </c>
      <c r="D232" s="182" t="s">
        <v>6681</v>
      </c>
      <c r="E232" s="153">
        <v>-8.82</v>
      </c>
      <c r="F232" s="153">
        <v>9815.1299999999992</v>
      </c>
      <c r="G232" s="154">
        <v>1501.2400000000016</v>
      </c>
      <c r="H232" s="155">
        <f t="shared" si="5"/>
        <v>0.15295161653488051</v>
      </c>
      <c r="I232" s="155">
        <f t="shared" si="4"/>
        <v>2.0260734015446283E-4</v>
      </c>
      <c r="J232" s="154">
        <v>11316.37</v>
      </c>
      <c r="K232" s="154">
        <v>9815.1299999999992</v>
      </c>
      <c r="L232" s="156">
        <v>1501.2400000000016</v>
      </c>
      <c r="M232" s="20">
        <v>41913</v>
      </c>
      <c r="N232" s="20">
        <v>42277</v>
      </c>
      <c r="O232" s="165" t="s">
        <v>5823</v>
      </c>
      <c r="P232" s="158">
        <v>6</v>
      </c>
      <c r="Q232" s="165" t="s">
        <v>6169</v>
      </c>
      <c r="R232" s="202">
        <v>8</v>
      </c>
    </row>
    <row r="233" spans="2:18" s="31" customFormat="1" x14ac:dyDescent="0.2">
      <c r="B233" s="152" t="s">
        <v>6682</v>
      </c>
      <c r="C233" s="152" t="s">
        <v>6683</v>
      </c>
      <c r="D233" s="182" t="s">
        <v>6684</v>
      </c>
      <c r="E233" s="153">
        <v>-122.34</v>
      </c>
      <c r="F233" s="153">
        <v>14822.55</v>
      </c>
      <c r="G233" s="154">
        <v>-11075.519999999999</v>
      </c>
      <c r="H233" s="155">
        <f t="shared" si="5"/>
        <v>-0.74720746430270091</v>
      </c>
      <c r="I233" s="155">
        <f t="shared" si="4"/>
        <v>6.7086511114339384E-5</v>
      </c>
      <c r="J233" s="154">
        <v>3747.03</v>
      </c>
      <c r="K233" s="154">
        <v>14822.55</v>
      </c>
      <c r="L233" s="156">
        <v>-11075.519999999999</v>
      </c>
      <c r="M233" s="20">
        <v>41913</v>
      </c>
      <c r="N233" s="20">
        <v>42277</v>
      </c>
      <c r="O233" s="165" t="s">
        <v>6685</v>
      </c>
      <c r="P233" s="158">
        <v>4</v>
      </c>
      <c r="Q233" s="165" t="s">
        <v>6686</v>
      </c>
      <c r="R233" s="202">
        <v>4</v>
      </c>
    </row>
    <row r="234" spans="2:18" s="31" customFormat="1" ht="25.5" x14ac:dyDescent="0.2">
      <c r="B234" s="152" t="s">
        <v>6687</v>
      </c>
      <c r="C234" s="152" t="s">
        <v>6688</v>
      </c>
      <c r="D234" s="182" t="s">
        <v>6689</v>
      </c>
      <c r="E234" s="153">
        <v>2394.63</v>
      </c>
      <c r="F234" s="153">
        <v>4895.26</v>
      </c>
      <c r="G234" s="154">
        <v>-9440.94</v>
      </c>
      <c r="H234" s="155">
        <f t="shared" si="5"/>
        <v>-1.9285880627382408</v>
      </c>
      <c r="I234" s="155">
        <f t="shared" si="4"/>
        <v>-8.1385473786500315E-5</v>
      </c>
      <c r="J234" s="154">
        <v>-4545.68</v>
      </c>
      <c r="K234" s="154">
        <v>4895.26</v>
      </c>
      <c r="L234" s="156">
        <v>-9440.94</v>
      </c>
      <c r="M234" s="20">
        <v>41913</v>
      </c>
      <c r="N234" s="20">
        <v>42277</v>
      </c>
      <c r="O234" s="165" t="s">
        <v>6614</v>
      </c>
      <c r="P234" s="158">
        <v>5</v>
      </c>
      <c r="Q234" s="165" t="s">
        <v>5892</v>
      </c>
      <c r="R234" s="202">
        <v>7</v>
      </c>
    </row>
    <row r="235" spans="2:18" s="31" customFormat="1" ht="25.5" x14ac:dyDescent="0.2">
      <c r="B235" s="152" t="s">
        <v>6693</v>
      </c>
      <c r="C235" s="152" t="s">
        <v>6694</v>
      </c>
      <c r="D235" s="182" t="s">
        <v>6695</v>
      </c>
      <c r="E235" s="153">
        <v>5373.58</v>
      </c>
      <c r="F235" s="153">
        <v>38918.57</v>
      </c>
      <c r="G235" s="154">
        <v>16019.760000000002</v>
      </c>
      <c r="H235" s="155">
        <f t="shared" si="5"/>
        <v>0.41162252364359747</v>
      </c>
      <c r="I235" s="155">
        <f t="shared" si="4"/>
        <v>9.8361125642128428E-4</v>
      </c>
      <c r="J235" s="154">
        <v>54938.33</v>
      </c>
      <c r="K235" s="154">
        <v>38918.57</v>
      </c>
      <c r="L235" s="156">
        <v>16019.760000000002</v>
      </c>
      <c r="M235" s="20">
        <v>41913</v>
      </c>
      <c r="N235" s="20">
        <v>42277</v>
      </c>
      <c r="O235" s="165" t="s">
        <v>6696</v>
      </c>
      <c r="P235" s="158">
        <v>2</v>
      </c>
      <c r="Q235" s="165" t="s">
        <v>5508</v>
      </c>
      <c r="R235" s="202">
        <v>9</v>
      </c>
    </row>
    <row r="236" spans="2:18" s="31" customFormat="1" ht="25.5" x14ac:dyDescent="0.2">
      <c r="B236" s="152" t="s">
        <v>6705</v>
      </c>
      <c r="C236" s="152" t="s">
        <v>6706</v>
      </c>
      <c r="D236" s="182" t="s">
        <v>6707</v>
      </c>
      <c r="E236" s="153">
        <v>-1161.6400000000001</v>
      </c>
      <c r="F236" s="153">
        <v>62262.85</v>
      </c>
      <c r="G236" s="154">
        <v>2077.7000000000044</v>
      </c>
      <c r="H236" s="155">
        <f t="shared" si="5"/>
        <v>3.3369818439085333E-2</v>
      </c>
      <c r="I236" s="155">
        <f t="shared" si="4"/>
        <v>1.1519478153838398E-3</v>
      </c>
      <c r="J236" s="154">
        <v>64340.55</v>
      </c>
      <c r="K236" s="154">
        <v>62262.85</v>
      </c>
      <c r="L236" s="156">
        <v>2077.7000000000044</v>
      </c>
      <c r="M236" s="20">
        <v>41913</v>
      </c>
      <c r="N236" s="20">
        <v>42277</v>
      </c>
      <c r="O236" s="165" t="s">
        <v>6708</v>
      </c>
      <c r="P236" s="158">
        <v>7</v>
      </c>
      <c r="Q236" s="165" t="s">
        <v>6044</v>
      </c>
      <c r="R236" s="202">
        <v>9</v>
      </c>
    </row>
    <row r="237" spans="2:18" s="31" customFormat="1" x14ac:dyDescent="0.2">
      <c r="B237" s="152" t="s">
        <v>6933</v>
      </c>
      <c r="C237" s="152" t="s">
        <v>6934</v>
      </c>
      <c r="D237" s="182" t="s">
        <v>6935</v>
      </c>
      <c r="E237" s="153">
        <v>17189.52</v>
      </c>
      <c r="F237" s="153">
        <v>24779.23</v>
      </c>
      <c r="G237" s="154">
        <v>-7589.7099999999991</v>
      </c>
      <c r="H237" s="155">
        <f t="shared" si="5"/>
        <v>-0.30629321411520855</v>
      </c>
      <c r="I237" s="155">
        <f t="shared" si="4"/>
        <v>3.0775972557736637E-4</v>
      </c>
      <c r="J237" s="154">
        <v>17189.52</v>
      </c>
      <c r="K237" s="154">
        <v>24779.23</v>
      </c>
      <c r="L237" s="156">
        <v>-7589.7099999999991</v>
      </c>
      <c r="M237" s="20">
        <v>41913</v>
      </c>
      <c r="N237" s="20">
        <v>42277</v>
      </c>
      <c r="O237" s="165" t="s">
        <v>5311</v>
      </c>
      <c r="P237" s="158">
        <v>10</v>
      </c>
      <c r="Q237" s="165" t="s">
        <v>5675</v>
      </c>
      <c r="R237" s="202">
        <v>11</v>
      </c>
    </row>
    <row r="238" spans="2:18" s="31" customFormat="1" x14ac:dyDescent="0.2">
      <c r="B238" s="152" t="s">
        <v>6709</v>
      </c>
      <c r="C238" s="152" t="s">
        <v>6710</v>
      </c>
      <c r="D238" s="182" t="s">
        <v>6711</v>
      </c>
      <c r="E238" s="153">
        <v>-834.99</v>
      </c>
      <c r="F238" s="153">
        <v>18678.900000000001</v>
      </c>
      <c r="G238" s="154">
        <v>-13999.34</v>
      </c>
      <c r="H238" s="155">
        <f t="shared" si="5"/>
        <v>-0.74947347006515364</v>
      </c>
      <c r="I238" s="155">
        <f t="shared" si="4"/>
        <v>8.3782450087193866E-5</v>
      </c>
      <c r="J238" s="154">
        <v>4679.5600000000004</v>
      </c>
      <c r="K238" s="154">
        <v>18678.900000000001</v>
      </c>
      <c r="L238" s="156">
        <v>-13999.34</v>
      </c>
      <c r="M238" s="20">
        <v>41913</v>
      </c>
      <c r="N238" s="20">
        <v>42277</v>
      </c>
      <c r="O238" s="165" t="s">
        <v>5311</v>
      </c>
      <c r="P238" s="158">
        <v>10</v>
      </c>
      <c r="Q238" s="165" t="s">
        <v>5508</v>
      </c>
      <c r="R238" s="202">
        <v>9</v>
      </c>
    </row>
    <row r="239" spans="2:18" s="31" customFormat="1" x14ac:dyDescent="0.2">
      <c r="B239" s="152" t="s">
        <v>6712</v>
      </c>
      <c r="C239" s="152" t="s">
        <v>6713</v>
      </c>
      <c r="D239" s="182" t="s">
        <v>6714</v>
      </c>
      <c r="E239" s="153">
        <v>923.08</v>
      </c>
      <c r="F239" s="153">
        <v>2130.1799999999998</v>
      </c>
      <c r="G239" s="154">
        <v>-495.34999999999991</v>
      </c>
      <c r="H239" s="155">
        <f t="shared" si="5"/>
        <v>-0.23253903426001557</v>
      </c>
      <c r="I239" s="155">
        <f t="shared" si="4"/>
        <v>2.926985931926231E-5</v>
      </c>
      <c r="J239" s="154">
        <v>1634.83</v>
      </c>
      <c r="K239" s="154">
        <v>2130.1799999999998</v>
      </c>
      <c r="L239" s="156">
        <v>-495.34999999999991</v>
      </c>
      <c r="M239" s="20">
        <v>41913</v>
      </c>
      <c r="N239" s="20">
        <v>42277</v>
      </c>
      <c r="O239" s="165" t="s">
        <v>6715</v>
      </c>
      <c r="P239" s="158">
        <v>5</v>
      </c>
      <c r="Q239" s="165" t="s">
        <v>6044</v>
      </c>
      <c r="R239" s="202">
        <v>9</v>
      </c>
    </row>
    <row r="240" spans="2:18" s="31" customFormat="1" ht="25.5" x14ac:dyDescent="0.2">
      <c r="B240" s="152" t="s">
        <v>6716</v>
      </c>
      <c r="C240" s="152" t="s">
        <v>6717</v>
      </c>
      <c r="D240" s="182" t="s">
        <v>6718</v>
      </c>
      <c r="E240" s="153">
        <v>-220.97</v>
      </c>
      <c r="F240" s="153">
        <v>3127.09</v>
      </c>
      <c r="G240" s="154">
        <v>-1358.38</v>
      </c>
      <c r="H240" s="155">
        <f t="shared" si="5"/>
        <v>-0.43439107924620013</v>
      </c>
      <c r="I240" s="155">
        <f t="shared" si="4"/>
        <v>3.1666835619955864E-5</v>
      </c>
      <c r="J240" s="154">
        <v>1768.71</v>
      </c>
      <c r="K240" s="154">
        <v>3127.09</v>
      </c>
      <c r="L240" s="156">
        <v>-1358.38</v>
      </c>
      <c r="M240" s="20">
        <v>41913</v>
      </c>
      <c r="N240" s="20">
        <v>42277</v>
      </c>
      <c r="O240" s="165" t="s">
        <v>5823</v>
      </c>
      <c r="P240" s="158">
        <v>6</v>
      </c>
      <c r="Q240" s="165" t="s">
        <v>6044</v>
      </c>
      <c r="R240" s="202">
        <v>9</v>
      </c>
    </row>
    <row r="241" spans="2:18" s="31" customFormat="1" ht="25.5" x14ac:dyDescent="0.2">
      <c r="B241" s="152" t="s">
        <v>6719</v>
      </c>
      <c r="C241" s="152" t="s">
        <v>6720</v>
      </c>
      <c r="D241" s="182" t="s">
        <v>6721</v>
      </c>
      <c r="E241" s="153">
        <v>-1125.07</v>
      </c>
      <c r="F241" s="153">
        <v>11584.56</v>
      </c>
      <c r="G241" s="154">
        <v>-2778.75</v>
      </c>
      <c r="H241" s="155">
        <f t="shared" si="5"/>
        <v>-0.2398666846215998</v>
      </c>
      <c r="I241" s="155">
        <f t="shared" si="4"/>
        <v>1.576584843024371E-4</v>
      </c>
      <c r="J241" s="154">
        <v>8805.81</v>
      </c>
      <c r="K241" s="154">
        <v>11584.56</v>
      </c>
      <c r="L241" s="156">
        <v>-2778.75</v>
      </c>
      <c r="M241" s="20">
        <v>41913</v>
      </c>
      <c r="N241" s="20">
        <v>42277</v>
      </c>
      <c r="O241" s="165" t="s">
        <v>6722</v>
      </c>
      <c r="P241" s="158">
        <v>6</v>
      </c>
      <c r="Q241" s="165" t="s">
        <v>5272</v>
      </c>
      <c r="R241" s="202">
        <v>9</v>
      </c>
    </row>
    <row r="242" spans="2:18" s="31" customFormat="1" x14ac:dyDescent="0.2">
      <c r="B242" s="152" t="s">
        <v>6936</v>
      </c>
      <c r="C242" s="152" t="s">
        <v>6937</v>
      </c>
      <c r="D242" s="182" t="s">
        <v>6938</v>
      </c>
      <c r="E242" s="153">
        <v>67601.63</v>
      </c>
      <c r="F242" s="153">
        <v>77135.3</v>
      </c>
      <c r="G242" s="154">
        <v>-9533.6699999999983</v>
      </c>
      <c r="H242" s="155">
        <f t="shared" si="5"/>
        <v>-0.12359671901191799</v>
      </c>
      <c r="I242" s="155">
        <f t="shared" si="4"/>
        <v>1.2103339184213789E-3</v>
      </c>
      <c r="J242" s="154">
        <v>67601.63</v>
      </c>
      <c r="K242" s="154">
        <v>77135.3</v>
      </c>
      <c r="L242" s="156">
        <v>-9533.6699999999983</v>
      </c>
      <c r="M242" s="20">
        <v>41913</v>
      </c>
      <c r="N242" s="20">
        <v>42277</v>
      </c>
      <c r="O242" s="165" t="s">
        <v>6742</v>
      </c>
      <c r="P242" s="158">
        <v>5</v>
      </c>
      <c r="Q242" s="165" t="s">
        <v>6557</v>
      </c>
      <c r="R242" s="202">
        <v>10</v>
      </c>
    </row>
    <row r="243" spans="2:18" s="31" customFormat="1" x14ac:dyDescent="0.2">
      <c r="B243" s="152" t="s">
        <v>6726</v>
      </c>
      <c r="C243" s="152" t="s">
        <v>6727</v>
      </c>
      <c r="D243" s="182" t="s">
        <v>6728</v>
      </c>
      <c r="E243" s="153">
        <v>355.39</v>
      </c>
      <c r="F243" s="153">
        <v>3559.5</v>
      </c>
      <c r="G243" s="154">
        <v>2020.8100000000004</v>
      </c>
      <c r="H243" s="155">
        <f t="shared" si="5"/>
        <v>0.56772299480264088</v>
      </c>
      <c r="I243" s="155">
        <f t="shared" si="4"/>
        <v>9.9909402603250903E-5</v>
      </c>
      <c r="J243" s="154">
        <v>5580.31</v>
      </c>
      <c r="K243" s="154">
        <v>3559.5</v>
      </c>
      <c r="L243" s="156">
        <v>2020.8100000000004</v>
      </c>
      <c r="M243" s="20">
        <v>41913</v>
      </c>
      <c r="N243" s="20">
        <v>42277</v>
      </c>
      <c r="O243" s="165" t="s">
        <v>6729</v>
      </c>
      <c r="P243" s="158">
        <v>5</v>
      </c>
      <c r="Q243" s="165" t="s">
        <v>6044</v>
      </c>
      <c r="R243" s="202">
        <v>9</v>
      </c>
    </row>
    <row r="244" spans="2:18" s="31" customFormat="1" ht="25.5" x14ac:dyDescent="0.2">
      <c r="B244" s="152" t="s">
        <v>6730</v>
      </c>
      <c r="C244" s="152" t="s">
        <v>6731</v>
      </c>
      <c r="D244" s="182" t="s">
        <v>6732</v>
      </c>
      <c r="E244" s="153">
        <v>166634.94</v>
      </c>
      <c r="F244" s="153">
        <v>135880.54999999999</v>
      </c>
      <c r="G244" s="154">
        <v>130956.72000000003</v>
      </c>
      <c r="H244" s="155">
        <f t="shared" si="5"/>
        <v>0.96376354084525007</v>
      </c>
      <c r="I244" s="155">
        <f t="shared" si="4"/>
        <v>4.7774321207929961E-3</v>
      </c>
      <c r="J244" s="154">
        <v>266837.27</v>
      </c>
      <c r="K244" s="154">
        <v>135880.54999999999</v>
      </c>
      <c r="L244" s="156">
        <v>130956.72000000003</v>
      </c>
      <c r="M244" s="20">
        <v>41913</v>
      </c>
      <c r="N244" s="20">
        <v>42277</v>
      </c>
      <c r="O244" s="165" t="s">
        <v>6733</v>
      </c>
      <c r="P244" s="158">
        <v>10</v>
      </c>
      <c r="Q244" s="165" t="s">
        <v>5675</v>
      </c>
      <c r="R244" s="202">
        <v>11</v>
      </c>
    </row>
    <row r="245" spans="2:18" s="31" customFormat="1" x14ac:dyDescent="0.2">
      <c r="B245" s="152" t="s">
        <v>6748</v>
      </c>
      <c r="C245" s="152" t="s">
        <v>6749</v>
      </c>
      <c r="D245" s="182" t="s">
        <v>6750</v>
      </c>
      <c r="E245" s="153">
        <v>173849.3</v>
      </c>
      <c r="F245" s="153">
        <v>60000</v>
      </c>
      <c r="G245" s="154">
        <v>117152.04999999999</v>
      </c>
      <c r="H245" s="155">
        <f t="shared" si="5"/>
        <v>1.9525341666666665</v>
      </c>
      <c r="I245" s="155">
        <f t="shared" si="4"/>
        <v>3.1717154576432552E-3</v>
      </c>
      <c r="J245" s="154">
        <v>177152.05</v>
      </c>
      <c r="K245" s="154">
        <v>60000</v>
      </c>
      <c r="L245" s="156">
        <v>117152.04999999999</v>
      </c>
      <c r="M245" s="20">
        <v>41913</v>
      </c>
      <c r="N245" s="20">
        <v>42277</v>
      </c>
      <c r="O245" s="165" t="s">
        <v>5823</v>
      </c>
      <c r="P245" s="158">
        <v>6</v>
      </c>
      <c r="Q245" s="165" t="s">
        <v>5272</v>
      </c>
      <c r="R245" s="202">
        <v>9</v>
      </c>
    </row>
    <row r="246" spans="2:18" s="31" customFormat="1" ht="25.5" x14ac:dyDescent="0.2">
      <c r="B246" s="152" t="s">
        <v>6751</v>
      </c>
      <c r="C246" s="152" t="s">
        <v>6752</v>
      </c>
      <c r="D246" s="182" t="s">
        <v>6753</v>
      </c>
      <c r="E246" s="153">
        <v>6352.35</v>
      </c>
      <c r="F246" s="153">
        <v>64276.66</v>
      </c>
      <c r="G246" s="154">
        <v>4890.3899999999994</v>
      </c>
      <c r="H246" s="155">
        <f t="shared" si="5"/>
        <v>7.6083449264476397E-2</v>
      </c>
      <c r="I246" s="155">
        <f t="shared" si="4"/>
        <v>1.2383610669172835E-3</v>
      </c>
      <c r="J246" s="154">
        <v>69167.05</v>
      </c>
      <c r="K246" s="154">
        <v>64276.66</v>
      </c>
      <c r="L246" s="156">
        <v>4890.3899999999994</v>
      </c>
      <c r="M246" s="20">
        <v>41913</v>
      </c>
      <c r="N246" s="20">
        <v>42277</v>
      </c>
      <c r="O246" s="165" t="s">
        <v>6754</v>
      </c>
      <c r="P246" s="158">
        <v>5</v>
      </c>
      <c r="Q246" s="165" t="s">
        <v>5675</v>
      </c>
      <c r="R246" s="202">
        <v>11</v>
      </c>
    </row>
    <row r="247" spans="2:18" s="31" customFormat="1" ht="25.5" x14ac:dyDescent="0.2">
      <c r="B247" s="152" t="s">
        <v>6755</v>
      </c>
      <c r="C247" s="152" t="s">
        <v>6756</v>
      </c>
      <c r="D247" s="182" t="s">
        <v>6939</v>
      </c>
      <c r="E247" s="153">
        <v>-220.87</v>
      </c>
      <c r="F247" s="153">
        <v>33963.339999999997</v>
      </c>
      <c r="G247" s="154">
        <v>-6730.0599999999977</v>
      </c>
      <c r="H247" s="155">
        <f t="shared" si="5"/>
        <v>-0.19815660061701817</v>
      </c>
      <c r="I247" s="155">
        <f t="shared" si="4"/>
        <v>4.8758236293809133E-4</v>
      </c>
      <c r="J247" s="154">
        <v>27233.279999999999</v>
      </c>
      <c r="K247" s="154">
        <v>33963.339999999997</v>
      </c>
      <c r="L247" s="156">
        <v>-6730.0599999999977</v>
      </c>
      <c r="M247" s="20">
        <v>41913</v>
      </c>
      <c r="N247" s="20">
        <v>42277</v>
      </c>
      <c r="O247" s="165" t="s">
        <v>6742</v>
      </c>
      <c r="P247" s="158">
        <v>5</v>
      </c>
      <c r="Q247" s="165" t="s">
        <v>6364</v>
      </c>
      <c r="R247" s="202">
        <v>7</v>
      </c>
    </row>
    <row r="248" spans="2:18" s="31" customFormat="1" ht="25.5" x14ac:dyDescent="0.2">
      <c r="B248" s="152" t="s">
        <v>6758</v>
      </c>
      <c r="C248" s="152" t="s">
        <v>6759</v>
      </c>
      <c r="D248" s="182" t="s">
        <v>6760</v>
      </c>
      <c r="E248" s="153">
        <v>1112.75</v>
      </c>
      <c r="F248" s="153">
        <v>5257.15</v>
      </c>
      <c r="G248" s="154">
        <v>5843.42</v>
      </c>
      <c r="H248" s="155">
        <f t="shared" si="5"/>
        <v>1.1115185984801652</v>
      </c>
      <c r="I248" s="155">
        <f t="shared" si="4"/>
        <v>1.9874367503876466E-4</v>
      </c>
      <c r="J248" s="154">
        <v>11100.57</v>
      </c>
      <c r="K248" s="154">
        <v>5257.15</v>
      </c>
      <c r="L248" s="156">
        <v>5843.42</v>
      </c>
      <c r="M248" s="20">
        <v>41913</v>
      </c>
      <c r="N248" s="20">
        <v>42277</v>
      </c>
      <c r="O248" s="165" t="s">
        <v>6761</v>
      </c>
      <c r="P248" s="158">
        <v>6</v>
      </c>
      <c r="Q248" s="165" t="s">
        <v>6762</v>
      </c>
      <c r="R248" s="202">
        <v>7</v>
      </c>
    </row>
    <row r="249" spans="2:18" s="31" customFormat="1" x14ac:dyDescent="0.2">
      <c r="B249" s="152" t="s">
        <v>6767</v>
      </c>
      <c r="C249" s="152" t="s">
        <v>6768</v>
      </c>
      <c r="D249" s="182" t="s">
        <v>6769</v>
      </c>
      <c r="E249" s="153">
        <v>-2537.7600000000002</v>
      </c>
      <c r="F249" s="153">
        <v>6527.3</v>
      </c>
      <c r="G249" s="159">
        <v>1551.0199999999995</v>
      </c>
      <c r="H249" s="155">
        <f t="shared" si="5"/>
        <v>0.23762045562483713</v>
      </c>
      <c r="I249" s="155">
        <f t="shared" si="4"/>
        <v>1.4463356430698184E-4</v>
      </c>
      <c r="J249" s="154">
        <v>8078.32</v>
      </c>
      <c r="K249" s="154">
        <v>6527.3</v>
      </c>
      <c r="L249" s="156">
        <v>1551.0199999999995</v>
      </c>
      <c r="M249" s="20">
        <v>41913</v>
      </c>
      <c r="N249" s="20">
        <v>42277</v>
      </c>
      <c r="O249" s="165" t="s">
        <v>6630</v>
      </c>
      <c r="P249" s="158">
        <v>6</v>
      </c>
      <c r="Q249" s="165" t="s">
        <v>6364</v>
      </c>
      <c r="R249" s="202">
        <v>7</v>
      </c>
    </row>
    <row r="250" spans="2:18" s="31" customFormat="1" x14ac:dyDescent="0.2">
      <c r="B250" s="152" t="s">
        <v>6770</v>
      </c>
      <c r="C250" s="152" t="s">
        <v>6771</v>
      </c>
      <c r="D250" s="182" t="s">
        <v>6772</v>
      </c>
      <c r="E250" s="153">
        <v>-3164.79</v>
      </c>
      <c r="F250" s="153">
        <v>6527.3</v>
      </c>
      <c r="G250" s="154">
        <v>2886.12</v>
      </c>
      <c r="H250" s="155">
        <f t="shared" si="5"/>
        <v>0.44216138372680891</v>
      </c>
      <c r="I250" s="155">
        <f t="shared" si="4"/>
        <v>1.6853708282398185E-4</v>
      </c>
      <c r="J250" s="154">
        <v>9413.42</v>
      </c>
      <c r="K250" s="154">
        <v>6527.3</v>
      </c>
      <c r="L250" s="156">
        <v>2886.12</v>
      </c>
      <c r="M250" s="20">
        <v>41913</v>
      </c>
      <c r="N250" s="20">
        <v>42277</v>
      </c>
      <c r="O250" s="165" t="s">
        <v>6630</v>
      </c>
      <c r="P250" s="158">
        <v>6</v>
      </c>
      <c r="Q250" s="165" t="s">
        <v>6364</v>
      </c>
      <c r="R250" s="202">
        <v>7</v>
      </c>
    </row>
    <row r="251" spans="2:18" s="31" customFormat="1" x14ac:dyDescent="0.2">
      <c r="B251" s="152" t="s">
        <v>6773</v>
      </c>
      <c r="C251" s="152" t="s">
        <v>6774</v>
      </c>
      <c r="D251" s="182" t="s">
        <v>6775</v>
      </c>
      <c r="E251" s="153">
        <v>185.98</v>
      </c>
      <c r="F251" s="153">
        <v>4427.5200000000004</v>
      </c>
      <c r="G251" s="154">
        <v>-1980.1200000000003</v>
      </c>
      <c r="H251" s="155">
        <f t="shared" si="5"/>
        <v>-0.44723005203816135</v>
      </c>
      <c r="I251" s="155">
        <f t="shared" si="4"/>
        <v>4.381804450491035E-5</v>
      </c>
      <c r="J251" s="154">
        <v>2447.4</v>
      </c>
      <c r="K251" s="154">
        <v>4427.5200000000004</v>
      </c>
      <c r="L251" s="156">
        <v>-1980.1200000000003</v>
      </c>
      <c r="M251" s="20">
        <v>41913</v>
      </c>
      <c r="N251" s="20">
        <v>42277</v>
      </c>
      <c r="O251" s="165" t="s">
        <v>5892</v>
      </c>
      <c r="P251" s="158">
        <v>7</v>
      </c>
      <c r="Q251" s="165" t="s">
        <v>6776</v>
      </c>
      <c r="R251" s="202">
        <v>8</v>
      </c>
    </row>
    <row r="252" spans="2:18" s="31" customFormat="1" ht="25.5" x14ac:dyDescent="0.2">
      <c r="B252" s="152" t="s">
        <v>6777</v>
      </c>
      <c r="C252" s="152" t="s">
        <v>6778</v>
      </c>
      <c r="D252" s="182" t="s">
        <v>6940</v>
      </c>
      <c r="E252" s="153">
        <v>15938.49</v>
      </c>
      <c r="F252" s="153">
        <v>38690.79</v>
      </c>
      <c r="G252" s="154">
        <v>-6741.43</v>
      </c>
      <c r="H252" s="155">
        <f t="shared" si="5"/>
        <v>-0.17423862371380891</v>
      </c>
      <c r="I252" s="155">
        <f t="shared" si="4"/>
        <v>5.7201866404486498E-4</v>
      </c>
      <c r="J252" s="154">
        <v>31949.360000000001</v>
      </c>
      <c r="K252" s="154">
        <v>38690.79</v>
      </c>
      <c r="L252" s="156">
        <v>-6741.43</v>
      </c>
      <c r="M252" s="20">
        <v>41913</v>
      </c>
      <c r="N252" s="20">
        <v>42277</v>
      </c>
      <c r="O252" s="165" t="s">
        <v>5311</v>
      </c>
      <c r="P252" s="158">
        <v>10</v>
      </c>
      <c r="Q252" s="165" t="s">
        <v>5508</v>
      </c>
      <c r="R252" s="202">
        <v>9</v>
      </c>
    </row>
    <row r="253" spans="2:18" s="31" customFormat="1" ht="25.5" x14ac:dyDescent="0.2">
      <c r="B253" s="152" t="s">
        <v>6780</v>
      </c>
      <c r="C253" s="152" t="s">
        <v>6781</v>
      </c>
      <c r="D253" s="182" t="s">
        <v>6782</v>
      </c>
      <c r="E253" s="153">
        <v>-834.99</v>
      </c>
      <c r="F253" s="153">
        <v>27647.07</v>
      </c>
      <c r="G253" s="154">
        <v>-20882.39</v>
      </c>
      <c r="H253" s="155">
        <f t="shared" si="5"/>
        <v>-0.75532018401950007</v>
      </c>
      <c r="I253" s="155">
        <f t="shared" si="4"/>
        <v>1.211142638316078E-4</v>
      </c>
      <c r="J253" s="154">
        <v>6764.68</v>
      </c>
      <c r="K253" s="154">
        <v>27647.07</v>
      </c>
      <c r="L253" s="156">
        <v>-20882.39</v>
      </c>
      <c r="M253" s="20">
        <v>41913</v>
      </c>
      <c r="N253" s="20">
        <v>42277</v>
      </c>
      <c r="O253" s="165" t="s">
        <v>5311</v>
      </c>
      <c r="P253" s="158">
        <v>10</v>
      </c>
      <c r="Q253" s="165" t="s">
        <v>5508</v>
      </c>
      <c r="R253" s="202">
        <v>9</v>
      </c>
    </row>
    <row r="254" spans="2:18" s="31" customFormat="1" ht="63.75" x14ac:dyDescent="0.2">
      <c r="B254" s="152" t="s">
        <v>6783</v>
      </c>
      <c r="C254" s="152" t="s">
        <v>6784</v>
      </c>
      <c r="D254" s="182" t="s">
        <v>6785</v>
      </c>
      <c r="E254" s="153">
        <v>-1023.4</v>
      </c>
      <c r="F254" s="153">
        <v>18952.990000000002</v>
      </c>
      <c r="G254" s="154">
        <v>-15643.210000000001</v>
      </c>
      <c r="H254" s="155">
        <f t="shared" si="5"/>
        <v>-0.82536897872050796</v>
      </c>
      <c r="I254" s="155">
        <f t="shared" si="4"/>
        <v>5.9258023756419948E-5</v>
      </c>
      <c r="J254" s="154">
        <v>3309.78</v>
      </c>
      <c r="K254" s="154">
        <v>18952.990000000002</v>
      </c>
      <c r="L254" s="156">
        <v>-15643.210000000001</v>
      </c>
      <c r="M254" s="20">
        <v>41913</v>
      </c>
      <c r="N254" s="20">
        <v>42277</v>
      </c>
      <c r="O254" s="165" t="s">
        <v>5311</v>
      </c>
      <c r="P254" s="158">
        <v>10</v>
      </c>
      <c r="Q254" s="165" t="s">
        <v>5508</v>
      </c>
      <c r="R254" s="202">
        <v>9</v>
      </c>
    </row>
    <row r="255" spans="2:18" s="31" customFormat="1" x14ac:dyDescent="0.2">
      <c r="B255" s="152" t="s">
        <v>6797</v>
      </c>
      <c r="C255" s="152" t="s">
        <v>6798</v>
      </c>
      <c r="D255" s="182" t="s">
        <v>6799</v>
      </c>
      <c r="E255" s="153">
        <v>14851.13</v>
      </c>
      <c r="F255" s="153">
        <v>35342.85</v>
      </c>
      <c r="G255" s="159">
        <v>-18762.59</v>
      </c>
      <c r="H255" s="155">
        <f t="shared" si="5"/>
        <v>-0.53087371278773499</v>
      </c>
      <c r="I255" s="155">
        <f t="shared" si="4"/>
        <v>2.9685158559409361E-4</v>
      </c>
      <c r="J255" s="154">
        <v>16580.259999999998</v>
      </c>
      <c r="K255" s="154">
        <v>35342.85</v>
      </c>
      <c r="L255" s="156">
        <v>-18762.59</v>
      </c>
      <c r="M255" s="20">
        <v>41913</v>
      </c>
      <c r="N255" s="20">
        <v>42277</v>
      </c>
      <c r="O255" s="165" t="s">
        <v>6800</v>
      </c>
      <c r="P255" s="158">
        <v>7</v>
      </c>
      <c r="Q255" s="165" t="s">
        <v>6044</v>
      </c>
      <c r="R255" s="202">
        <v>9</v>
      </c>
    </row>
    <row r="256" spans="2:18" s="31" customFormat="1" x14ac:dyDescent="0.2">
      <c r="B256" s="152" t="s">
        <v>6801</v>
      </c>
      <c r="C256" s="152" t="s">
        <v>6802</v>
      </c>
      <c r="D256" s="182" t="s">
        <v>6803</v>
      </c>
      <c r="E256" s="153">
        <v>328663.8</v>
      </c>
      <c r="F256" s="153">
        <v>1586909.8</v>
      </c>
      <c r="G256" s="159">
        <v>130043.45999999996</v>
      </c>
      <c r="H256" s="155">
        <f t="shared" si="5"/>
        <v>8.1947606599946612E-2</v>
      </c>
      <c r="I256" s="155">
        <f t="shared" si="4"/>
        <v>3.0740187284273475E-2</v>
      </c>
      <c r="J256" s="154">
        <v>1716953.26</v>
      </c>
      <c r="K256" s="154">
        <v>1586909.8</v>
      </c>
      <c r="L256" s="156">
        <v>130043.45999999996</v>
      </c>
      <c r="M256" s="20">
        <v>41913</v>
      </c>
      <c r="N256" s="20">
        <v>42277</v>
      </c>
      <c r="O256" s="165" t="s">
        <v>6364</v>
      </c>
      <c r="P256" s="158">
        <v>7</v>
      </c>
      <c r="Q256" s="165" t="s">
        <v>6804</v>
      </c>
      <c r="R256" s="202">
        <v>6</v>
      </c>
    </row>
    <row r="257" spans="2:18" s="31" customFormat="1" ht="38.25" x14ac:dyDescent="0.2">
      <c r="B257" s="152" t="s">
        <v>6805</v>
      </c>
      <c r="C257" s="152" t="s">
        <v>6806</v>
      </c>
      <c r="D257" s="182" t="s">
        <v>6807</v>
      </c>
      <c r="E257" s="153">
        <v>619.66999999999996</v>
      </c>
      <c r="F257" s="153">
        <v>14903.49</v>
      </c>
      <c r="G257" s="159">
        <v>3060.7500000000018</v>
      </c>
      <c r="H257" s="155">
        <f t="shared" si="5"/>
        <v>0.20537135932590297</v>
      </c>
      <c r="I257" s="155">
        <f t="shared" si="4"/>
        <v>3.2163024753489037E-4</v>
      </c>
      <c r="J257" s="154">
        <v>17964.240000000002</v>
      </c>
      <c r="K257" s="154">
        <v>14903.49</v>
      </c>
      <c r="L257" s="156">
        <v>3060.7500000000018</v>
      </c>
      <c r="M257" s="20">
        <v>41913</v>
      </c>
      <c r="N257" s="20">
        <v>42277</v>
      </c>
      <c r="O257" s="165" t="s">
        <v>6545</v>
      </c>
      <c r="P257" s="158">
        <v>1</v>
      </c>
      <c r="Q257" s="165" t="s">
        <v>5508</v>
      </c>
      <c r="R257" s="202">
        <v>9</v>
      </c>
    </row>
    <row r="258" spans="2:18" s="31" customFormat="1" x14ac:dyDescent="0.2">
      <c r="B258" s="152" t="s">
        <v>6808</v>
      </c>
      <c r="C258" s="152" t="s">
        <v>6809</v>
      </c>
      <c r="D258" s="182" t="s">
        <v>6810</v>
      </c>
      <c r="E258" s="153">
        <v>24602.34</v>
      </c>
      <c r="F258" s="153">
        <v>167242.45000000001</v>
      </c>
      <c r="G258" s="159">
        <v>26963.729999999981</v>
      </c>
      <c r="H258" s="155">
        <f t="shared" si="5"/>
        <v>0.16122539462917446</v>
      </c>
      <c r="I258" s="155">
        <f t="shared" si="4"/>
        <v>3.4770511720064678E-3</v>
      </c>
      <c r="J258" s="154">
        <v>194206.18</v>
      </c>
      <c r="K258" s="154">
        <v>167242.45000000001</v>
      </c>
      <c r="L258" s="156">
        <v>26963.729999999981</v>
      </c>
      <c r="M258" s="20">
        <v>41913</v>
      </c>
      <c r="N258" s="20">
        <v>42277</v>
      </c>
      <c r="O258" s="165" t="s">
        <v>5823</v>
      </c>
      <c r="P258" s="158">
        <v>6</v>
      </c>
      <c r="Q258" s="165" t="s">
        <v>6811</v>
      </c>
      <c r="R258" s="202">
        <v>7</v>
      </c>
    </row>
    <row r="259" spans="2:18" s="31" customFormat="1" x14ac:dyDescent="0.2">
      <c r="B259" s="152" t="s">
        <v>6812</v>
      </c>
      <c r="C259" s="152" t="s">
        <v>6941</v>
      </c>
      <c r="D259" s="182" t="s">
        <v>6813</v>
      </c>
      <c r="E259" s="153">
        <v>11924.37</v>
      </c>
      <c r="F259" s="153">
        <v>40990.129999999997</v>
      </c>
      <c r="G259" s="159">
        <v>23861.010000000002</v>
      </c>
      <c r="H259" s="155">
        <f t="shared" si="5"/>
        <v>0.58211598743404824</v>
      </c>
      <c r="I259" s="155">
        <f t="shared" si="4"/>
        <v>1.1610893759557781E-3</v>
      </c>
      <c r="J259" s="154">
        <v>64851.14</v>
      </c>
      <c r="K259" s="154">
        <v>40990.129999999997</v>
      </c>
      <c r="L259" s="156">
        <v>23861.010000000002</v>
      </c>
      <c r="M259" s="20">
        <v>41913</v>
      </c>
      <c r="N259" s="20">
        <v>42277</v>
      </c>
      <c r="O259" s="165" t="s">
        <v>6701</v>
      </c>
      <c r="P259" s="158">
        <v>6</v>
      </c>
      <c r="Q259" s="165" t="s">
        <v>6044</v>
      </c>
      <c r="R259" s="202">
        <v>9</v>
      </c>
    </row>
    <row r="260" spans="2:18" s="31" customFormat="1" ht="25.5" x14ac:dyDescent="0.2">
      <c r="B260" s="152" t="s">
        <v>6942</v>
      </c>
      <c r="C260" s="152" t="s">
        <v>6943</v>
      </c>
      <c r="D260" s="182" t="s">
        <v>6944</v>
      </c>
      <c r="E260" s="153">
        <v>14905.74</v>
      </c>
      <c r="F260" s="153">
        <v>41927.53</v>
      </c>
      <c r="G260" s="159">
        <v>-27021.79</v>
      </c>
      <c r="H260" s="155">
        <f t="shared" si="5"/>
        <v>-0.64448800108186677</v>
      </c>
      <c r="I260" s="155">
        <f t="shared" si="4"/>
        <v>2.6687111984090148E-4</v>
      </c>
      <c r="J260" s="154">
        <v>14905.74</v>
      </c>
      <c r="K260" s="154">
        <v>41927.53</v>
      </c>
      <c r="L260" s="156">
        <v>-27021.79</v>
      </c>
      <c r="M260" s="20">
        <v>41913</v>
      </c>
      <c r="N260" s="20">
        <v>42277</v>
      </c>
      <c r="O260" s="165" t="s">
        <v>6169</v>
      </c>
      <c r="P260" s="158">
        <v>8</v>
      </c>
      <c r="Q260" s="165" t="s">
        <v>6945</v>
      </c>
      <c r="R260" s="202">
        <v>8</v>
      </c>
    </row>
    <row r="261" spans="2:18" s="31" customFormat="1" x14ac:dyDescent="0.2">
      <c r="B261" s="152" t="s">
        <v>6818</v>
      </c>
      <c r="C261" s="152" t="s">
        <v>6819</v>
      </c>
      <c r="D261" s="182" t="s">
        <v>6819</v>
      </c>
      <c r="E261" s="153">
        <v>800035.53</v>
      </c>
      <c r="F261" s="153">
        <v>666602.23999999999</v>
      </c>
      <c r="G261" s="159">
        <v>195099.95999999996</v>
      </c>
      <c r="H261" s="155">
        <f t="shared" si="5"/>
        <v>0.29267822442360825</v>
      </c>
      <c r="I261" s="155">
        <f t="shared" si="4"/>
        <v>1.5427843977110058E-2</v>
      </c>
      <c r="J261" s="154">
        <v>861702.2</v>
      </c>
      <c r="K261" s="154">
        <v>666602.23999999999</v>
      </c>
      <c r="L261" s="156">
        <v>195099.95999999996</v>
      </c>
      <c r="M261" s="20">
        <v>41913</v>
      </c>
      <c r="N261" s="20">
        <v>42277</v>
      </c>
      <c r="O261" s="165" t="s">
        <v>6169</v>
      </c>
      <c r="P261" s="158">
        <v>8</v>
      </c>
      <c r="Q261" s="165" t="s">
        <v>6820</v>
      </c>
      <c r="R261" s="202">
        <v>7</v>
      </c>
    </row>
    <row r="262" spans="2:18" s="31" customFormat="1" ht="25.5" x14ac:dyDescent="0.2">
      <c r="B262" s="152" t="s">
        <v>6821</v>
      </c>
      <c r="C262" s="152" t="s">
        <v>6822</v>
      </c>
      <c r="D262" s="182" t="s">
        <v>6823</v>
      </c>
      <c r="E262" s="153">
        <v>22060.25</v>
      </c>
      <c r="F262" s="153">
        <v>47164.67</v>
      </c>
      <c r="G262" s="159">
        <v>-5029.6500000000015</v>
      </c>
      <c r="H262" s="155">
        <f t="shared" si="5"/>
        <v>-0.10664020335560498</v>
      </c>
      <c r="I262" s="155">
        <f t="shared" si="4"/>
        <v>7.5438186711419765E-4</v>
      </c>
      <c r="J262" s="154">
        <v>42135.02</v>
      </c>
      <c r="K262" s="154">
        <v>47164.67</v>
      </c>
      <c r="L262" s="156">
        <v>-5029.6500000000015</v>
      </c>
      <c r="M262" s="20">
        <v>41913</v>
      </c>
      <c r="N262" s="20">
        <v>42277</v>
      </c>
      <c r="O262" s="165" t="s">
        <v>6824</v>
      </c>
      <c r="P262" s="158">
        <v>7</v>
      </c>
      <c r="Q262" s="165" t="s">
        <v>6004</v>
      </c>
      <c r="R262" s="202">
        <v>12</v>
      </c>
    </row>
    <row r="263" spans="2:18" s="31" customFormat="1" ht="25.5" x14ac:dyDescent="0.2">
      <c r="B263" s="152" t="s">
        <v>6825</v>
      </c>
      <c r="C263" s="152" t="s">
        <v>6826</v>
      </c>
      <c r="D263" s="182" t="s">
        <v>6827</v>
      </c>
      <c r="E263" s="153">
        <v>-590.80999999999995</v>
      </c>
      <c r="F263" s="153">
        <v>8280.4699999999993</v>
      </c>
      <c r="G263" s="159">
        <v>4186.2100000000009</v>
      </c>
      <c r="H263" s="155">
        <f t="shared" si="5"/>
        <v>0.50555222106957709</v>
      </c>
      <c r="I263" s="155">
        <f t="shared" si="4"/>
        <v>2.2320239399708903E-4</v>
      </c>
      <c r="J263" s="154">
        <v>12466.68</v>
      </c>
      <c r="K263" s="154">
        <v>8280.4699999999993</v>
      </c>
      <c r="L263" s="156">
        <v>4186.2100000000009</v>
      </c>
      <c r="M263" s="20">
        <v>41913</v>
      </c>
      <c r="N263" s="20">
        <v>42277</v>
      </c>
      <c r="O263" s="165" t="s">
        <v>6828</v>
      </c>
      <c r="P263" s="158">
        <v>7</v>
      </c>
      <c r="Q263" s="165" t="s">
        <v>6829</v>
      </c>
      <c r="R263" s="202">
        <v>8</v>
      </c>
    </row>
    <row r="264" spans="2:18" s="31" customFormat="1" x14ac:dyDescent="0.2">
      <c r="B264" s="152" t="s">
        <v>6834</v>
      </c>
      <c r="C264" s="152" t="s">
        <v>6835</v>
      </c>
      <c r="D264" s="182" t="s">
        <v>6836</v>
      </c>
      <c r="E264" s="153">
        <v>114104</v>
      </c>
      <c r="F264" s="153">
        <v>123381.36</v>
      </c>
      <c r="G264" s="159">
        <v>-1778.2700000000041</v>
      </c>
      <c r="H264" s="155">
        <f t="shared" si="5"/>
        <v>-1.4412792985909736E-2</v>
      </c>
      <c r="I264" s="155">
        <f t="shared" si="4"/>
        <v>2.1771715328735056E-3</v>
      </c>
      <c r="J264" s="154">
        <v>121603.09</v>
      </c>
      <c r="K264" s="154">
        <v>123381.36</v>
      </c>
      <c r="L264" s="156">
        <v>-1778.2700000000041</v>
      </c>
      <c r="M264" s="20">
        <v>41913</v>
      </c>
      <c r="N264" s="20">
        <v>42277</v>
      </c>
      <c r="O264" s="165" t="s">
        <v>6837</v>
      </c>
      <c r="P264" s="158">
        <v>7</v>
      </c>
      <c r="Q264" s="165" t="s">
        <v>6327</v>
      </c>
      <c r="R264" s="202">
        <v>11</v>
      </c>
    </row>
    <row r="265" spans="2:18" s="31" customFormat="1" x14ac:dyDescent="0.2">
      <c r="B265" s="152" t="s">
        <v>6838</v>
      </c>
      <c r="C265" s="152" t="s">
        <v>6839</v>
      </c>
      <c r="D265" s="182" t="s">
        <v>6839</v>
      </c>
      <c r="E265" s="153">
        <v>460540.68</v>
      </c>
      <c r="F265" s="153">
        <v>404045.26</v>
      </c>
      <c r="G265" s="159">
        <v>85580.010000000009</v>
      </c>
      <c r="H265" s="155">
        <f t="shared" si="5"/>
        <v>0.21180797913580277</v>
      </c>
      <c r="I265" s="155">
        <f t="shared" si="4"/>
        <v>8.7662098028882668E-3</v>
      </c>
      <c r="J265" s="154">
        <v>489625.27</v>
      </c>
      <c r="K265" s="154">
        <v>404045.26</v>
      </c>
      <c r="L265" s="156">
        <v>85580.010000000009</v>
      </c>
      <c r="M265" s="20">
        <v>41913</v>
      </c>
      <c r="N265" s="20">
        <v>42277</v>
      </c>
      <c r="O265" s="165" t="s">
        <v>6840</v>
      </c>
      <c r="P265" s="158">
        <v>10</v>
      </c>
      <c r="Q265" s="165" t="s">
        <v>6841</v>
      </c>
      <c r="R265" s="202">
        <v>7</v>
      </c>
    </row>
    <row r="266" spans="2:18" s="31" customFormat="1" x14ac:dyDescent="0.2">
      <c r="B266" s="152" t="s">
        <v>6842</v>
      </c>
      <c r="C266" s="152" t="s">
        <v>6843</v>
      </c>
      <c r="D266" s="182" t="s">
        <v>6844</v>
      </c>
      <c r="E266" s="153">
        <v>-587.59</v>
      </c>
      <c r="F266" s="153">
        <v>7925.37</v>
      </c>
      <c r="G266" s="154">
        <v>-3757.2699999999995</v>
      </c>
      <c r="H266" s="155">
        <f t="shared" si="5"/>
        <v>-0.47408133626568849</v>
      </c>
      <c r="I266" s="155">
        <f t="shared" si="4"/>
        <v>7.4625313108162469E-5</v>
      </c>
      <c r="J266" s="154">
        <v>4168.1000000000004</v>
      </c>
      <c r="K266" s="154">
        <v>7925.37</v>
      </c>
      <c r="L266" s="156">
        <v>-3757.2699999999995</v>
      </c>
      <c r="M266" s="20">
        <v>41913</v>
      </c>
      <c r="N266" s="20">
        <v>42277</v>
      </c>
      <c r="O266" s="165" t="s">
        <v>6845</v>
      </c>
      <c r="P266" s="158">
        <v>7</v>
      </c>
      <c r="Q266" s="165" t="s">
        <v>6044</v>
      </c>
      <c r="R266" s="202">
        <v>9</v>
      </c>
    </row>
    <row r="267" spans="2:18" s="31" customFormat="1" ht="38.25" x14ac:dyDescent="0.2">
      <c r="B267" s="152" t="s">
        <v>6846</v>
      </c>
      <c r="C267" s="152" t="s">
        <v>6847</v>
      </c>
      <c r="D267" s="182" t="s">
        <v>6848</v>
      </c>
      <c r="E267" s="153">
        <v>20306.89</v>
      </c>
      <c r="F267" s="153">
        <v>5932.5</v>
      </c>
      <c r="G267" s="159">
        <v>17156.38</v>
      </c>
      <c r="H267" s="155">
        <f t="shared" si="5"/>
        <v>2.8919308891698274</v>
      </c>
      <c r="I267" s="155">
        <f t="shared" si="4"/>
        <v>4.1338137264384015E-4</v>
      </c>
      <c r="J267" s="154">
        <v>23088.880000000001</v>
      </c>
      <c r="K267" s="154">
        <v>5932.5</v>
      </c>
      <c r="L267" s="156">
        <v>17156.38</v>
      </c>
      <c r="M267" s="20">
        <v>41913</v>
      </c>
      <c r="N267" s="20">
        <v>42277</v>
      </c>
      <c r="O267" s="165" t="s">
        <v>6849</v>
      </c>
      <c r="P267" s="158">
        <v>8</v>
      </c>
      <c r="Q267" s="165" t="s">
        <v>6850</v>
      </c>
      <c r="R267" s="202">
        <v>8</v>
      </c>
    </row>
    <row r="268" spans="2:18" s="31" customFormat="1" ht="25.5" x14ac:dyDescent="0.2">
      <c r="B268" s="152" t="s">
        <v>6851</v>
      </c>
      <c r="C268" s="152" t="s">
        <v>6852</v>
      </c>
      <c r="D268" s="182" t="s">
        <v>6853</v>
      </c>
      <c r="E268" s="153">
        <v>-58.02</v>
      </c>
      <c r="F268" s="153">
        <v>704.63</v>
      </c>
      <c r="G268" s="159">
        <v>218.48000000000002</v>
      </c>
      <c r="H268" s="155">
        <f t="shared" si="5"/>
        <v>0.31006343754878452</v>
      </c>
      <c r="I268" s="155">
        <f t="shared" si="4"/>
        <v>1.6527284082261905E-5</v>
      </c>
      <c r="J268" s="154">
        <v>923.11</v>
      </c>
      <c r="K268" s="154">
        <v>704.63</v>
      </c>
      <c r="L268" s="156">
        <v>218.48000000000002</v>
      </c>
      <c r="M268" s="20">
        <v>41913</v>
      </c>
      <c r="N268" s="20">
        <v>42277</v>
      </c>
      <c r="O268" s="165" t="s">
        <v>6169</v>
      </c>
      <c r="P268" s="158">
        <v>8</v>
      </c>
      <c r="Q268" s="165" t="s">
        <v>6854</v>
      </c>
      <c r="R268" s="202">
        <v>8</v>
      </c>
    </row>
    <row r="269" spans="2:18" s="31" customFormat="1" x14ac:dyDescent="0.2">
      <c r="B269" s="152" t="s">
        <v>6855</v>
      </c>
      <c r="C269" s="152" t="s">
        <v>6856</v>
      </c>
      <c r="D269" s="182" t="s">
        <v>6857</v>
      </c>
      <c r="E269" s="153">
        <v>-30.78</v>
      </c>
      <c r="F269" s="153">
        <v>1414.49</v>
      </c>
      <c r="G269" s="159">
        <v>-772.95</v>
      </c>
      <c r="H269" s="155">
        <f t="shared" si="5"/>
        <v>-0.54645137116557918</v>
      </c>
      <c r="I269" s="155">
        <f t="shared" si="4"/>
        <v>1.148607839816956E-5</v>
      </c>
      <c r="J269" s="154">
        <v>641.54</v>
      </c>
      <c r="K269" s="154">
        <v>1414.49</v>
      </c>
      <c r="L269" s="156">
        <v>-772.95</v>
      </c>
      <c r="M269" s="20">
        <v>41913</v>
      </c>
      <c r="N269" s="20">
        <v>42277</v>
      </c>
      <c r="O269" s="165" t="s">
        <v>6169</v>
      </c>
      <c r="P269" s="158">
        <v>8</v>
      </c>
      <c r="Q269" s="165" t="s">
        <v>6854</v>
      </c>
      <c r="R269" s="202">
        <v>8</v>
      </c>
    </row>
    <row r="270" spans="2:18" s="31" customFormat="1" x14ac:dyDescent="0.2">
      <c r="B270" s="152" t="s">
        <v>6858</v>
      </c>
      <c r="C270" s="152" t="s">
        <v>6859</v>
      </c>
      <c r="D270" s="182" t="s">
        <v>6860</v>
      </c>
      <c r="E270" s="153">
        <v>-2646.61</v>
      </c>
      <c r="F270" s="153">
        <v>5350.57</v>
      </c>
      <c r="G270" s="159">
        <v>5810.7200000000012</v>
      </c>
      <c r="H270" s="155">
        <f t="shared" si="5"/>
        <v>1.0860001831580564</v>
      </c>
      <c r="I270" s="155">
        <f t="shared" si="4"/>
        <v>1.9983080083035501E-4</v>
      </c>
      <c r="J270" s="154">
        <v>11161.29</v>
      </c>
      <c r="K270" s="154">
        <v>5350.57</v>
      </c>
      <c r="L270" s="156">
        <v>5810.7200000000012</v>
      </c>
      <c r="M270" s="20">
        <v>41913</v>
      </c>
      <c r="N270" s="20">
        <v>42277</v>
      </c>
      <c r="O270" s="165" t="s">
        <v>6828</v>
      </c>
      <c r="P270" s="158">
        <v>7</v>
      </c>
      <c r="Q270" s="165" t="s">
        <v>6829</v>
      </c>
      <c r="R270" s="202">
        <v>8</v>
      </c>
    </row>
    <row r="271" spans="2:18" s="31" customFormat="1" x14ac:dyDescent="0.2">
      <c r="B271" s="152" t="s">
        <v>6861</v>
      </c>
      <c r="C271" s="152" t="s">
        <v>6862</v>
      </c>
      <c r="D271" s="182" t="s">
        <v>6863</v>
      </c>
      <c r="E271" s="153">
        <v>1248.3599999999999</v>
      </c>
      <c r="F271" s="153">
        <v>2243.9</v>
      </c>
      <c r="G271" s="154">
        <v>-680.97</v>
      </c>
      <c r="H271" s="155">
        <f t="shared" si="5"/>
        <v>-0.30347609073488124</v>
      </c>
      <c r="I271" s="155">
        <f t="shared" ref="I271:I334" si="6">J271/55853702</f>
        <v>2.7982567744569555E-5</v>
      </c>
      <c r="J271" s="154">
        <v>1562.93</v>
      </c>
      <c r="K271" s="154">
        <v>2243.9</v>
      </c>
      <c r="L271" s="156">
        <v>-680.97</v>
      </c>
      <c r="M271" s="20">
        <v>41913</v>
      </c>
      <c r="N271" s="20">
        <v>42277</v>
      </c>
      <c r="O271" s="165" t="s">
        <v>6169</v>
      </c>
      <c r="P271" s="158">
        <v>8</v>
      </c>
      <c r="Q271" s="165" t="s">
        <v>6829</v>
      </c>
      <c r="R271" s="202">
        <v>8</v>
      </c>
    </row>
    <row r="272" spans="2:18" s="31" customFormat="1" ht="25.5" x14ac:dyDescent="0.2">
      <c r="B272" s="152" t="s">
        <v>6946</v>
      </c>
      <c r="C272" s="152" t="s">
        <v>6947</v>
      </c>
      <c r="D272" s="182" t="s">
        <v>6948</v>
      </c>
      <c r="E272" s="153">
        <v>48093.5</v>
      </c>
      <c r="F272" s="153">
        <v>86142</v>
      </c>
      <c r="G272" s="159">
        <v>-38048.5</v>
      </c>
      <c r="H272" s="155">
        <f t="shared" si="5"/>
        <v>-0.44169510807736062</v>
      </c>
      <c r="I272" s="155">
        <f t="shared" si="6"/>
        <v>8.6106199370634376E-4</v>
      </c>
      <c r="J272" s="154">
        <v>48093.5</v>
      </c>
      <c r="K272" s="154">
        <v>86142</v>
      </c>
      <c r="L272" s="156">
        <v>-38048.5</v>
      </c>
      <c r="M272" s="20">
        <v>41913</v>
      </c>
      <c r="N272" s="20">
        <v>42277</v>
      </c>
      <c r="O272" s="165" t="s">
        <v>6949</v>
      </c>
      <c r="P272" s="158">
        <v>9</v>
      </c>
      <c r="Q272" s="165" t="s">
        <v>5675</v>
      </c>
      <c r="R272" s="202">
        <v>11</v>
      </c>
    </row>
    <row r="273" spans="2:18" s="31" customFormat="1" x14ac:dyDescent="0.2">
      <c r="B273" s="152" t="s">
        <v>6867</v>
      </c>
      <c r="C273" s="152" t="s">
        <v>6868</v>
      </c>
      <c r="D273" s="182" t="s">
        <v>6869</v>
      </c>
      <c r="E273" s="153">
        <v>-975.56</v>
      </c>
      <c r="F273" s="153">
        <v>12478.77</v>
      </c>
      <c r="G273" s="159">
        <v>-5791.89</v>
      </c>
      <c r="H273" s="155">
        <f t="shared" si="5"/>
        <v>-0.46413949451748854</v>
      </c>
      <c r="I273" s="155">
        <f t="shared" si="6"/>
        <v>1.197213391513422E-4</v>
      </c>
      <c r="J273" s="154">
        <v>6686.88</v>
      </c>
      <c r="K273" s="154">
        <v>12478.77</v>
      </c>
      <c r="L273" s="156">
        <v>-5791.89</v>
      </c>
      <c r="M273" s="20">
        <v>41913</v>
      </c>
      <c r="N273" s="20">
        <v>42277</v>
      </c>
      <c r="O273" s="165" t="s">
        <v>6870</v>
      </c>
      <c r="P273" s="158">
        <v>6</v>
      </c>
      <c r="Q273" s="165" t="s">
        <v>6044</v>
      </c>
      <c r="R273" s="202">
        <v>9</v>
      </c>
    </row>
    <row r="274" spans="2:18" s="31" customFormat="1" ht="25.5" x14ac:dyDescent="0.2">
      <c r="B274" s="152" t="s">
        <v>6874</v>
      </c>
      <c r="C274" s="152" t="s">
        <v>6875</v>
      </c>
      <c r="D274" s="182" t="s">
        <v>6876</v>
      </c>
      <c r="E274" s="153">
        <v>-421.89</v>
      </c>
      <c r="F274" s="153">
        <v>5918.05</v>
      </c>
      <c r="G274" s="159">
        <v>-3079.4100000000003</v>
      </c>
      <c r="H274" s="155">
        <f t="shared" si="5"/>
        <v>-0.52034200454541613</v>
      </c>
      <c r="I274" s="155">
        <f t="shared" si="6"/>
        <v>5.0822772678523617E-5</v>
      </c>
      <c r="J274" s="154">
        <v>2838.64</v>
      </c>
      <c r="K274" s="154">
        <v>5918.05</v>
      </c>
      <c r="L274" s="156">
        <v>-3079.4100000000003</v>
      </c>
      <c r="M274" s="20">
        <v>41913</v>
      </c>
      <c r="N274" s="20">
        <v>42277</v>
      </c>
      <c r="O274" s="165" t="s">
        <v>6849</v>
      </c>
      <c r="P274" s="158">
        <v>8</v>
      </c>
      <c r="Q274" s="165" t="s">
        <v>5508</v>
      </c>
      <c r="R274" s="202">
        <v>9</v>
      </c>
    </row>
    <row r="275" spans="2:18" s="31" customFormat="1" ht="25.5" x14ac:dyDescent="0.2">
      <c r="B275" s="152" t="s">
        <v>6877</v>
      </c>
      <c r="C275" s="152" t="s">
        <v>6878</v>
      </c>
      <c r="D275" s="182" t="s">
        <v>6879</v>
      </c>
      <c r="E275" s="153">
        <v>7357.09</v>
      </c>
      <c r="F275" s="153">
        <v>15060.51</v>
      </c>
      <c r="G275" s="154">
        <v>-2320.4300000000003</v>
      </c>
      <c r="H275" s="155">
        <f t="shared" si="5"/>
        <v>-0.15407379962564349</v>
      </c>
      <c r="I275" s="155">
        <f t="shared" si="6"/>
        <v>2.2809732468583729E-4</v>
      </c>
      <c r="J275" s="154">
        <v>12740.08</v>
      </c>
      <c r="K275" s="154">
        <v>15060.51</v>
      </c>
      <c r="L275" s="156">
        <v>-2320.4300000000003</v>
      </c>
      <c r="M275" s="20">
        <v>41913</v>
      </c>
      <c r="N275" s="20">
        <v>42277</v>
      </c>
      <c r="O275" s="165" t="s">
        <v>6364</v>
      </c>
      <c r="P275" s="158">
        <v>7</v>
      </c>
      <c r="Q275" s="165" t="s">
        <v>5508</v>
      </c>
      <c r="R275" s="202">
        <v>9</v>
      </c>
    </row>
    <row r="276" spans="2:18" s="31" customFormat="1" ht="25.5" x14ac:dyDescent="0.2">
      <c r="B276" s="152" t="s">
        <v>6880</v>
      </c>
      <c r="C276" s="152" t="s">
        <v>6881</v>
      </c>
      <c r="D276" s="182" t="s">
        <v>6882</v>
      </c>
      <c r="E276" s="153">
        <v>-45.06</v>
      </c>
      <c r="F276" s="153">
        <v>1340.89</v>
      </c>
      <c r="G276" s="159">
        <v>-439.3900000000001</v>
      </c>
      <c r="H276" s="155">
        <f t="shared" si="5"/>
        <v>-0.32768534331675236</v>
      </c>
      <c r="I276" s="155">
        <f t="shared" si="6"/>
        <v>1.6140380453206128E-5</v>
      </c>
      <c r="J276" s="154">
        <v>901.5</v>
      </c>
      <c r="K276" s="154">
        <v>1340.89</v>
      </c>
      <c r="L276" s="156">
        <v>-439.3900000000001</v>
      </c>
      <c r="M276" s="20">
        <v>41913</v>
      </c>
      <c r="N276" s="20">
        <v>42277</v>
      </c>
      <c r="O276" s="165" t="s">
        <v>6169</v>
      </c>
      <c r="P276" s="158">
        <v>8</v>
      </c>
      <c r="Q276" s="165" t="s">
        <v>5508</v>
      </c>
      <c r="R276" s="202">
        <v>9</v>
      </c>
    </row>
    <row r="277" spans="2:18" s="31" customFormat="1" ht="25.5" x14ac:dyDescent="0.2">
      <c r="B277" s="152" t="s">
        <v>6883</v>
      </c>
      <c r="C277" s="152" t="s">
        <v>6884</v>
      </c>
      <c r="D277" s="182" t="s">
        <v>6885</v>
      </c>
      <c r="E277" s="153">
        <v>-165.55</v>
      </c>
      <c r="F277" s="153">
        <v>3009</v>
      </c>
      <c r="G277" s="159">
        <v>-5921.02</v>
      </c>
      <c r="H277" s="155">
        <f t="shared" si="5"/>
        <v>-1.9677700232635429</v>
      </c>
      <c r="I277" s="155">
        <f t="shared" si="6"/>
        <v>-5.2136562049190579E-5</v>
      </c>
      <c r="J277" s="154">
        <v>-2912.02</v>
      </c>
      <c r="K277" s="154">
        <v>3009</v>
      </c>
      <c r="L277" s="156">
        <v>-5921.02</v>
      </c>
      <c r="M277" s="20">
        <v>41913</v>
      </c>
      <c r="N277" s="20">
        <v>42277</v>
      </c>
      <c r="O277" s="165" t="s">
        <v>6169</v>
      </c>
      <c r="P277" s="158">
        <v>8</v>
      </c>
      <c r="Q277" s="165" t="s">
        <v>6829</v>
      </c>
      <c r="R277" s="202">
        <v>8</v>
      </c>
    </row>
    <row r="278" spans="2:18" s="31" customFormat="1" x14ac:dyDescent="0.2">
      <c r="B278" s="152" t="s">
        <v>6886</v>
      </c>
      <c r="C278" s="152" t="s">
        <v>6887</v>
      </c>
      <c r="D278" s="182" t="s">
        <v>6888</v>
      </c>
      <c r="E278" s="153">
        <v>-1573.41</v>
      </c>
      <c r="F278" s="153">
        <v>7837.58</v>
      </c>
      <c r="G278" s="154">
        <v>-3518.13</v>
      </c>
      <c r="H278" s="155">
        <f t="shared" si="5"/>
        <v>-0.44887962866088771</v>
      </c>
      <c r="I278" s="155">
        <f t="shared" si="6"/>
        <v>7.7335070824848811E-5</v>
      </c>
      <c r="J278" s="154">
        <v>4319.45</v>
      </c>
      <c r="K278" s="154">
        <v>7837.58</v>
      </c>
      <c r="L278" s="156">
        <v>-3518.13</v>
      </c>
      <c r="M278" s="20">
        <v>41913</v>
      </c>
      <c r="N278" s="20">
        <v>42277</v>
      </c>
      <c r="O278" s="165" t="s">
        <v>6889</v>
      </c>
      <c r="P278" s="158">
        <v>8</v>
      </c>
      <c r="Q278" s="165" t="s">
        <v>6044</v>
      </c>
      <c r="R278" s="202">
        <v>9</v>
      </c>
    </row>
    <row r="279" spans="2:18" s="31" customFormat="1" ht="25.5" x14ac:dyDescent="0.2">
      <c r="B279" s="152" t="s">
        <v>6890</v>
      </c>
      <c r="C279" s="152" t="s">
        <v>6891</v>
      </c>
      <c r="D279" s="182" t="s">
        <v>6892</v>
      </c>
      <c r="E279" s="153">
        <v>-868.11</v>
      </c>
      <c r="F279" s="153">
        <v>1878.75</v>
      </c>
      <c r="G279" s="154">
        <v>3773.04</v>
      </c>
      <c r="H279" s="155">
        <f t="shared" si="5"/>
        <v>2.0082714570858284</v>
      </c>
      <c r="I279" s="155">
        <f t="shared" si="6"/>
        <v>1.0118917453314016E-4</v>
      </c>
      <c r="J279" s="154">
        <v>5651.79</v>
      </c>
      <c r="K279" s="154">
        <v>1878.75</v>
      </c>
      <c r="L279" s="156">
        <v>3773.04</v>
      </c>
      <c r="M279" s="20">
        <v>41913</v>
      </c>
      <c r="N279" s="20">
        <v>42277</v>
      </c>
      <c r="O279" s="165" t="s">
        <v>6169</v>
      </c>
      <c r="P279" s="158">
        <v>8</v>
      </c>
      <c r="Q279" s="165" t="s">
        <v>6854</v>
      </c>
      <c r="R279" s="202">
        <v>8</v>
      </c>
    </row>
    <row r="280" spans="2:18" s="31" customFormat="1" ht="25.5" x14ac:dyDescent="0.2">
      <c r="B280" s="152" t="s">
        <v>6893</v>
      </c>
      <c r="C280" s="152" t="s">
        <v>6894</v>
      </c>
      <c r="D280" s="182" t="s">
        <v>6895</v>
      </c>
      <c r="E280" s="153">
        <v>-532.67999999999995</v>
      </c>
      <c r="F280" s="153">
        <v>21569.11</v>
      </c>
      <c r="G280" s="154">
        <v>-4429.0800000000017</v>
      </c>
      <c r="H280" s="155">
        <f t="shared" si="5"/>
        <v>-0.20534366044774224</v>
      </c>
      <c r="I280" s="155">
        <f t="shared" si="6"/>
        <v>3.0687366076468839E-4</v>
      </c>
      <c r="J280" s="154">
        <v>17140.03</v>
      </c>
      <c r="K280" s="154">
        <v>21569.11</v>
      </c>
      <c r="L280" s="156">
        <v>-4429.0800000000017</v>
      </c>
      <c r="M280" s="20">
        <v>41913</v>
      </c>
      <c r="N280" s="20">
        <v>42277</v>
      </c>
      <c r="O280" s="165" t="s">
        <v>6896</v>
      </c>
      <c r="P280" s="158">
        <v>8</v>
      </c>
      <c r="Q280" s="165" t="s">
        <v>5508</v>
      </c>
      <c r="R280" s="202">
        <v>9</v>
      </c>
    </row>
    <row r="281" spans="2:18" s="31" customFormat="1" ht="25.5" x14ac:dyDescent="0.2">
      <c r="B281" s="152" t="s">
        <v>6897</v>
      </c>
      <c r="C281" s="152" t="s">
        <v>6898</v>
      </c>
      <c r="D281" s="182" t="s">
        <v>6899</v>
      </c>
      <c r="E281" s="153">
        <v>-758.99</v>
      </c>
      <c r="F281" s="153">
        <v>4333.33</v>
      </c>
      <c r="G281" s="154">
        <v>-3136.2</v>
      </c>
      <c r="H281" s="155">
        <f t="shared" si="5"/>
        <v>-0.72373901826078324</v>
      </c>
      <c r="I281" s="155">
        <f t="shared" si="6"/>
        <v>2.1433315199053415E-5</v>
      </c>
      <c r="J281" s="154">
        <v>1197.1300000000001</v>
      </c>
      <c r="K281" s="154">
        <v>4333.33</v>
      </c>
      <c r="L281" s="156">
        <v>-3136.2</v>
      </c>
      <c r="M281" s="20">
        <v>41913</v>
      </c>
      <c r="N281" s="20">
        <v>42277</v>
      </c>
      <c r="O281" s="165" t="s">
        <v>5823</v>
      </c>
      <c r="P281" s="158">
        <v>6</v>
      </c>
      <c r="Q281" s="165" t="s">
        <v>5508</v>
      </c>
      <c r="R281" s="202">
        <v>9</v>
      </c>
    </row>
    <row r="282" spans="2:18" s="31" customFormat="1" x14ac:dyDescent="0.2">
      <c r="B282" s="152" t="s">
        <v>6950</v>
      </c>
      <c r="C282" s="152" t="s">
        <v>6951</v>
      </c>
      <c r="D282" s="182" t="s">
        <v>6952</v>
      </c>
      <c r="E282" s="153">
        <v>79940.34</v>
      </c>
      <c r="F282" s="153">
        <v>28349.48</v>
      </c>
      <c r="G282" s="154">
        <v>51590.86</v>
      </c>
      <c r="H282" s="155">
        <f t="shared" si="5"/>
        <v>1.8198168008725382</v>
      </c>
      <c r="I282" s="155">
        <f t="shared" si="6"/>
        <v>1.4312451482625091E-3</v>
      </c>
      <c r="J282" s="154">
        <v>79940.34</v>
      </c>
      <c r="K282" s="154">
        <v>28349.48</v>
      </c>
      <c r="L282" s="156">
        <v>51590.86</v>
      </c>
      <c r="M282" s="20">
        <v>41913</v>
      </c>
      <c r="N282" s="20">
        <v>42277</v>
      </c>
      <c r="O282" s="165" t="s">
        <v>5958</v>
      </c>
      <c r="P282" s="158">
        <v>9</v>
      </c>
      <c r="Q282" s="165" t="s">
        <v>6804</v>
      </c>
      <c r="R282" s="202">
        <v>6</v>
      </c>
    </row>
    <row r="283" spans="2:18" s="31" customFormat="1" x14ac:dyDescent="0.2">
      <c r="B283" s="152" t="s">
        <v>6900</v>
      </c>
      <c r="C283" s="152" t="s">
        <v>6901</v>
      </c>
      <c r="D283" s="182" t="s">
        <v>6902</v>
      </c>
      <c r="E283" s="153">
        <v>1010.9</v>
      </c>
      <c r="F283" s="153">
        <v>1508.21</v>
      </c>
      <c r="G283" s="154">
        <v>-1269.27</v>
      </c>
      <c r="H283" s="155">
        <f t="shared" si="5"/>
        <v>-0.84157378614383938</v>
      </c>
      <c r="I283" s="155">
        <f t="shared" si="6"/>
        <v>4.2779617365380722E-6</v>
      </c>
      <c r="J283" s="154">
        <v>238.94</v>
      </c>
      <c r="K283" s="154">
        <v>1508.21</v>
      </c>
      <c r="L283" s="156">
        <v>-1269.27</v>
      </c>
      <c r="M283" s="20">
        <v>41913</v>
      </c>
      <c r="N283" s="20">
        <v>42277</v>
      </c>
      <c r="O283" s="165" t="s">
        <v>6829</v>
      </c>
      <c r="P283" s="158">
        <v>8</v>
      </c>
      <c r="Q283" s="165" t="s">
        <v>6044</v>
      </c>
      <c r="R283" s="202">
        <v>9</v>
      </c>
    </row>
    <row r="284" spans="2:18" s="31" customFormat="1" x14ac:dyDescent="0.2">
      <c r="B284" s="152" t="s">
        <v>6903</v>
      </c>
      <c r="C284" s="152" t="s">
        <v>6904</v>
      </c>
      <c r="D284" s="182" t="s">
        <v>6905</v>
      </c>
      <c r="E284" s="153">
        <v>42552.39</v>
      </c>
      <c r="F284" s="153">
        <v>15584.5</v>
      </c>
      <c r="G284" s="154">
        <v>35532.99</v>
      </c>
      <c r="H284" s="155">
        <f t="shared" si="5"/>
        <v>2.2800211748853028</v>
      </c>
      <c r="I284" s="155">
        <f t="shared" si="6"/>
        <v>9.152032572523124E-4</v>
      </c>
      <c r="J284" s="154">
        <v>51117.49</v>
      </c>
      <c r="K284" s="154">
        <v>15584.5</v>
      </c>
      <c r="L284" s="156">
        <v>35532.99</v>
      </c>
      <c r="M284" s="20">
        <v>41913</v>
      </c>
      <c r="N284" s="20">
        <v>42277</v>
      </c>
      <c r="O284" s="165" t="s">
        <v>5958</v>
      </c>
      <c r="P284" s="158">
        <v>9</v>
      </c>
      <c r="Q284" s="165" t="s">
        <v>6906</v>
      </c>
      <c r="R284" s="202">
        <v>7</v>
      </c>
    </row>
    <row r="285" spans="2:18" s="31" customFormat="1" x14ac:dyDescent="0.2">
      <c r="B285" s="152" t="s">
        <v>6910</v>
      </c>
      <c r="C285" s="152" t="s">
        <v>6911</v>
      </c>
      <c r="D285" s="182" t="s">
        <v>6912</v>
      </c>
      <c r="E285" s="153">
        <v>7282.13</v>
      </c>
      <c r="F285" s="153">
        <v>3770.99</v>
      </c>
      <c r="G285" s="154">
        <v>3825.75</v>
      </c>
      <c r="H285" s="155">
        <f t="shared" si="5"/>
        <v>1.0145213856308291</v>
      </c>
      <c r="I285" s="155">
        <f t="shared" si="6"/>
        <v>1.3601139634397019E-4</v>
      </c>
      <c r="J285" s="154">
        <v>7596.74</v>
      </c>
      <c r="K285" s="154">
        <v>3770.99</v>
      </c>
      <c r="L285" s="156">
        <v>3825.75</v>
      </c>
      <c r="M285" s="20">
        <v>41913</v>
      </c>
      <c r="N285" s="20">
        <v>42277</v>
      </c>
      <c r="O285" s="165" t="s">
        <v>6913</v>
      </c>
      <c r="P285" s="158">
        <v>9</v>
      </c>
      <c r="Q285" s="165" t="s">
        <v>6914</v>
      </c>
      <c r="R285" s="202">
        <v>10</v>
      </c>
    </row>
    <row r="286" spans="2:18" s="31" customFormat="1" x14ac:dyDescent="0.2">
      <c r="B286" s="152" t="s">
        <v>6915</v>
      </c>
      <c r="C286" s="152" t="s">
        <v>6916</v>
      </c>
      <c r="D286" s="182" t="s">
        <v>6916</v>
      </c>
      <c r="E286" s="153">
        <v>-83175.070000000007</v>
      </c>
      <c r="F286" s="153">
        <v>-208885.04</v>
      </c>
      <c r="G286" s="154">
        <v>-689454.5</v>
      </c>
      <c r="H286" s="155">
        <f t="shared" si="5"/>
        <v>3.3006408692551652</v>
      </c>
      <c r="I286" s="155">
        <f t="shared" si="6"/>
        <v>-1.608379584221651E-2</v>
      </c>
      <c r="J286" s="154">
        <v>-898339.54</v>
      </c>
      <c r="K286" s="154">
        <v>-208885.04</v>
      </c>
      <c r="L286" s="156">
        <v>-689454.5</v>
      </c>
      <c r="M286" s="20">
        <v>41913</v>
      </c>
      <c r="N286" s="20">
        <v>42277</v>
      </c>
      <c r="O286" s="165" t="s">
        <v>6917</v>
      </c>
      <c r="P286" s="158">
        <v>8</v>
      </c>
      <c r="Q286" s="165" t="s">
        <v>5488</v>
      </c>
      <c r="R286" s="202">
        <v>10</v>
      </c>
    </row>
    <row r="287" spans="2:18" s="31" customFormat="1" x14ac:dyDescent="0.2">
      <c r="B287" s="152" t="s">
        <v>6918</v>
      </c>
      <c r="C287" s="152" t="s">
        <v>6919</v>
      </c>
      <c r="D287" s="182" t="s">
        <v>6920</v>
      </c>
      <c r="E287" s="153">
        <v>448465.34</v>
      </c>
      <c r="F287" s="153">
        <v>1001570.07</v>
      </c>
      <c r="G287" s="154">
        <v>-550044.6399999999</v>
      </c>
      <c r="H287" s="155">
        <f t="shared" si="5"/>
        <v>-0.54918238521244944</v>
      </c>
      <c r="I287" s="155">
        <f t="shared" si="6"/>
        <v>8.0840734603410888E-3</v>
      </c>
      <c r="J287" s="154">
        <v>451525.43</v>
      </c>
      <c r="K287" s="154">
        <v>1001570.07</v>
      </c>
      <c r="L287" s="156">
        <v>-550044.6399999999</v>
      </c>
      <c r="M287" s="20">
        <v>41913</v>
      </c>
      <c r="N287" s="20">
        <v>42277</v>
      </c>
      <c r="O287" s="165" t="s">
        <v>6828</v>
      </c>
      <c r="P287" s="158">
        <v>7</v>
      </c>
      <c r="Q287" s="165" t="s">
        <v>6921</v>
      </c>
      <c r="R287" s="202">
        <v>2</v>
      </c>
    </row>
    <row r="288" spans="2:18" s="31" customFormat="1" x14ac:dyDescent="0.2">
      <c r="B288" s="152" t="s">
        <v>6953</v>
      </c>
      <c r="C288" s="152" t="s">
        <v>6954</v>
      </c>
      <c r="D288" s="182" t="s">
        <v>6955</v>
      </c>
      <c r="E288" s="153">
        <v>7169.35</v>
      </c>
      <c r="F288" s="153">
        <v>9851.93</v>
      </c>
      <c r="G288" s="154">
        <v>-2682.58</v>
      </c>
      <c r="H288" s="155">
        <f t="shared" si="5"/>
        <v>-0.2722897949944833</v>
      </c>
      <c r="I288" s="155">
        <f t="shared" si="6"/>
        <v>1.2835944159977078E-4</v>
      </c>
      <c r="J288" s="154">
        <v>7169.35</v>
      </c>
      <c r="K288" s="154">
        <v>9851.93</v>
      </c>
      <c r="L288" s="156">
        <v>-2682.58</v>
      </c>
      <c r="M288" s="20">
        <v>41913</v>
      </c>
      <c r="N288" s="20">
        <v>42277</v>
      </c>
      <c r="O288" s="165" t="s">
        <v>6956</v>
      </c>
      <c r="P288" s="158">
        <v>9</v>
      </c>
      <c r="Q288" s="165" t="s">
        <v>6957</v>
      </c>
      <c r="R288" s="202">
        <v>12</v>
      </c>
    </row>
    <row r="289" spans="2:18" s="31" customFormat="1" ht="25.5" x14ac:dyDescent="0.2">
      <c r="B289" s="152" t="s">
        <v>6958</v>
      </c>
      <c r="C289" s="152" t="s">
        <v>6959</v>
      </c>
      <c r="D289" s="182" t="s">
        <v>6960</v>
      </c>
      <c r="E289" s="153">
        <v>40379</v>
      </c>
      <c r="F289" s="153">
        <v>17294.84</v>
      </c>
      <c r="G289" s="154">
        <v>23084.16</v>
      </c>
      <c r="H289" s="155">
        <f t="shared" si="5"/>
        <v>1.3347426168730094</v>
      </c>
      <c r="I289" s="155">
        <f t="shared" si="6"/>
        <v>7.2294223219080442E-4</v>
      </c>
      <c r="J289" s="154">
        <v>40379</v>
      </c>
      <c r="K289" s="154">
        <v>17294.84</v>
      </c>
      <c r="L289" s="156">
        <v>23084.16</v>
      </c>
      <c r="M289" s="20">
        <v>41913</v>
      </c>
      <c r="N289" s="20">
        <v>42277</v>
      </c>
      <c r="O289" s="165" t="s">
        <v>6177</v>
      </c>
      <c r="P289" s="158">
        <v>10</v>
      </c>
      <c r="Q289" s="165" t="s">
        <v>6302</v>
      </c>
      <c r="R289" s="202">
        <v>11</v>
      </c>
    </row>
    <row r="290" spans="2:18" s="31" customFormat="1" x14ac:dyDescent="0.2">
      <c r="B290" s="152" t="s">
        <v>6922</v>
      </c>
      <c r="C290" s="152" t="s">
        <v>6923</v>
      </c>
      <c r="D290" s="182" t="s">
        <v>6924</v>
      </c>
      <c r="E290" s="153">
        <v>7209.6</v>
      </c>
      <c r="F290" s="153">
        <v>8972.8700000000008</v>
      </c>
      <c r="G290" s="154">
        <v>-9117.9000000000015</v>
      </c>
      <c r="H290" s="155">
        <f t="shared" si="5"/>
        <v>-1.0161631674146623</v>
      </c>
      <c r="I290" s="155">
        <f t="shared" si="6"/>
        <v>-2.596604966310022E-6</v>
      </c>
      <c r="J290" s="154">
        <v>-145.03</v>
      </c>
      <c r="K290" s="154">
        <v>8972.8700000000008</v>
      </c>
      <c r="L290" s="156">
        <v>-9117.9000000000015</v>
      </c>
      <c r="M290" s="20">
        <v>41913</v>
      </c>
      <c r="N290" s="20">
        <v>42277</v>
      </c>
      <c r="O290" s="165" t="s">
        <v>6925</v>
      </c>
      <c r="P290" s="158">
        <v>9</v>
      </c>
      <c r="Q290" s="165" t="s">
        <v>6534</v>
      </c>
      <c r="R290" s="202">
        <v>10</v>
      </c>
    </row>
    <row r="291" spans="2:18" s="31" customFormat="1" x14ac:dyDescent="0.2">
      <c r="B291" s="152" t="s">
        <v>6961</v>
      </c>
      <c r="C291" s="152" t="s">
        <v>6962</v>
      </c>
      <c r="D291" s="182" t="s">
        <v>6963</v>
      </c>
      <c r="E291" s="153">
        <v>24481.54</v>
      </c>
      <c r="F291" s="153">
        <v>11946.92</v>
      </c>
      <c r="G291" s="154">
        <v>12534.62</v>
      </c>
      <c r="H291" s="155">
        <f t="shared" si="5"/>
        <v>1.0491925952463061</v>
      </c>
      <c r="I291" s="155">
        <f t="shared" si="6"/>
        <v>4.3831544057724233E-4</v>
      </c>
      <c r="J291" s="154">
        <v>24481.54</v>
      </c>
      <c r="K291" s="154">
        <v>11946.92</v>
      </c>
      <c r="L291" s="156">
        <v>12534.62</v>
      </c>
      <c r="M291" s="20">
        <v>41913</v>
      </c>
      <c r="N291" s="20">
        <v>42277</v>
      </c>
      <c r="O291" s="165" t="s">
        <v>6177</v>
      </c>
      <c r="P291" s="158">
        <v>10</v>
      </c>
      <c r="Q291" s="165" t="s">
        <v>6957</v>
      </c>
      <c r="R291" s="202">
        <v>12</v>
      </c>
    </row>
    <row r="292" spans="2:18" s="31" customFormat="1" x14ac:dyDescent="0.2">
      <c r="B292" s="152" t="s">
        <v>6964</v>
      </c>
      <c r="C292" s="152" t="s">
        <v>6965</v>
      </c>
      <c r="D292" s="182" t="s">
        <v>6966</v>
      </c>
      <c r="E292" s="153">
        <v>5636.22</v>
      </c>
      <c r="F292" s="153">
        <v>9525.65</v>
      </c>
      <c r="G292" s="154">
        <v>-3889.4299999999994</v>
      </c>
      <c r="H292" s="155">
        <f t="shared" ref="H292:H355" si="7">G292/F292</f>
        <v>-0.40831124385212553</v>
      </c>
      <c r="I292" s="155">
        <f t="shared" si="6"/>
        <v>1.0091041055792507E-4</v>
      </c>
      <c r="J292" s="154">
        <v>5636.22</v>
      </c>
      <c r="K292" s="154">
        <v>9525.65</v>
      </c>
      <c r="L292" s="156">
        <v>-3889.4299999999994</v>
      </c>
      <c r="M292" s="20">
        <v>41913</v>
      </c>
      <c r="N292" s="20">
        <v>42277</v>
      </c>
      <c r="O292" s="165" t="s">
        <v>6967</v>
      </c>
      <c r="P292" s="158">
        <v>10</v>
      </c>
      <c r="Q292" s="165" t="s">
        <v>6968</v>
      </c>
      <c r="R292" s="202">
        <v>12</v>
      </c>
    </row>
    <row r="293" spans="2:18" s="31" customFormat="1" ht="38.25" x14ac:dyDescent="0.2">
      <c r="B293" s="152" t="s">
        <v>6969</v>
      </c>
      <c r="C293" s="152" t="s">
        <v>6970</v>
      </c>
      <c r="D293" s="182" t="s">
        <v>6971</v>
      </c>
      <c r="E293" s="153">
        <v>223615.46</v>
      </c>
      <c r="F293" s="153">
        <v>190161.96</v>
      </c>
      <c r="G293" s="154">
        <v>33453.5</v>
      </c>
      <c r="H293" s="155">
        <f t="shared" si="7"/>
        <v>0.1759210937876324</v>
      </c>
      <c r="I293" s="155">
        <f t="shared" si="6"/>
        <v>4.0035924565931186E-3</v>
      </c>
      <c r="J293" s="154">
        <v>223615.46</v>
      </c>
      <c r="K293" s="154">
        <v>190161.96</v>
      </c>
      <c r="L293" s="156">
        <v>33453.5</v>
      </c>
      <c r="M293" s="20">
        <v>41913</v>
      </c>
      <c r="N293" s="20">
        <v>42277</v>
      </c>
      <c r="O293" s="165" t="s">
        <v>6177</v>
      </c>
      <c r="P293" s="158">
        <v>10</v>
      </c>
      <c r="Q293" s="165" t="s">
        <v>6921</v>
      </c>
      <c r="R293" s="202">
        <v>2</v>
      </c>
    </row>
    <row r="294" spans="2:18" s="31" customFormat="1" ht="25.5" x14ac:dyDescent="0.2">
      <c r="B294" s="152" t="s">
        <v>6972</v>
      </c>
      <c r="C294" s="152" t="s">
        <v>6973</v>
      </c>
      <c r="D294" s="182" t="s">
        <v>6974</v>
      </c>
      <c r="E294" s="153">
        <v>373615.77</v>
      </c>
      <c r="F294" s="153">
        <v>346825.84</v>
      </c>
      <c r="G294" s="154">
        <v>26789.929999999993</v>
      </c>
      <c r="H294" s="155">
        <f t="shared" si="7"/>
        <v>7.7243177728625961E-2</v>
      </c>
      <c r="I294" s="155">
        <f t="shared" si="6"/>
        <v>6.6891854366251322E-3</v>
      </c>
      <c r="J294" s="154">
        <v>373615.77</v>
      </c>
      <c r="K294" s="154">
        <v>346825.84</v>
      </c>
      <c r="L294" s="156">
        <v>26789.929999999993</v>
      </c>
      <c r="M294" s="20">
        <v>41913</v>
      </c>
      <c r="N294" s="20">
        <v>42277</v>
      </c>
      <c r="O294" s="165" t="s">
        <v>6177</v>
      </c>
      <c r="P294" s="158">
        <v>10</v>
      </c>
      <c r="Q294" s="165" t="s">
        <v>6975</v>
      </c>
      <c r="R294" s="202">
        <v>5</v>
      </c>
    </row>
    <row r="295" spans="2:18" s="31" customFormat="1" x14ac:dyDescent="0.2">
      <c r="B295" s="152" t="s">
        <v>6976</v>
      </c>
      <c r="C295" s="152" t="s">
        <v>6977</v>
      </c>
      <c r="D295" s="182" t="s">
        <v>6978</v>
      </c>
      <c r="E295" s="153">
        <v>124405.32</v>
      </c>
      <c r="F295" s="153">
        <v>118659.55</v>
      </c>
      <c r="G295" s="154">
        <v>5745.7700000000041</v>
      </c>
      <c r="H295" s="155">
        <f t="shared" si="7"/>
        <v>4.8422314091027686E-2</v>
      </c>
      <c r="I295" s="155">
        <f t="shared" si="6"/>
        <v>2.2273424239632319E-3</v>
      </c>
      <c r="J295" s="154">
        <v>124405.32</v>
      </c>
      <c r="K295" s="154">
        <v>118659.55</v>
      </c>
      <c r="L295" s="156">
        <v>5745.7700000000041</v>
      </c>
      <c r="M295" s="20">
        <v>41913</v>
      </c>
      <c r="N295" s="20">
        <v>42277</v>
      </c>
      <c r="O295" s="165" t="s">
        <v>6177</v>
      </c>
      <c r="P295" s="158">
        <v>10</v>
      </c>
      <c r="Q295" s="165" t="s">
        <v>6957</v>
      </c>
      <c r="R295" s="202">
        <v>12</v>
      </c>
    </row>
    <row r="296" spans="2:18" s="31" customFormat="1" ht="25.5" x14ac:dyDescent="0.2">
      <c r="B296" s="152" t="s">
        <v>6979</v>
      </c>
      <c r="C296" s="152" t="s">
        <v>6980</v>
      </c>
      <c r="D296" s="182" t="s">
        <v>6981</v>
      </c>
      <c r="E296" s="153">
        <v>166561.93</v>
      </c>
      <c r="F296" s="153">
        <v>213543.57</v>
      </c>
      <c r="G296" s="154">
        <v>-46981.640000000014</v>
      </c>
      <c r="H296" s="155">
        <f t="shared" si="7"/>
        <v>-0.22000962145570579</v>
      </c>
      <c r="I296" s="155">
        <f t="shared" si="6"/>
        <v>2.9821108366281609E-3</v>
      </c>
      <c r="J296" s="154">
        <v>166561.93</v>
      </c>
      <c r="K296" s="154">
        <v>213543.57</v>
      </c>
      <c r="L296" s="156">
        <v>-46981.640000000014</v>
      </c>
      <c r="M296" s="20">
        <v>41913</v>
      </c>
      <c r="N296" s="20">
        <v>42277</v>
      </c>
      <c r="O296" s="165" t="s">
        <v>6177</v>
      </c>
      <c r="P296" s="158">
        <v>10</v>
      </c>
      <c r="Q296" s="165" t="s">
        <v>6841</v>
      </c>
      <c r="R296" s="202">
        <v>7</v>
      </c>
    </row>
    <row r="297" spans="2:18" s="31" customFormat="1" x14ac:dyDescent="0.2">
      <c r="B297" s="152" t="s">
        <v>6982</v>
      </c>
      <c r="C297" s="152" t="s">
        <v>6983</v>
      </c>
      <c r="D297" s="182" t="s">
        <v>6984</v>
      </c>
      <c r="E297" s="153">
        <v>187829.43</v>
      </c>
      <c r="F297" s="153">
        <v>218909.64</v>
      </c>
      <c r="G297" s="154">
        <v>-31080.210000000021</v>
      </c>
      <c r="H297" s="155">
        <f t="shared" si="7"/>
        <v>-0.14197734736578993</v>
      </c>
      <c r="I297" s="155">
        <f t="shared" si="6"/>
        <v>3.3628823743858554E-3</v>
      </c>
      <c r="J297" s="154">
        <v>187829.43</v>
      </c>
      <c r="K297" s="154">
        <v>218909.64</v>
      </c>
      <c r="L297" s="156">
        <v>-31080.210000000021</v>
      </c>
      <c r="M297" s="20">
        <v>41913</v>
      </c>
      <c r="N297" s="20">
        <v>42277</v>
      </c>
      <c r="O297" s="165" t="s">
        <v>6177</v>
      </c>
      <c r="P297" s="158">
        <v>10</v>
      </c>
      <c r="Q297" s="165" t="s">
        <v>6985</v>
      </c>
      <c r="R297" s="202">
        <v>4</v>
      </c>
    </row>
    <row r="298" spans="2:18" s="31" customFormat="1" ht="25.5" x14ac:dyDescent="0.2">
      <c r="B298" s="152" t="s">
        <v>6986</v>
      </c>
      <c r="C298" s="152" t="s">
        <v>6987</v>
      </c>
      <c r="D298" s="182" t="s">
        <v>6988</v>
      </c>
      <c r="E298" s="153">
        <v>1172076.3</v>
      </c>
      <c r="F298" s="153">
        <v>1212179.3700000001</v>
      </c>
      <c r="G298" s="154">
        <v>-40103.070000000065</v>
      </c>
      <c r="H298" s="155">
        <f t="shared" si="7"/>
        <v>-3.3083445398018996E-2</v>
      </c>
      <c r="I298" s="155">
        <f t="shared" si="6"/>
        <v>2.0984755853783874E-2</v>
      </c>
      <c r="J298" s="154">
        <v>1172076.3</v>
      </c>
      <c r="K298" s="154">
        <v>1212179.3700000001</v>
      </c>
      <c r="L298" s="156">
        <v>-40103.070000000065</v>
      </c>
      <c r="M298" s="20">
        <v>41913</v>
      </c>
      <c r="N298" s="20">
        <v>42277</v>
      </c>
      <c r="O298" s="165" t="s">
        <v>6177</v>
      </c>
      <c r="P298" s="158">
        <v>10</v>
      </c>
      <c r="Q298" s="165" t="s">
        <v>6020</v>
      </c>
      <c r="R298" s="202">
        <v>9</v>
      </c>
    </row>
    <row r="299" spans="2:18" s="31" customFormat="1" ht="38.25" x14ac:dyDescent="0.2">
      <c r="B299" s="152" t="s">
        <v>6989</v>
      </c>
      <c r="C299" s="152" t="s">
        <v>6990</v>
      </c>
      <c r="D299" s="182" t="s">
        <v>6991</v>
      </c>
      <c r="E299" s="153">
        <v>57787</v>
      </c>
      <c r="F299" s="153">
        <v>57787</v>
      </c>
      <c r="G299" s="154">
        <v>0</v>
      </c>
      <c r="H299" s="155">
        <f t="shared" si="7"/>
        <v>0</v>
      </c>
      <c r="I299" s="155">
        <f t="shared" si="6"/>
        <v>1.0346136053792818E-3</v>
      </c>
      <c r="J299" s="154">
        <v>57787</v>
      </c>
      <c r="K299" s="154">
        <v>57787</v>
      </c>
      <c r="L299" s="156">
        <v>0</v>
      </c>
      <c r="M299" s="20">
        <v>41913</v>
      </c>
      <c r="N299" s="20">
        <v>42277</v>
      </c>
      <c r="O299" s="165" t="s">
        <v>6992</v>
      </c>
      <c r="P299" s="158">
        <v>10</v>
      </c>
      <c r="Q299" s="165" t="s">
        <v>6957</v>
      </c>
      <c r="R299" s="202">
        <v>12</v>
      </c>
    </row>
    <row r="300" spans="2:18" s="31" customFormat="1" ht="51" x14ac:dyDescent="0.2">
      <c r="B300" s="152" t="s">
        <v>6993</v>
      </c>
      <c r="C300" s="152" t="s">
        <v>6994</v>
      </c>
      <c r="D300" s="182" t="s">
        <v>6995</v>
      </c>
      <c r="E300" s="153">
        <v>19456.41</v>
      </c>
      <c r="F300" s="153">
        <v>16271.24</v>
      </c>
      <c r="G300" s="154">
        <v>3185.17</v>
      </c>
      <c r="H300" s="155">
        <f t="shared" si="7"/>
        <v>0.1957545952244574</v>
      </c>
      <c r="I300" s="155">
        <f t="shared" si="6"/>
        <v>3.4834593416923373E-4</v>
      </c>
      <c r="J300" s="154">
        <v>19456.41</v>
      </c>
      <c r="K300" s="154">
        <v>16271.24</v>
      </c>
      <c r="L300" s="156">
        <v>3185.17</v>
      </c>
      <c r="M300" s="20">
        <v>41913</v>
      </c>
      <c r="N300" s="20">
        <v>42277</v>
      </c>
      <c r="O300" s="165" t="s">
        <v>6992</v>
      </c>
      <c r="P300" s="158">
        <v>10</v>
      </c>
      <c r="Q300" s="165" t="s">
        <v>6996</v>
      </c>
      <c r="R300" s="202">
        <v>6</v>
      </c>
    </row>
    <row r="301" spans="2:18" s="31" customFormat="1" x14ac:dyDescent="0.2">
      <c r="B301" s="152" t="s">
        <v>6997</v>
      </c>
      <c r="C301" s="152" t="s">
        <v>6998</v>
      </c>
      <c r="D301" s="182" t="s">
        <v>6999</v>
      </c>
      <c r="E301" s="153">
        <v>82229.899999999994</v>
      </c>
      <c r="F301" s="153">
        <v>135278.75</v>
      </c>
      <c r="G301" s="154">
        <v>-53048.850000000006</v>
      </c>
      <c r="H301" s="155">
        <f t="shared" si="7"/>
        <v>-0.3921447381794998</v>
      </c>
      <c r="I301" s="155">
        <f t="shared" si="6"/>
        <v>1.4722372386346029E-3</v>
      </c>
      <c r="J301" s="154">
        <v>82229.899999999994</v>
      </c>
      <c r="K301" s="154">
        <v>135278.75</v>
      </c>
      <c r="L301" s="156">
        <v>-53048.850000000006</v>
      </c>
      <c r="M301" s="20">
        <v>41913</v>
      </c>
      <c r="N301" s="20">
        <v>42277</v>
      </c>
      <c r="O301" s="165" t="s">
        <v>6177</v>
      </c>
      <c r="P301" s="158">
        <v>10</v>
      </c>
      <c r="Q301" s="165" t="s">
        <v>6975</v>
      </c>
      <c r="R301" s="202">
        <v>5</v>
      </c>
    </row>
    <row r="302" spans="2:18" s="31" customFormat="1" x14ac:dyDescent="0.2">
      <c r="B302" s="152" t="s">
        <v>7000</v>
      </c>
      <c r="C302" s="152" t="s">
        <v>7001</v>
      </c>
      <c r="D302" s="182" t="s">
        <v>7002</v>
      </c>
      <c r="E302" s="153">
        <v>156490.56</v>
      </c>
      <c r="F302" s="153">
        <v>106105.47</v>
      </c>
      <c r="G302" s="154">
        <v>50385.09</v>
      </c>
      <c r="H302" s="155">
        <f t="shared" si="7"/>
        <v>0.47485855347514128</v>
      </c>
      <c r="I302" s="155">
        <f t="shared" si="6"/>
        <v>2.8017938721411877E-3</v>
      </c>
      <c r="J302" s="154">
        <v>156490.56</v>
      </c>
      <c r="K302" s="154">
        <v>106105.47</v>
      </c>
      <c r="L302" s="156">
        <v>50385.09</v>
      </c>
      <c r="M302" s="20">
        <v>41913</v>
      </c>
      <c r="N302" s="20">
        <v>42277</v>
      </c>
      <c r="O302" s="165" t="s">
        <v>6177</v>
      </c>
      <c r="P302" s="158">
        <v>10</v>
      </c>
      <c r="Q302" s="165" t="s">
        <v>6854</v>
      </c>
      <c r="R302" s="202">
        <v>8</v>
      </c>
    </row>
    <row r="303" spans="2:18" s="31" customFormat="1" x14ac:dyDescent="0.2">
      <c r="B303" s="152" t="s">
        <v>7003</v>
      </c>
      <c r="C303" s="152" t="s">
        <v>7004</v>
      </c>
      <c r="D303" s="182" t="s">
        <v>7005</v>
      </c>
      <c r="E303" s="153">
        <v>4930.96</v>
      </c>
      <c r="F303" s="153">
        <v>5468.51</v>
      </c>
      <c r="G303" s="154">
        <v>-537.55000000000018</v>
      </c>
      <c r="H303" s="155">
        <f t="shared" si="7"/>
        <v>-9.8299171072193367E-2</v>
      </c>
      <c r="I303" s="155">
        <f t="shared" si="6"/>
        <v>8.8283494619568822E-5</v>
      </c>
      <c r="J303" s="154">
        <v>4930.96</v>
      </c>
      <c r="K303" s="154">
        <v>5468.51</v>
      </c>
      <c r="L303" s="156">
        <v>-537.55000000000018</v>
      </c>
      <c r="M303" s="20">
        <v>41913</v>
      </c>
      <c r="N303" s="20">
        <v>42277</v>
      </c>
      <c r="O303" s="165" t="s">
        <v>6992</v>
      </c>
      <c r="P303" s="158">
        <v>10</v>
      </c>
      <c r="Q303" s="165" t="s">
        <v>7006</v>
      </c>
      <c r="R303" s="202">
        <v>1</v>
      </c>
    </row>
    <row r="304" spans="2:18" s="31" customFormat="1" x14ac:dyDescent="0.2">
      <c r="B304" s="152" t="s">
        <v>7007</v>
      </c>
      <c r="C304" s="152" t="s">
        <v>7008</v>
      </c>
      <c r="D304" s="182" t="s">
        <v>7009</v>
      </c>
      <c r="E304" s="153">
        <v>10787.4</v>
      </c>
      <c r="F304" s="153">
        <v>11847.32</v>
      </c>
      <c r="G304" s="154">
        <v>-1059.92</v>
      </c>
      <c r="H304" s="155">
        <f t="shared" si="7"/>
        <v>-8.9464959163760252E-2</v>
      </c>
      <c r="I304" s="155">
        <f t="shared" si="6"/>
        <v>1.9313670560279066E-4</v>
      </c>
      <c r="J304" s="154">
        <v>10787.4</v>
      </c>
      <c r="K304" s="154">
        <v>11847.32</v>
      </c>
      <c r="L304" s="156">
        <v>-1059.92</v>
      </c>
      <c r="M304" s="20">
        <v>41913</v>
      </c>
      <c r="N304" s="20">
        <v>42277</v>
      </c>
      <c r="O304" s="165" t="s">
        <v>7010</v>
      </c>
      <c r="P304" s="158">
        <v>10</v>
      </c>
      <c r="Q304" s="165" t="s">
        <v>5675</v>
      </c>
      <c r="R304" s="202">
        <v>11</v>
      </c>
    </row>
    <row r="305" spans="2:18" s="31" customFormat="1" ht="25.5" x14ac:dyDescent="0.2">
      <c r="B305" s="152" t="s">
        <v>7011</v>
      </c>
      <c r="C305" s="152" t="s">
        <v>7012</v>
      </c>
      <c r="D305" s="182" t="s">
        <v>7013</v>
      </c>
      <c r="E305" s="153">
        <v>15203.72</v>
      </c>
      <c r="F305" s="153">
        <v>24151.33</v>
      </c>
      <c r="G305" s="154">
        <v>-8947.6100000000024</v>
      </c>
      <c r="H305" s="155">
        <f t="shared" si="7"/>
        <v>-0.37048104597138137</v>
      </c>
      <c r="I305" s="155">
        <f t="shared" si="6"/>
        <v>2.7220612878981593E-4</v>
      </c>
      <c r="J305" s="154">
        <v>15203.72</v>
      </c>
      <c r="K305" s="154">
        <v>24151.33</v>
      </c>
      <c r="L305" s="156">
        <v>-8947.6100000000024</v>
      </c>
      <c r="M305" s="20">
        <v>41913</v>
      </c>
      <c r="N305" s="20">
        <v>42277</v>
      </c>
      <c r="O305" s="165" t="s">
        <v>6925</v>
      </c>
      <c r="P305" s="158">
        <v>9</v>
      </c>
      <c r="Q305" s="165" t="s">
        <v>6534</v>
      </c>
      <c r="R305" s="202">
        <v>10</v>
      </c>
    </row>
    <row r="306" spans="2:18" s="31" customFormat="1" ht="38.25" x14ac:dyDescent="0.2">
      <c r="B306" s="152" t="s">
        <v>7014</v>
      </c>
      <c r="C306" s="152" t="s">
        <v>7015</v>
      </c>
      <c r="D306" s="182" t="s">
        <v>7016</v>
      </c>
      <c r="E306" s="153">
        <v>15672.66</v>
      </c>
      <c r="F306" s="153">
        <v>15534.97</v>
      </c>
      <c r="G306" s="154">
        <v>137.69000000000051</v>
      </c>
      <c r="H306" s="155">
        <f t="shared" si="7"/>
        <v>8.8632292176940488E-3</v>
      </c>
      <c r="I306" s="155">
        <f t="shared" si="6"/>
        <v>2.8060199125207495E-4</v>
      </c>
      <c r="J306" s="154">
        <v>15672.66</v>
      </c>
      <c r="K306" s="154">
        <v>15534.97</v>
      </c>
      <c r="L306" s="156">
        <v>137.69000000000051</v>
      </c>
      <c r="M306" s="20">
        <v>41913</v>
      </c>
      <c r="N306" s="20">
        <v>42277</v>
      </c>
      <c r="O306" s="165" t="s">
        <v>6992</v>
      </c>
      <c r="P306" s="158">
        <v>10</v>
      </c>
      <c r="Q306" s="165" t="s">
        <v>7017</v>
      </c>
      <c r="R306" s="202">
        <v>2</v>
      </c>
    </row>
    <row r="307" spans="2:18" s="31" customFormat="1" ht="25.5" x14ac:dyDescent="0.2">
      <c r="B307" s="152" t="s">
        <v>7018</v>
      </c>
      <c r="C307" s="152" t="s">
        <v>7019</v>
      </c>
      <c r="D307" s="182" t="s">
        <v>7020</v>
      </c>
      <c r="E307" s="153">
        <v>43167.839999999997</v>
      </c>
      <c r="F307" s="153">
        <v>33714.800000000003</v>
      </c>
      <c r="G307" s="154">
        <v>9453.0399999999936</v>
      </c>
      <c r="H307" s="155">
        <f t="shared" si="7"/>
        <v>0.28038250263979003</v>
      </c>
      <c r="I307" s="155">
        <f t="shared" si="6"/>
        <v>7.7287338984262843E-4</v>
      </c>
      <c r="J307" s="154">
        <v>43167.839999999997</v>
      </c>
      <c r="K307" s="154">
        <v>33714.800000000003</v>
      </c>
      <c r="L307" s="156">
        <v>9453.0399999999936</v>
      </c>
      <c r="M307" s="20">
        <v>41913</v>
      </c>
      <c r="N307" s="20">
        <v>42277</v>
      </c>
      <c r="O307" s="165" t="s">
        <v>6925</v>
      </c>
      <c r="P307" s="158">
        <v>9</v>
      </c>
      <c r="Q307" s="165" t="s">
        <v>6804</v>
      </c>
      <c r="R307" s="202">
        <v>6</v>
      </c>
    </row>
    <row r="308" spans="2:18" s="31" customFormat="1" ht="38.25" x14ac:dyDescent="0.2">
      <c r="B308" s="152" t="s">
        <v>7021</v>
      </c>
      <c r="C308" s="152" t="s">
        <v>7022</v>
      </c>
      <c r="D308" s="182" t="s">
        <v>7023</v>
      </c>
      <c r="E308" s="153">
        <v>29769.7</v>
      </c>
      <c r="F308" s="153">
        <v>42143.5</v>
      </c>
      <c r="G308" s="154">
        <v>-12373.8</v>
      </c>
      <c r="H308" s="155">
        <f t="shared" si="7"/>
        <v>-0.29361111440672938</v>
      </c>
      <c r="I308" s="155">
        <f t="shared" si="6"/>
        <v>5.329942140630177E-4</v>
      </c>
      <c r="J308" s="154">
        <v>29769.7</v>
      </c>
      <c r="K308" s="154">
        <v>42143.5</v>
      </c>
      <c r="L308" s="156">
        <v>-12373.8</v>
      </c>
      <c r="M308" s="20">
        <v>41913</v>
      </c>
      <c r="N308" s="20">
        <v>42277</v>
      </c>
      <c r="O308" s="165" t="s">
        <v>7024</v>
      </c>
      <c r="P308" s="158">
        <v>10</v>
      </c>
      <c r="Q308" s="165" t="s">
        <v>6811</v>
      </c>
      <c r="R308" s="202">
        <v>7</v>
      </c>
    </row>
    <row r="309" spans="2:18" s="31" customFormat="1" ht="25.5" x14ac:dyDescent="0.2">
      <c r="B309" s="152" t="s">
        <v>7025</v>
      </c>
      <c r="C309" s="152" t="s">
        <v>7026</v>
      </c>
      <c r="D309" s="182" t="s">
        <v>7027</v>
      </c>
      <c r="E309" s="153">
        <v>120230.51</v>
      </c>
      <c r="F309" s="153">
        <v>120410</v>
      </c>
      <c r="G309" s="154">
        <v>-179.49000000000524</v>
      </c>
      <c r="H309" s="155">
        <f t="shared" si="7"/>
        <v>-1.4906569221825865E-3</v>
      </c>
      <c r="I309" s="155">
        <f t="shared" si="6"/>
        <v>2.1525969755773751E-3</v>
      </c>
      <c r="J309" s="154">
        <v>120230.51</v>
      </c>
      <c r="K309" s="154">
        <v>120410</v>
      </c>
      <c r="L309" s="156">
        <v>-179.49000000000524</v>
      </c>
      <c r="M309" s="20">
        <v>41913</v>
      </c>
      <c r="N309" s="20">
        <v>42277</v>
      </c>
      <c r="O309" s="165" t="s">
        <v>7024</v>
      </c>
      <c r="P309" s="158">
        <v>10</v>
      </c>
      <c r="Q309" s="165" t="s">
        <v>6804</v>
      </c>
      <c r="R309" s="202">
        <v>6</v>
      </c>
    </row>
    <row r="310" spans="2:18" s="31" customFormat="1" ht="25.5" x14ac:dyDescent="0.2">
      <c r="B310" s="152" t="s">
        <v>7028</v>
      </c>
      <c r="C310" s="152" t="s">
        <v>7029</v>
      </c>
      <c r="D310" s="182" t="s">
        <v>7030</v>
      </c>
      <c r="E310" s="153">
        <v>331.01</v>
      </c>
      <c r="F310" s="153">
        <v>1043.32</v>
      </c>
      <c r="G310" s="154">
        <v>-712.31</v>
      </c>
      <c r="H310" s="155">
        <f t="shared" si="7"/>
        <v>-0.68273396465130542</v>
      </c>
      <c r="I310" s="155">
        <f t="shared" si="6"/>
        <v>5.9263753009603553E-6</v>
      </c>
      <c r="J310" s="154">
        <v>331.01</v>
      </c>
      <c r="K310" s="154">
        <v>1043.32</v>
      </c>
      <c r="L310" s="156">
        <v>-712.31</v>
      </c>
      <c r="M310" s="20">
        <v>41913</v>
      </c>
      <c r="N310" s="20">
        <v>42277</v>
      </c>
      <c r="O310" s="165" t="s">
        <v>6298</v>
      </c>
      <c r="P310" s="158">
        <v>12</v>
      </c>
      <c r="Q310" s="165" t="s">
        <v>6854</v>
      </c>
      <c r="R310" s="202">
        <v>8</v>
      </c>
    </row>
    <row r="311" spans="2:18" s="31" customFormat="1" x14ac:dyDescent="0.2">
      <c r="B311" s="152" t="s">
        <v>7031</v>
      </c>
      <c r="C311" s="152" t="s">
        <v>7032</v>
      </c>
      <c r="D311" s="182" t="s">
        <v>7033</v>
      </c>
      <c r="E311" s="153">
        <v>3884.85</v>
      </c>
      <c r="F311" s="153">
        <v>4298.95</v>
      </c>
      <c r="G311" s="154">
        <v>-414.09999999999991</v>
      </c>
      <c r="H311" s="155">
        <f t="shared" si="7"/>
        <v>-9.6325847009153379E-2</v>
      </c>
      <c r="I311" s="155">
        <f t="shared" si="6"/>
        <v>6.9554028844856156E-5</v>
      </c>
      <c r="J311" s="154">
        <v>3884.85</v>
      </c>
      <c r="K311" s="154">
        <v>4298.95</v>
      </c>
      <c r="L311" s="156">
        <v>-414.09999999999991</v>
      </c>
      <c r="M311" s="20">
        <v>41913</v>
      </c>
      <c r="N311" s="20">
        <v>42277</v>
      </c>
      <c r="O311" s="165" t="s">
        <v>6992</v>
      </c>
      <c r="P311" s="158">
        <v>10</v>
      </c>
      <c r="Q311" s="165" t="s">
        <v>5675</v>
      </c>
      <c r="R311" s="202">
        <v>11</v>
      </c>
    </row>
    <row r="312" spans="2:18" s="31" customFormat="1" ht="25.5" x14ac:dyDescent="0.2">
      <c r="B312" s="152" t="s">
        <v>7034</v>
      </c>
      <c r="C312" s="152" t="s">
        <v>7035</v>
      </c>
      <c r="D312" s="182" t="s">
        <v>7036</v>
      </c>
      <c r="E312" s="153">
        <v>227905.52</v>
      </c>
      <c r="F312" s="153">
        <v>292646.32</v>
      </c>
      <c r="G312" s="154">
        <v>-64740.800000000017</v>
      </c>
      <c r="H312" s="155">
        <f t="shared" si="7"/>
        <v>-0.22122540273187108</v>
      </c>
      <c r="I312" s="155">
        <f t="shared" si="6"/>
        <v>4.0804013313208857E-3</v>
      </c>
      <c r="J312" s="154">
        <v>227905.52</v>
      </c>
      <c r="K312" s="154">
        <v>292646.32</v>
      </c>
      <c r="L312" s="156">
        <v>-64740.800000000017</v>
      </c>
      <c r="M312" s="20">
        <v>41913</v>
      </c>
      <c r="N312" s="20">
        <v>42277</v>
      </c>
      <c r="O312" s="165" t="s">
        <v>6298</v>
      </c>
      <c r="P312" s="158">
        <v>12</v>
      </c>
      <c r="Q312" s="165" t="s">
        <v>7037</v>
      </c>
      <c r="R312" s="202">
        <v>11</v>
      </c>
    </row>
    <row r="313" spans="2:18" s="31" customFormat="1" x14ac:dyDescent="0.2">
      <c r="B313" s="152" t="s">
        <v>7038</v>
      </c>
      <c r="C313" s="152" t="s">
        <v>7039</v>
      </c>
      <c r="D313" s="182" t="s">
        <v>7040</v>
      </c>
      <c r="E313" s="153">
        <v>3573.25</v>
      </c>
      <c r="F313" s="153">
        <v>1119.8</v>
      </c>
      <c r="G313" s="154">
        <v>2453.4499999999998</v>
      </c>
      <c r="H313" s="155">
        <f t="shared" si="7"/>
        <v>2.1909716020717984</v>
      </c>
      <c r="I313" s="155">
        <f t="shared" si="6"/>
        <v>6.3975168557314248E-5</v>
      </c>
      <c r="J313" s="154">
        <v>3573.25</v>
      </c>
      <c r="K313" s="154">
        <v>1119.8</v>
      </c>
      <c r="L313" s="156">
        <v>2453.4499999999998</v>
      </c>
      <c r="M313" s="20">
        <v>41913</v>
      </c>
      <c r="N313" s="20">
        <v>42277</v>
      </c>
      <c r="O313" s="165" t="s">
        <v>6302</v>
      </c>
      <c r="P313" s="158">
        <v>11</v>
      </c>
      <c r="Q313" s="165" t="s">
        <v>5675</v>
      </c>
      <c r="R313" s="202">
        <v>11</v>
      </c>
    </row>
    <row r="314" spans="2:18" s="31" customFormat="1" x14ac:dyDescent="0.2">
      <c r="B314" s="152" t="s">
        <v>7041</v>
      </c>
      <c r="C314" s="152" t="s">
        <v>7042</v>
      </c>
      <c r="D314" s="182" t="s">
        <v>7040</v>
      </c>
      <c r="E314" s="153">
        <v>1958.33</v>
      </c>
      <c r="F314" s="153">
        <v>1089.72</v>
      </c>
      <c r="G314" s="154">
        <v>868.6099999999999</v>
      </c>
      <c r="H314" s="155">
        <f t="shared" si="7"/>
        <v>0.79709466651983985</v>
      </c>
      <c r="I314" s="155">
        <f t="shared" si="6"/>
        <v>3.5061776209569779E-5</v>
      </c>
      <c r="J314" s="154">
        <v>1958.33</v>
      </c>
      <c r="K314" s="154">
        <v>1089.72</v>
      </c>
      <c r="L314" s="156">
        <v>868.6099999999999</v>
      </c>
      <c r="M314" s="20">
        <v>41913</v>
      </c>
      <c r="N314" s="20">
        <v>42277</v>
      </c>
      <c r="O314" s="165" t="s">
        <v>6302</v>
      </c>
      <c r="P314" s="158">
        <v>11</v>
      </c>
      <c r="Q314" s="165" t="s">
        <v>5675</v>
      </c>
      <c r="R314" s="202">
        <v>11</v>
      </c>
    </row>
    <row r="315" spans="2:18" s="31" customFormat="1" ht="25.5" x14ac:dyDescent="0.2">
      <c r="B315" s="152" t="s">
        <v>7043</v>
      </c>
      <c r="C315" s="152" t="s">
        <v>7044</v>
      </c>
      <c r="D315" s="182" t="s">
        <v>7045</v>
      </c>
      <c r="E315" s="153">
        <v>4774.2</v>
      </c>
      <c r="F315" s="153">
        <v>933.68</v>
      </c>
      <c r="G315" s="154">
        <v>3840.52</v>
      </c>
      <c r="H315" s="155">
        <f t="shared" si="7"/>
        <v>4.1133150544083632</v>
      </c>
      <c r="I315" s="155">
        <f t="shared" si="6"/>
        <v>8.5476876716247024E-5</v>
      </c>
      <c r="J315" s="154">
        <v>4774.2</v>
      </c>
      <c r="K315" s="154">
        <v>933.68</v>
      </c>
      <c r="L315" s="156">
        <v>3840.52</v>
      </c>
      <c r="M315" s="20">
        <v>41913</v>
      </c>
      <c r="N315" s="20">
        <v>42277</v>
      </c>
      <c r="O315" s="165" t="s">
        <v>7046</v>
      </c>
      <c r="P315" s="158">
        <v>11</v>
      </c>
      <c r="Q315" s="165" t="s">
        <v>6957</v>
      </c>
      <c r="R315" s="202">
        <v>12</v>
      </c>
    </row>
    <row r="316" spans="2:18" s="31" customFormat="1" ht="25.5" x14ac:dyDescent="0.2">
      <c r="B316" s="152" t="s">
        <v>7047</v>
      </c>
      <c r="C316" s="152" t="s">
        <v>7048</v>
      </c>
      <c r="D316" s="182" t="s">
        <v>7049</v>
      </c>
      <c r="E316" s="153">
        <v>1856.5</v>
      </c>
      <c r="F316" s="153">
        <v>568.74</v>
      </c>
      <c r="G316" s="154">
        <v>1287.76</v>
      </c>
      <c r="H316" s="155">
        <f t="shared" si="7"/>
        <v>2.264233217287337</v>
      </c>
      <c r="I316" s="155">
        <f t="shared" si="6"/>
        <v>3.3238620423047338E-5</v>
      </c>
      <c r="J316" s="154">
        <v>1856.5</v>
      </c>
      <c r="K316" s="154">
        <v>568.74</v>
      </c>
      <c r="L316" s="156">
        <v>1287.76</v>
      </c>
      <c r="M316" s="20">
        <v>41913</v>
      </c>
      <c r="N316" s="20">
        <v>42277</v>
      </c>
      <c r="O316" s="165" t="s">
        <v>7050</v>
      </c>
      <c r="P316" s="158">
        <v>10</v>
      </c>
      <c r="Q316" s="165" t="s">
        <v>6957</v>
      </c>
      <c r="R316" s="202">
        <v>12</v>
      </c>
    </row>
    <row r="317" spans="2:18" s="31" customFormat="1" x14ac:dyDescent="0.2">
      <c r="B317" s="152" t="s">
        <v>7051</v>
      </c>
      <c r="C317" s="152" t="s">
        <v>7052</v>
      </c>
      <c r="D317" s="182" t="s">
        <v>7053</v>
      </c>
      <c r="E317" s="153">
        <v>8726.84</v>
      </c>
      <c r="F317" s="153">
        <v>2856.57</v>
      </c>
      <c r="G317" s="154">
        <v>5870.27</v>
      </c>
      <c r="H317" s="155">
        <f t="shared" si="7"/>
        <v>2.0550065288090265</v>
      </c>
      <c r="I317" s="155">
        <f t="shared" si="6"/>
        <v>1.5624461204021892E-4</v>
      </c>
      <c r="J317" s="154">
        <v>8726.84</v>
      </c>
      <c r="K317" s="154">
        <v>2856.57</v>
      </c>
      <c r="L317" s="156">
        <v>5870.27</v>
      </c>
      <c r="M317" s="20">
        <v>41913</v>
      </c>
      <c r="N317" s="20">
        <v>42277</v>
      </c>
      <c r="O317" s="165" t="s">
        <v>6914</v>
      </c>
      <c r="P317" s="158">
        <v>10</v>
      </c>
      <c r="Q317" s="165" t="s">
        <v>6921</v>
      </c>
      <c r="R317" s="202">
        <v>2</v>
      </c>
    </row>
    <row r="318" spans="2:18" s="31" customFormat="1" ht="25.5" x14ac:dyDescent="0.2">
      <c r="B318" s="152" t="s">
        <v>7054</v>
      </c>
      <c r="C318" s="152" t="s">
        <v>7055</v>
      </c>
      <c r="D318" s="182" t="s">
        <v>7056</v>
      </c>
      <c r="E318" s="153">
        <v>4259.16</v>
      </c>
      <c r="F318" s="153">
        <v>1069</v>
      </c>
      <c r="G318" s="154">
        <v>3190.16</v>
      </c>
      <c r="H318" s="155">
        <f t="shared" si="7"/>
        <v>2.9842469597754908</v>
      </c>
      <c r="I318" s="155">
        <f t="shared" si="6"/>
        <v>7.6255643717223969E-5</v>
      </c>
      <c r="J318" s="154">
        <v>4259.16</v>
      </c>
      <c r="K318" s="154">
        <v>1069</v>
      </c>
      <c r="L318" s="156">
        <v>3190.16</v>
      </c>
      <c r="M318" s="20">
        <v>41913</v>
      </c>
      <c r="N318" s="20">
        <v>42277</v>
      </c>
      <c r="O318" s="165" t="s">
        <v>6302</v>
      </c>
      <c r="P318" s="158">
        <v>11</v>
      </c>
      <c r="Q318" s="165" t="s">
        <v>7017</v>
      </c>
      <c r="R318" s="202">
        <v>2</v>
      </c>
    </row>
    <row r="319" spans="2:18" s="31" customFormat="1" ht="25.5" x14ac:dyDescent="0.2">
      <c r="B319" s="152" t="s">
        <v>7057</v>
      </c>
      <c r="C319" s="152" t="s">
        <v>7058</v>
      </c>
      <c r="D319" s="182" t="s">
        <v>7059</v>
      </c>
      <c r="E319" s="153">
        <v>-1950.16</v>
      </c>
      <c r="F319" s="153">
        <v>6696.85</v>
      </c>
      <c r="G319" s="154">
        <v>-8647.01</v>
      </c>
      <c r="H319" s="155">
        <f t="shared" si="7"/>
        <v>-1.2912055667963296</v>
      </c>
      <c r="I319" s="155">
        <f t="shared" si="6"/>
        <v>-3.4915501214225695E-5</v>
      </c>
      <c r="J319" s="154">
        <v>-1950.16</v>
      </c>
      <c r="K319" s="154">
        <v>6696.85</v>
      </c>
      <c r="L319" s="156">
        <v>-8647.01</v>
      </c>
      <c r="M319" s="20">
        <v>41913</v>
      </c>
      <c r="N319" s="20">
        <v>42277</v>
      </c>
      <c r="O319" s="165" t="s">
        <v>6302</v>
      </c>
      <c r="P319" s="158">
        <v>11</v>
      </c>
      <c r="Q319" s="165" t="s">
        <v>7017</v>
      </c>
      <c r="R319" s="202">
        <v>2</v>
      </c>
    </row>
    <row r="320" spans="2:18" s="31" customFormat="1" ht="25.5" x14ac:dyDescent="0.2">
      <c r="B320" s="152" t="s">
        <v>7060</v>
      </c>
      <c r="C320" s="152" t="s">
        <v>7061</v>
      </c>
      <c r="D320" s="182" t="s">
        <v>7062</v>
      </c>
      <c r="E320" s="153">
        <v>3370.99</v>
      </c>
      <c r="F320" s="153">
        <v>2084.16</v>
      </c>
      <c r="G320" s="159">
        <v>1286.83</v>
      </c>
      <c r="H320" s="155">
        <f t="shared" si="7"/>
        <v>0.61743340242591738</v>
      </c>
      <c r="I320" s="155">
        <f t="shared" si="6"/>
        <v>6.0353922466947666E-5</v>
      </c>
      <c r="J320" s="154">
        <v>3370.99</v>
      </c>
      <c r="K320" s="154">
        <v>2084.16</v>
      </c>
      <c r="L320" s="156">
        <v>1286.83</v>
      </c>
      <c r="M320" s="20">
        <v>41913</v>
      </c>
      <c r="N320" s="20">
        <v>42277</v>
      </c>
      <c r="O320" s="165" t="s">
        <v>6298</v>
      </c>
      <c r="P320" s="158">
        <v>12</v>
      </c>
      <c r="Q320" s="165" t="s">
        <v>7017</v>
      </c>
      <c r="R320" s="202">
        <v>2</v>
      </c>
    </row>
    <row r="321" spans="2:18" s="31" customFormat="1" ht="25.5" x14ac:dyDescent="0.2">
      <c r="B321" s="152" t="s">
        <v>7063</v>
      </c>
      <c r="C321" s="152" t="s">
        <v>7064</v>
      </c>
      <c r="D321" s="182" t="s">
        <v>7065</v>
      </c>
      <c r="E321" s="153">
        <v>1203.1300000000001</v>
      </c>
      <c r="F321" s="153">
        <v>0</v>
      </c>
      <c r="G321" s="159"/>
      <c r="H321" s="155"/>
      <c r="I321" s="155">
        <f t="shared" si="6"/>
        <v>2.1540738696246133E-5</v>
      </c>
      <c r="J321" s="154">
        <v>1203.1300000000001</v>
      </c>
      <c r="K321" s="154" t="s">
        <v>5259</v>
      </c>
      <c r="L321" s="156"/>
      <c r="M321" s="20">
        <v>41913</v>
      </c>
      <c r="N321" s="20">
        <v>42277</v>
      </c>
      <c r="O321" s="165" t="s">
        <v>7046</v>
      </c>
      <c r="P321" s="158">
        <v>11</v>
      </c>
      <c r="Q321" s="165" t="s">
        <v>6004</v>
      </c>
      <c r="R321" s="202">
        <v>12</v>
      </c>
    </row>
    <row r="322" spans="2:18" s="31" customFormat="1" x14ac:dyDescent="0.2">
      <c r="B322" s="152" t="s">
        <v>7066</v>
      </c>
      <c r="C322" s="152" t="s">
        <v>7067</v>
      </c>
      <c r="D322" s="182" t="s">
        <v>7068</v>
      </c>
      <c r="E322" s="153">
        <v>4632.3599999999997</v>
      </c>
      <c r="F322" s="153">
        <v>4200.32</v>
      </c>
      <c r="G322" s="159">
        <v>432.03999999999996</v>
      </c>
      <c r="H322" s="155">
        <f t="shared" si="7"/>
        <v>0.10285882980344355</v>
      </c>
      <c r="I322" s="155">
        <f t="shared" si="6"/>
        <v>8.2937385242611123E-5</v>
      </c>
      <c r="J322" s="154">
        <v>4632.3599999999997</v>
      </c>
      <c r="K322" s="154">
        <v>4200.32</v>
      </c>
      <c r="L322" s="156">
        <v>432.03999999999996</v>
      </c>
      <c r="M322" s="20">
        <v>41913</v>
      </c>
      <c r="N322" s="20">
        <v>42277</v>
      </c>
      <c r="O322" s="165" t="s">
        <v>6546</v>
      </c>
      <c r="P322" s="158">
        <v>1</v>
      </c>
      <c r="Q322" s="165" t="s">
        <v>7069</v>
      </c>
      <c r="R322" s="202">
        <v>6</v>
      </c>
    </row>
    <row r="323" spans="2:18" s="31" customFormat="1" ht="25.5" x14ac:dyDescent="0.2">
      <c r="B323" s="152" t="s">
        <v>7070</v>
      </c>
      <c r="C323" s="152" t="s">
        <v>7071</v>
      </c>
      <c r="D323" s="182" t="s">
        <v>7072</v>
      </c>
      <c r="E323" s="153">
        <v>12462.23</v>
      </c>
      <c r="F323" s="153">
        <v>11772.72</v>
      </c>
      <c r="G323" s="159">
        <v>689.51000000000022</v>
      </c>
      <c r="H323" s="155">
        <f t="shared" si="7"/>
        <v>5.8568453169700822E-2</v>
      </c>
      <c r="I323" s="155">
        <f t="shared" si="6"/>
        <v>2.2312272157000443E-4</v>
      </c>
      <c r="J323" s="154">
        <v>12462.23</v>
      </c>
      <c r="K323" s="154">
        <v>11772.72</v>
      </c>
      <c r="L323" s="156">
        <v>689.51000000000022</v>
      </c>
      <c r="M323" s="20">
        <v>41913</v>
      </c>
      <c r="N323" s="20">
        <v>42277</v>
      </c>
      <c r="O323" s="165" t="s">
        <v>7073</v>
      </c>
      <c r="P323" s="158">
        <v>11</v>
      </c>
      <c r="Q323" s="165" t="s">
        <v>6957</v>
      </c>
      <c r="R323" s="202">
        <v>12</v>
      </c>
    </row>
    <row r="324" spans="2:18" s="31" customFormat="1" ht="25.5" x14ac:dyDescent="0.2">
      <c r="B324" s="152" t="s">
        <v>7074</v>
      </c>
      <c r="C324" s="152" t="s">
        <v>7075</v>
      </c>
      <c r="D324" s="182" t="s">
        <v>7076</v>
      </c>
      <c r="E324" s="153">
        <v>2723.21</v>
      </c>
      <c r="F324" s="153">
        <v>2000</v>
      </c>
      <c r="G324" s="159">
        <v>723.21</v>
      </c>
      <c r="H324" s="155">
        <f t="shared" si="7"/>
        <v>0.36160500000000001</v>
      </c>
      <c r="I324" s="155">
        <f t="shared" si="6"/>
        <v>4.8756123631697679E-5</v>
      </c>
      <c r="J324" s="154">
        <v>2723.21</v>
      </c>
      <c r="K324" s="154">
        <v>2000</v>
      </c>
      <c r="L324" s="156">
        <v>723.21</v>
      </c>
      <c r="M324" s="20">
        <v>41913</v>
      </c>
      <c r="N324" s="20">
        <v>42277</v>
      </c>
      <c r="O324" s="165" t="s">
        <v>7073</v>
      </c>
      <c r="P324" s="158">
        <v>11</v>
      </c>
      <c r="Q324" s="165" t="s">
        <v>6957</v>
      </c>
      <c r="R324" s="202">
        <v>12</v>
      </c>
    </row>
    <row r="325" spans="2:18" s="31" customFormat="1" ht="25.5" x14ac:dyDescent="0.2">
      <c r="B325" s="152" t="s">
        <v>7077</v>
      </c>
      <c r="C325" s="152" t="s">
        <v>7078</v>
      </c>
      <c r="D325" s="182" t="s">
        <v>7079</v>
      </c>
      <c r="E325" s="153">
        <v>104062.05</v>
      </c>
      <c r="F325" s="153">
        <v>99855</v>
      </c>
      <c r="G325" s="154">
        <v>4207.0500000000029</v>
      </c>
      <c r="H325" s="155">
        <f t="shared" si="7"/>
        <v>4.21315908066697E-2</v>
      </c>
      <c r="I325" s="155">
        <f t="shared" si="6"/>
        <v>1.863118222673942E-3</v>
      </c>
      <c r="J325" s="154">
        <v>104062.05</v>
      </c>
      <c r="K325" s="154">
        <v>99855</v>
      </c>
      <c r="L325" s="156">
        <v>4207.0500000000029</v>
      </c>
      <c r="M325" s="20">
        <v>41913</v>
      </c>
      <c r="N325" s="20">
        <v>42277</v>
      </c>
      <c r="O325" s="165" t="s">
        <v>7080</v>
      </c>
      <c r="P325" s="158">
        <v>9</v>
      </c>
      <c r="Q325" s="165" t="s">
        <v>5488</v>
      </c>
      <c r="R325" s="202">
        <v>10</v>
      </c>
    </row>
    <row r="326" spans="2:18" s="31" customFormat="1" ht="25.5" x14ac:dyDescent="0.2">
      <c r="B326" s="152" t="s">
        <v>7081</v>
      </c>
      <c r="C326" s="152" t="s">
        <v>7082</v>
      </c>
      <c r="D326" s="182" t="s">
        <v>7083</v>
      </c>
      <c r="E326" s="153">
        <v>26991.08</v>
      </c>
      <c r="F326" s="153">
        <v>26628.03</v>
      </c>
      <c r="G326" s="159">
        <v>363.05000000000291</v>
      </c>
      <c r="H326" s="155">
        <f t="shared" si="7"/>
        <v>1.363412914887068E-2</v>
      </c>
      <c r="I326" s="155">
        <f t="shared" si="6"/>
        <v>4.8324603443474531E-4</v>
      </c>
      <c r="J326" s="154">
        <v>26991.08</v>
      </c>
      <c r="K326" s="154">
        <v>26628.03</v>
      </c>
      <c r="L326" s="156">
        <v>363.05000000000291</v>
      </c>
      <c r="M326" s="20">
        <v>41913</v>
      </c>
      <c r="N326" s="20">
        <v>42277</v>
      </c>
      <c r="O326" s="165" t="s">
        <v>7080</v>
      </c>
      <c r="P326" s="158">
        <v>9</v>
      </c>
      <c r="Q326" s="165" t="s">
        <v>5488</v>
      </c>
      <c r="R326" s="202">
        <v>10</v>
      </c>
    </row>
    <row r="327" spans="2:18" s="31" customFormat="1" x14ac:dyDescent="0.2">
      <c r="B327" s="152" t="s">
        <v>7084</v>
      </c>
      <c r="C327" s="152" t="s">
        <v>7085</v>
      </c>
      <c r="D327" s="182" t="s">
        <v>7086</v>
      </c>
      <c r="E327" s="153">
        <v>10211.82</v>
      </c>
      <c r="F327" s="153">
        <v>12739.32</v>
      </c>
      <c r="G327" s="159">
        <v>-2527.5</v>
      </c>
      <c r="H327" s="155">
        <f t="shared" si="7"/>
        <v>-0.19840148453763623</v>
      </c>
      <c r="I327" s="155">
        <f t="shared" si="6"/>
        <v>1.8283156951709307E-4</v>
      </c>
      <c r="J327" s="154">
        <v>10211.82</v>
      </c>
      <c r="K327" s="154">
        <v>12739.32</v>
      </c>
      <c r="L327" s="156">
        <v>-2527.5</v>
      </c>
      <c r="M327" s="20">
        <v>41913</v>
      </c>
      <c r="N327" s="20">
        <v>42277</v>
      </c>
      <c r="O327" s="165" t="s">
        <v>7046</v>
      </c>
      <c r="P327" s="158">
        <v>11</v>
      </c>
      <c r="Q327" s="165" t="s">
        <v>6004</v>
      </c>
      <c r="R327" s="202">
        <v>12</v>
      </c>
    </row>
    <row r="328" spans="2:18" s="31" customFormat="1" ht="38.25" x14ac:dyDescent="0.2">
      <c r="B328" s="152" t="s">
        <v>7087</v>
      </c>
      <c r="C328" s="152" t="s">
        <v>7088</v>
      </c>
      <c r="D328" s="182" t="s">
        <v>7089</v>
      </c>
      <c r="E328" s="153">
        <v>4157.38</v>
      </c>
      <c r="F328" s="153">
        <v>1495.48</v>
      </c>
      <c r="G328" s="159">
        <v>2661.9</v>
      </c>
      <c r="H328" s="155">
        <f t="shared" si="7"/>
        <v>1.7799636237194747</v>
      </c>
      <c r="I328" s="155">
        <f t="shared" si="6"/>
        <v>7.443338312651147E-5</v>
      </c>
      <c r="J328" s="154">
        <v>4157.38</v>
      </c>
      <c r="K328" s="154">
        <v>1495.48</v>
      </c>
      <c r="L328" s="156">
        <v>2661.9</v>
      </c>
      <c r="M328" s="20">
        <v>41913</v>
      </c>
      <c r="N328" s="20">
        <v>42277</v>
      </c>
      <c r="O328" s="165" t="s">
        <v>6302</v>
      </c>
      <c r="P328" s="158">
        <v>11</v>
      </c>
      <c r="Q328" s="165" t="s">
        <v>6483</v>
      </c>
      <c r="R328" s="202">
        <v>2</v>
      </c>
    </row>
    <row r="329" spans="2:18" s="31" customFormat="1" ht="25.5" x14ac:dyDescent="0.2">
      <c r="B329" s="152" t="s">
        <v>7090</v>
      </c>
      <c r="C329" s="152" t="s">
        <v>7091</v>
      </c>
      <c r="D329" s="182" t="s">
        <v>7092</v>
      </c>
      <c r="E329" s="153">
        <v>44380.4</v>
      </c>
      <c r="F329" s="153">
        <v>56185.08</v>
      </c>
      <c r="G329" s="159">
        <v>-11804.68</v>
      </c>
      <c r="H329" s="155">
        <f t="shared" si="7"/>
        <v>-0.21010346519040285</v>
      </c>
      <c r="I329" s="155">
        <f t="shared" si="6"/>
        <v>7.9458296246862927E-4</v>
      </c>
      <c r="J329" s="154">
        <v>44380.4</v>
      </c>
      <c r="K329" s="154">
        <v>56185.08</v>
      </c>
      <c r="L329" s="156">
        <v>-11804.68</v>
      </c>
      <c r="M329" s="20">
        <v>41913</v>
      </c>
      <c r="N329" s="20">
        <v>42277</v>
      </c>
      <c r="O329" s="165" t="s">
        <v>7080</v>
      </c>
      <c r="P329" s="158">
        <v>9</v>
      </c>
      <c r="Q329" s="165" t="s">
        <v>5488</v>
      </c>
      <c r="R329" s="202">
        <v>10</v>
      </c>
    </row>
    <row r="330" spans="2:18" s="31" customFormat="1" ht="25.5" x14ac:dyDescent="0.2">
      <c r="B330" s="152" t="s">
        <v>7093</v>
      </c>
      <c r="C330" s="152" t="s">
        <v>7094</v>
      </c>
      <c r="D330" s="182" t="s">
        <v>7095</v>
      </c>
      <c r="E330" s="153">
        <v>40489.379999999997</v>
      </c>
      <c r="F330" s="153">
        <v>30000</v>
      </c>
      <c r="G330" s="159">
        <v>10489.379999999997</v>
      </c>
      <c r="H330" s="155">
        <f t="shared" si="7"/>
        <v>0.3496459999999999</v>
      </c>
      <c r="I330" s="155">
        <f t="shared" si="6"/>
        <v>7.2491846646082652E-4</v>
      </c>
      <c r="J330" s="154">
        <v>40489.379999999997</v>
      </c>
      <c r="K330" s="154">
        <v>30000</v>
      </c>
      <c r="L330" s="156">
        <v>10489.379999999997</v>
      </c>
      <c r="M330" s="20">
        <v>41913</v>
      </c>
      <c r="N330" s="20">
        <v>42277</v>
      </c>
      <c r="O330" s="165" t="s">
        <v>7080</v>
      </c>
      <c r="P330" s="158">
        <v>9</v>
      </c>
      <c r="Q330" s="165" t="s">
        <v>5488</v>
      </c>
      <c r="R330" s="202">
        <v>10</v>
      </c>
    </row>
    <row r="331" spans="2:18" s="31" customFormat="1" ht="38.25" x14ac:dyDescent="0.2">
      <c r="B331" s="152" t="s">
        <v>7096</v>
      </c>
      <c r="C331" s="152" t="s">
        <v>7097</v>
      </c>
      <c r="D331" s="182" t="s">
        <v>7098</v>
      </c>
      <c r="E331" s="153">
        <v>108429.09</v>
      </c>
      <c r="F331" s="153">
        <v>62000</v>
      </c>
      <c r="G331" s="159">
        <v>46429.09</v>
      </c>
      <c r="H331" s="155">
        <f t="shared" si="7"/>
        <v>0.74885629032258061</v>
      </c>
      <c r="I331" s="155">
        <f t="shared" si="6"/>
        <v>1.941305340870691E-3</v>
      </c>
      <c r="J331" s="154">
        <v>108429.09</v>
      </c>
      <c r="K331" s="154">
        <v>62000</v>
      </c>
      <c r="L331" s="156">
        <v>46429.09</v>
      </c>
      <c r="M331" s="20">
        <v>41913</v>
      </c>
      <c r="N331" s="20">
        <v>42277</v>
      </c>
      <c r="O331" s="165" t="s">
        <v>7080</v>
      </c>
      <c r="P331" s="158">
        <v>9</v>
      </c>
      <c r="Q331" s="165" t="s">
        <v>5488</v>
      </c>
      <c r="R331" s="202">
        <v>10</v>
      </c>
    </row>
    <row r="332" spans="2:18" s="31" customFormat="1" x14ac:dyDescent="0.2">
      <c r="B332" s="152" t="s">
        <v>7099</v>
      </c>
      <c r="C332" s="152" t="s">
        <v>7100</v>
      </c>
      <c r="D332" s="182" t="s">
        <v>7101</v>
      </c>
      <c r="E332" s="153">
        <v>18825.5</v>
      </c>
      <c r="F332" s="153">
        <v>32766.87</v>
      </c>
      <c r="G332" s="159">
        <v>-13941.369999999999</v>
      </c>
      <c r="H332" s="155">
        <f t="shared" si="7"/>
        <v>-0.42547152047174475</v>
      </c>
      <c r="I332" s="155">
        <f t="shared" si="6"/>
        <v>3.3705017440025729E-4</v>
      </c>
      <c r="J332" s="154">
        <v>18825.5</v>
      </c>
      <c r="K332" s="154">
        <v>32766.87</v>
      </c>
      <c r="L332" s="156">
        <v>-13941.369999999999</v>
      </c>
      <c r="M332" s="20">
        <v>41913</v>
      </c>
      <c r="N332" s="20">
        <v>42277</v>
      </c>
      <c r="O332" s="165" t="s">
        <v>7102</v>
      </c>
      <c r="P332" s="158">
        <v>11</v>
      </c>
      <c r="Q332" s="165" t="s">
        <v>7103</v>
      </c>
      <c r="R332" s="202">
        <v>9</v>
      </c>
    </row>
    <row r="333" spans="2:18" s="31" customFormat="1" x14ac:dyDescent="0.2">
      <c r="B333" s="152" t="s">
        <v>7104</v>
      </c>
      <c r="C333" s="152" t="s">
        <v>7105</v>
      </c>
      <c r="D333" s="182" t="s">
        <v>7106</v>
      </c>
      <c r="E333" s="153">
        <v>23544.61</v>
      </c>
      <c r="F333" s="153">
        <v>18049.55</v>
      </c>
      <c r="G333" s="159">
        <v>5495.0600000000013</v>
      </c>
      <c r="H333" s="155">
        <f t="shared" si="7"/>
        <v>0.30444304705657488</v>
      </c>
      <c r="I333" s="155">
        <f t="shared" si="6"/>
        <v>4.2154072437311317E-4</v>
      </c>
      <c r="J333" s="154">
        <v>23544.61</v>
      </c>
      <c r="K333" s="154">
        <v>18049.55</v>
      </c>
      <c r="L333" s="156">
        <v>5495.0600000000013</v>
      </c>
      <c r="M333" s="20">
        <v>41913</v>
      </c>
      <c r="N333" s="20">
        <v>42277</v>
      </c>
      <c r="O333" s="165" t="s">
        <v>7107</v>
      </c>
      <c r="P333" s="158">
        <v>12</v>
      </c>
      <c r="Q333" s="165" t="s">
        <v>5272</v>
      </c>
      <c r="R333" s="202">
        <v>9</v>
      </c>
    </row>
    <row r="334" spans="2:18" s="31" customFormat="1" x14ac:dyDescent="0.2">
      <c r="B334" s="152" t="s">
        <v>7108</v>
      </c>
      <c r="C334" s="152" t="s">
        <v>7109</v>
      </c>
      <c r="D334" s="182" t="s">
        <v>7110</v>
      </c>
      <c r="E334" s="153">
        <v>35874.04</v>
      </c>
      <c r="F334" s="153">
        <v>24230.25</v>
      </c>
      <c r="G334" s="159">
        <v>11643.79</v>
      </c>
      <c r="H334" s="155">
        <f t="shared" si="7"/>
        <v>0.48054766252927644</v>
      </c>
      <c r="I334" s="155">
        <f t="shared" si="6"/>
        <v>6.4228580587191882E-4</v>
      </c>
      <c r="J334" s="154">
        <v>35874.04</v>
      </c>
      <c r="K334" s="154">
        <v>24230.25</v>
      </c>
      <c r="L334" s="156">
        <v>11643.79</v>
      </c>
      <c r="M334" s="20">
        <v>41913</v>
      </c>
      <c r="N334" s="20">
        <v>42277</v>
      </c>
      <c r="O334" s="165" t="s">
        <v>7107</v>
      </c>
      <c r="P334" s="158">
        <v>12</v>
      </c>
      <c r="Q334" s="165" t="s">
        <v>5272</v>
      </c>
      <c r="R334" s="202">
        <v>9</v>
      </c>
    </row>
    <row r="335" spans="2:18" s="31" customFormat="1" ht="76.5" x14ac:dyDescent="0.2">
      <c r="B335" s="152" t="s">
        <v>7111</v>
      </c>
      <c r="C335" s="152" t="s">
        <v>7112</v>
      </c>
      <c r="D335" s="182" t="s">
        <v>7113</v>
      </c>
      <c r="E335" s="153">
        <v>24098.99</v>
      </c>
      <c r="F335" s="153">
        <v>24143.61</v>
      </c>
      <c r="G335" s="159">
        <v>-44.619999999998981</v>
      </c>
      <c r="H335" s="155">
        <f t="shared" si="7"/>
        <v>-1.8481080501217084E-3</v>
      </c>
      <c r="I335" s="155">
        <f t="shared" ref="I335:I398" si="8">J335/55853702</f>
        <v>4.3146629743539655E-4</v>
      </c>
      <c r="J335" s="154">
        <v>24098.99</v>
      </c>
      <c r="K335" s="154">
        <v>24143.61</v>
      </c>
      <c r="L335" s="156">
        <v>-44.619999999998981</v>
      </c>
      <c r="M335" s="20">
        <v>41913</v>
      </c>
      <c r="N335" s="20">
        <v>42277</v>
      </c>
      <c r="O335" s="165" t="s">
        <v>7114</v>
      </c>
      <c r="P335" s="158">
        <v>11</v>
      </c>
      <c r="Q335" s="165" t="s">
        <v>6020</v>
      </c>
      <c r="R335" s="202">
        <v>9</v>
      </c>
    </row>
    <row r="336" spans="2:18" s="31" customFormat="1" ht="25.5" x14ac:dyDescent="0.2">
      <c r="B336" s="152" t="s">
        <v>7115</v>
      </c>
      <c r="C336" s="152" t="s">
        <v>7116</v>
      </c>
      <c r="D336" s="182" t="s">
        <v>7117</v>
      </c>
      <c r="E336" s="153">
        <v>14157.41</v>
      </c>
      <c r="F336" s="153">
        <v>6317.51</v>
      </c>
      <c r="G336" s="159">
        <v>7839.9</v>
      </c>
      <c r="H336" s="155">
        <f t="shared" si="7"/>
        <v>1.2409794365185016</v>
      </c>
      <c r="I336" s="155">
        <f t="shared" si="8"/>
        <v>2.5347308223186351E-4</v>
      </c>
      <c r="J336" s="154">
        <v>14157.41</v>
      </c>
      <c r="K336" s="154">
        <v>6317.51</v>
      </c>
      <c r="L336" s="156">
        <v>7839.9</v>
      </c>
      <c r="M336" s="20">
        <v>41913</v>
      </c>
      <c r="N336" s="20">
        <v>42277</v>
      </c>
      <c r="O336" s="165" t="s">
        <v>6423</v>
      </c>
      <c r="P336" s="158">
        <v>11</v>
      </c>
      <c r="Q336" s="165" t="s">
        <v>5812</v>
      </c>
      <c r="R336" s="202">
        <v>3</v>
      </c>
    </row>
    <row r="337" spans="2:18" s="31" customFormat="1" x14ac:dyDescent="0.2">
      <c r="B337" s="152" t="s">
        <v>7118</v>
      </c>
      <c r="C337" s="152" t="s">
        <v>7119</v>
      </c>
      <c r="D337" s="182" t="s">
        <v>7120</v>
      </c>
      <c r="E337" s="153">
        <v>1523.84</v>
      </c>
      <c r="F337" s="153">
        <v>1219.6500000000001</v>
      </c>
      <c r="G337" s="159">
        <v>304.18999999999983</v>
      </c>
      <c r="H337" s="155">
        <f t="shared" si="7"/>
        <v>0.2494076169392857</v>
      </c>
      <c r="I337" s="155">
        <f t="shared" si="8"/>
        <v>2.7282703660358985E-5</v>
      </c>
      <c r="J337" s="154">
        <v>1523.84</v>
      </c>
      <c r="K337" s="154">
        <v>1219.6500000000001</v>
      </c>
      <c r="L337" s="156">
        <v>304.18999999999983</v>
      </c>
      <c r="M337" s="20">
        <v>41913</v>
      </c>
      <c r="N337" s="20">
        <v>42277</v>
      </c>
      <c r="O337" s="165" t="s">
        <v>7121</v>
      </c>
      <c r="P337" s="158">
        <v>11</v>
      </c>
      <c r="Q337" s="165" t="s">
        <v>6004</v>
      </c>
      <c r="R337" s="202">
        <v>12</v>
      </c>
    </row>
    <row r="338" spans="2:18" s="31" customFormat="1" x14ac:dyDescent="0.2">
      <c r="B338" s="152" t="s">
        <v>7122</v>
      </c>
      <c r="C338" s="152" t="s">
        <v>7123</v>
      </c>
      <c r="D338" s="182" t="s">
        <v>7124</v>
      </c>
      <c r="E338" s="153">
        <v>16586.55</v>
      </c>
      <c r="F338" s="153">
        <v>21100.66</v>
      </c>
      <c r="G338" s="159">
        <v>-4514.1100000000006</v>
      </c>
      <c r="H338" s="155">
        <f t="shared" si="7"/>
        <v>-0.21393217084204952</v>
      </c>
      <c r="I338" s="155">
        <f t="shared" si="8"/>
        <v>2.9696420122698401E-4</v>
      </c>
      <c r="J338" s="154">
        <v>16586.55</v>
      </c>
      <c r="K338" s="154">
        <v>21100.66</v>
      </c>
      <c r="L338" s="156">
        <v>-4514.1100000000006</v>
      </c>
      <c r="M338" s="20">
        <v>41913</v>
      </c>
      <c r="N338" s="20">
        <v>42277</v>
      </c>
      <c r="O338" s="165" t="s">
        <v>6302</v>
      </c>
      <c r="P338" s="158">
        <v>11</v>
      </c>
      <c r="Q338" s="165" t="s">
        <v>7017</v>
      </c>
      <c r="R338" s="202">
        <v>2</v>
      </c>
    </row>
    <row r="339" spans="2:18" s="31" customFormat="1" ht="25.5" x14ac:dyDescent="0.2">
      <c r="B339" s="152" t="s">
        <v>7125</v>
      </c>
      <c r="C339" s="152" t="s">
        <v>7126</v>
      </c>
      <c r="D339" s="182" t="s">
        <v>7127</v>
      </c>
      <c r="E339" s="153">
        <v>26656.07</v>
      </c>
      <c r="F339" s="153">
        <v>37779.19</v>
      </c>
      <c r="G339" s="159">
        <v>-11123.120000000003</v>
      </c>
      <c r="H339" s="155">
        <f t="shared" si="7"/>
        <v>-0.29442452313032658</v>
      </c>
      <c r="I339" s="155">
        <f t="shared" si="8"/>
        <v>4.7724804346898974E-4</v>
      </c>
      <c r="J339" s="154">
        <v>26656.07</v>
      </c>
      <c r="K339" s="154">
        <v>37779.19</v>
      </c>
      <c r="L339" s="156">
        <v>-11123.120000000003</v>
      </c>
      <c r="M339" s="20">
        <v>41913</v>
      </c>
      <c r="N339" s="20">
        <v>42277</v>
      </c>
      <c r="O339" s="165" t="s">
        <v>6298</v>
      </c>
      <c r="P339" s="158">
        <v>12</v>
      </c>
      <c r="Q339" s="165" t="s">
        <v>6854</v>
      </c>
      <c r="R339" s="202">
        <v>8</v>
      </c>
    </row>
    <row r="340" spans="2:18" s="31" customFormat="1" ht="25.5" x14ac:dyDescent="0.2">
      <c r="B340" s="152" t="s">
        <v>7128</v>
      </c>
      <c r="C340" s="152" t="s">
        <v>7129</v>
      </c>
      <c r="D340" s="182" t="s">
        <v>7130</v>
      </c>
      <c r="E340" s="153">
        <v>2760.53</v>
      </c>
      <c r="F340" s="153">
        <v>1312.53</v>
      </c>
      <c r="G340" s="159">
        <v>1448.0000000000002</v>
      </c>
      <c r="H340" s="155">
        <f t="shared" si="7"/>
        <v>1.1032128789437197</v>
      </c>
      <c r="I340" s="155">
        <f t="shared" si="8"/>
        <v>4.9424297784236404E-5</v>
      </c>
      <c r="J340" s="154">
        <v>2760.53</v>
      </c>
      <c r="K340" s="154">
        <v>1312.53</v>
      </c>
      <c r="L340" s="156">
        <v>1448.0000000000002</v>
      </c>
      <c r="M340" s="20">
        <v>41913</v>
      </c>
      <c r="N340" s="20">
        <v>42277</v>
      </c>
      <c r="O340" s="165" t="s">
        <v>6298</v>
      </c>
      <c r="P340" s="158">
        <v>12</v>
      </c>
      <c r="Q340" s="165" t="s">
        <v>6004</v>
      </c>
      <c r="R340" s="202">
        <v>12</v>
      </c>
    </row>
    <row r="341" spans="2:18" s="31" customFormat="1" ht="25.5" x14ac:dyDescent="0.2">
      <c r="B341" s="152" t="s">
        <v>7131</v>
      </c>
      <c r="C341" s="152" t="s">
        <v>7132</v>
      </c>
      <c r="D341" s="182" t="s">
        <v>7133</v>
      </c>
      <c r="E341" s="153">
        <v>7227.78</v>
      </c>
      <c r="F341" s="153">
        <v>6803.16</v>
      </c>
      <c r="G341" s="159">
        <v>424.61999999999989</v>
      </c>
      <c r="H341" s="155">
        <f t="shared" si="7"/>
        <v>6.2415112976910714E-2</v>
      </c>
      <c r="I341" s="155">
        <f t="shared" si="8"/>
        <v>1.2940556742326587E-4</v>
      </c>
      <c r="J341" s="154">
        <v>7227.78</v>
      </c>
      <c r="K341" s="154">
        <v>6803.16</v>
      </c>
      <c r="L341" s="156">
        <v>424.61999999999989</v>
      </c>
      <c r="M341" s="20">
        <v>41913</v>
      </c>
      <c r="N341" s="20">
        <v>42277</v>
      </c>
      <c r="O341" s="165" t="s">
        <v>6298</v>
      </c>
      <c r="P341" s="158">
        <v>12</v>
      </c>
      <c r="Q341" s="165" t="s">
        <v>6312</v>
      </c>
      <c r="R341" s="202">
        <v>1</v>
      </c>
    </row>
    <row r="342" spans="2:18" s="31" customFormat="1" ht="25.5" x14ac:dyDescent="0.2">
      <c r="B342" s="152" t="s">
        <v>7134</v>
      </c>
      <c r="C342" s="152" t="s">
        <v>7135</v>
      </c>
      <c r="D342" s="182" t="s">
        <v>7136</v>
      </c>
      <c r="E342" s="153">
        <v>134083.67000000001</v>
      </c>
      <c r="F342" s="153">
        <v>187511.1</v>
      </c>
      <c r="G342" s="159">
        <v>-53427.429999999993</v>
      </c>
      <c r="H342" s="155">
        <f t="shared" si="7"/>
        <v>-0.28492942551134304</v>
      </c>
      <c r="I342" s="155">
        <f t="shared" si="8"/>
        <v>2.4006227913057582E-3</v>
      </c>
      <c r="J342" s="154">
        <v>134083.67000000001</v>
      </c>
      <c r="K342" s="154">
        <v>187511.1</v>
      </c>
      <c r="L342" s="156">
        <v>-53427.429999999993</v>
      </c>
      <c r="M342" s="20">
        <v>41913</v>
      </c>
      <c r="N342" s="20">
        <v>42277</v>
      </c>
      <c r="O342" s="165" t="s">
        <v>5675</v>
      </c>
      <c r="P342" s="158">
        <v>11</v>
      </c>
      <c r="Q342" s="165" t="s">
        <v>6804</v>
      </c>
      <c r="R342" s="202">
        <v>6</v>
      </c>
    </row>
    <row r="343" spans="2:18" s="31" customFormat="1" ht="25.5" x14ac:dyDescent="0.2">
      <c r="B343" s="152" t="s">
        <v>7137</v>
      </c>
      <c r="C343" s="152" t="s">
        <v>7138</v>
      </c>
      <c r="D343" s="182" t="s">
        <v>7139</v>
      </c>
      <c r="E343" s="153">
        <v>12990.21</v>
      </c>
      <c r="F343" s="153">
        <v>21360.7</v>
      </c>
      <c r="G343" s="159">
        <v>-8370.4900000000016</v>
      </c>
      <c r="H343" s="155">
        <f t="shared" si="7"/>
        <v>-0.39186403067315217</v>
      </c>
      <c r="I343" s="155">
        <f t="shared" si="8"/>
        <v>2.3257563124463979E-4</v>
      </c>
      <c r="J343" s="154">
        <v>12990.21</v>
      </c>
      <c r="K343" s="154">
        <v>21360.7</v>
      </c>
      <c r="L343" s="156">
        <v>-8370.4900000000016</v>
      </c>
      <c r="M343" s="20">
        <v>41913</v>
      </c>
      <c r="N343" s="20">
        <v>42277</v>
      </c>
      <c r="O343" s="165" t="s">
        <v>6423</v>
      </c>
      <c r="P343" s="158">
        <v>11</v>
      </c>
      <c r="Q343" s="165" t="s">
        <v>5812</v>
      </c>
      <c r="R343" s="202">
        <v>3</v>
      </c>
    </row>
    <row r="344" spans="2:18" s="31" customFormat="1" ht="25.5" x14ac:dyDescent="0.2">
      <c r="B344" s="152" t="s">
        <v>7140</v>
      </c>
      <c r="C344" s="152" t="s">
        <v>7141</v>
      </c>
      <c r="D344" s="182" t="s">
        <v>7142</v>
      </c>
      <c r="E344" s="153">
        <v>1169.94</v>
      </c>
      <c r="F344" s="153">
        <v>1174.22</v>
      </c>
      <c r="G344" s="159">
        <v>-4.2799999999999727</v>
      </c>
      <c r="H344" s="155">
        <f t="shared" si="7"/>
        <v>-3.6449728330295622E-3</v>
      </c>
      <c r="I344" s="155">
        <f t="shared" si="8"/>
        <v>2.0946507717608406E-5</v>
      </c>
      <c r="J344" s="154">
        <v>1169.94</v>
      </c>
      <c r="K344" s="154">
        <v>1174.22</v>
      </c>
      <c r="L344" s="156">
        <v>-4.2799999999999727</v>
      </c>
      <c r="M344" s="20">
        <v>41913</v>
      </c>
      <c r="N344" s="20">
        <v>42277</v>
      </c>
      <c r="O344" s="165" t="s">
        <v>6298</v>
      </c>
      <c r="P344" s="158">
        <v>12</v>
      </c>
      <c r="Q344" s="165" t="s">
        <v>6004</v>
      </c>
      <c r="R344" s="202">
        <v>12</v>
      </c>
    </row>
    <row r="345" spans="2:18" s="31" customFormat="1" ht="25.5" x14ac:dyDescent="0.2">
      <c r="B345" s="152" t="s">
        <v>7143</v>
      </c>
      <c r="C345" s="152" t="s">
        <v>7144</v>
      </c>
      <c r="D345" s="182" t="s">
        <v>7145</v>
      </c>
      <c r="E345" s="153">
        <v>4011.92</v>
      </c>
      <c r="F345" s="153">
        <v>1204.0999999999999</v>
      </c>
      <c r="G345" s="154">
        <v>2807.82</v>
      </c>
      <c r="H345" s="155">
        <f t="shared" si="7"/>
        <v>2.3318827339921935</v>
      </c>
      <c r="I345" s="155">
        <f t="shared" si="8"/>
        <v>7.1829079476235969E-5</v>
      </c>
      <c r="J345" s="154">
        <v>4011.92</v>
      </c>
      <c r="K345" s="154">
        <v>1204.0999999999999</v>
      </c>
      <c r="L345" s="156">
        <v>2807.82</v>
      </c>
      <c r="M345" s="20">
        <v>41913</v>
      </c>
      <c r="N345" s="20">
        <v>42277</v>
      </c>
      <c r="O345" s="165" t="s">
        <v>6298</v>
      </c>
      <c r="P345" s="158">
        <v>12</v>
      </c>
      <c r="Q345" s="165" t="s">
        <v>6004</v>
      </c>
      <c r="R345" s="202">
        <v>12</v>
      </c>
    </row>
    <row r="346" spans="2:18" s="31" customFormat="1" ht="25.5" x14ac:dyDescent="0.2">
      <c r="B346" s="152" t="s">
        <v>7146</v>
      </c>
      <c r="C346" s="152" t="s">
        <v>7147</v>
      </c>
      <c r="D346" s="182" t="s">
        <v>7148</v>
      </c>
      <c r="E346" s="153">
        <v>25052.93</v>
      </c>
      <c r="F346" s="153">
        <v>25100.09</v>
      </c>
      <c r="G346" s="159">
        <v>-47.159999999999854</v>
      </c>
      <c r="H346" s="155">
        <f t="shared" si="7"/>
        <v>-1.8788777251396251E-3</v>
      </c>
      <c r="I346" s="155">
        <f t="shared" si="8"/>
        <v>4.48545559254067E-4</v>
      </c>
      <c r="J346" s="154">
        <v>25052.93</v>
      </c>
      <c r="K346" s="154">
        <v>25100.09</v>
      </c>
      <c r="L346" s="156">
        <v>-47.159999999999854</v>
      </c>
      <c r="M346" s="20">
        <v>41913</v>
      </c>
      <c r="N346" s="20">
        <v>42277</v>
      </c>
      <c r="O346" s="165" t="s">
        <v>6546</v>
      </c>
      <c r="P346" s="158">
        <v>1</v>
      </c>
      <c r="Q346" s="165" t="s">
        <v>6921</v>
      </c>
      <c r="R346" s="202">
        <v>2</v>
      </c>
    </row>
    <row r="347" spans="2:18" s="31" customFormat="1" ht="25.5" x14ac:dyDescent="0.2">
      <c r="B347" s="152" t="s">
        <v>7149</v>
      </c>
      <c r="C347" s="152" t="s">
        <v>7150</v>
      </c>
      <c r="D347" s="182" t="s">
        <v>7151</v>
      </c>
      <c r="E347" s="153">
        <v>324909.44</v>
      </c>
      <c r="F347" s="153">
        <v>345134.63</v>
      </c>
      <c r="G347" s="159">
        <v>-20225.190000000002</v>
      </c>
      <c r="H347" s="155">
        <f t="shared" si="7"/>
        <v>-5.8600871202058168E-2</v>
      </c>
      <c r="I347" s="155">
        <f t="shared" si="8"/>
        <v>5.8171513859546853E-3</v>
      </c>
      <c r="J347" s="154">
        <v>324909.44</v>
      </c>
      <c r="K347" s="154">
        <v>345134.63</v>
      </c>
      <c r="L347" s="156">
        <v>-20225.190000000002</v>
      </c>
      <c r="M347" s="20">
        <v>41913</v>
      </c>
      <c r="N347" s="20">
        <v>42277</v>
      </c>
      <c r="O347" s="165" t="s">
        <v>6298</v>
      </c>
      <c r="P347" s="158">
        <v>12</v>
      </c>
      <c r="Q347" s="165" t="s">
        <v>7152</v>
      </c>
      <c r="R347" s="202">
        <v>8</v>
      </c>
    </row>
    <row r="348" spans="2:18" s="31" customFormat="1" ht="38.25" x14ac:dyDescent="0.2">
      <c r="B348" s="152" t="s">
        <v>7153</v>
      </c>
      <c r="C348" s="152" t="s">
        <v>7154</v>
      </c>
      <c r="D348" s="182" t="s">
        <v>7155</v>
      </c>
      <c r="E348" s="153">
        <v>50311.92</v>
      </c>
      <c r="F348" s="153">
        <v>49528.08</v>
      </c>
      <c r="G348" s="159">
        <v>783.83999999999651</v>
      </c>
      <c r="H348" s="155">
        <f t="shared" si="7"/>
        <v>1.5826173758401223E-2</v>
      </c>
      <c r="I348" s="155">
        <f t="shared" si="8"/>
        <v>9.0078039948005592E-4</v>
      </c>
      <c r="J348" s="154">
        <v>50311.92</v>
      </c>
      <c r="K348" s="154">
        <v>49528.08</v>
      </c>
      <c r="L348" s="156">
        <v>783.83999999999651</v>
      </c>
      <c r="M348" s="20">
        <v>41913</v>
      </c>
      <c r="N348" s="20">
        <v>42277</v>
      </c>
      <c r="O348" s="165" t="s">
        <v>6546</v>
      </c>
      <c r="P348" s="158">
        <v>1</v>
      </c>
      <c r="Q348" s="165" t="s">
        <v>6479</v>
      </c>
      <c r="R348" s="202">
        <v>3</v>
      </c>
    </row>
    <row r="349" spans="2:18" s="31" customFormat="1" ht="25.5" x14ac:dyDescent="0.2">
      <c r="B349" s="152" t="s">
        <v>7156</v>
      </c>
      <c r="C349" s="152" t="s">
        <v>7157</v>
      </c>
      <c r="D349" s="182" t="s">
        <v>7158</v>
      </c>
      <c r="E349" s="153">
        <v>29628.29</v>
      </c>
      <c r="F349" s="153">
        <v>31114.87</v>
      </c>
      <c r="G349" s="159">
        <v>-1486.5799999999981</v>
      </c>
      <c r="H349" s="155">
        <f t="shared" si="7"/>
        <v>-4.7777156067179395E-2</v>
      </c>
      <c r="I349" s="155">
        <f t="shared" si="8"/>
        <v>5.3046242127334725E-4</v>
      </c>
      <c r="J349" s="154">
        <v>29628.29</v>
      </c>
      <c r="K349" s="154">
        <v>31114.87</v>
      </c>
      <c r="L349" s="156">
        <v>-1486.5799999999981</v>
      </c>
      <c r="M349" s="20">
        <v>41913</v>
      </c>
      <c r="N349" s="20">
        <v>42277</v>
      </c>
      <c r="O349" s="165" t="s">
        <v>6546</v>
      </c>
      <c r="P349" s="158">
        <v>1</v>
      </c>
      <c r="Q349" s="165" t="s">
        <v>6811</v>
      </c>
      <c r="R349" s="202">
        <v>7</v>
      </c>
    </row>
    <row r="350" spans="2:18" s="31" customFormat="1" x14ac:dyDescent="0.2">
      <c r="B350" s="152" t="s">
        <v>7159</v>
      </c>
      <c r="C350" s="152" t="s">
        <v>7160</v>
      </c>
      <c r="D350" s="182" t="s">
        <v>7161</v>
      </c>
      <c r="E350" s="153">
        <v>9566.14</v>
      </c>
      <c r="F350" s="153">
        <v>43420.04</v>
      </c>
      <c r="G350" s="159">
        <v>-33853.9</v>
      </c>
      <c r="H350" s="155">
        <f t="shared" si="7"/>
        <v>-0.7796837589279052</v>
      </c>
      <c r="I350" s="155">
        <f t="shared" si="8"/>
        <v>1.7127136890586052E-4</v>
      </c>
      <c r="J350" s="154">
        <v>9566.14</v>
      </c>
      <c r="K350" s="154">
        <v>43420.04</v>
      </c>
      <c r="L350" s="156">
        <v>-33853.9</v>
      </c>
      <c r="M350" s="20">
        <v>41913</v>
      </c>
      <c r="N350" s="20">
        <v>42277</v>
      </c>
      <c r="O350" s="165" t="s">
        <v>6335</v>
      </c>
      <c r="P350" s="158">
        <v>12</v>
      </c>
      <c r="Q350" s="165" t="s">
        <v>6479</v>
      </c>
      <c r="R350" s="202">
        <v>3</v>
      </c>
    </row>
    <row r="351" spans="2:18" s="31" customFormat="1" x14ac:dyDescent="0.2">
      <c r="B351" s="152" t="s">
        <v>7162</v>
      </c>
      <c r="C351" s="152" t="s">
        <v>7163</v>
      </c>
      <c r="D351" s="182" t="s">
        <v>7164</v>
      </c>
      <c r="E351" s="153">
        <v>14253.58</v>
      </c>
      <c r="F351" s="153">
        <v>14453.63</v>
      </c>
      <c r="G351" s="154">
        <v>-200.04999999999927</v>
      </c>
      <c r="H351" s="155">
        <f t="shared" si="7"/>
        <v>-1.3840813691785336E-2</v>
      </c>
      <c r="I351" s="155">
        <f t="shared" si="8"/>
        <v>2.5519490185270085E-4</v>
      </c>
      <c r="J351" s="154">
        <v>14253.58</v>
      </c>
      <c r="K351" s="154">
        <v>14453.63</v>
      </c>
      <c r="L351" s="156">
        <v>-200.04999999999927</v>
      </c>
      <c r="M351" s="20">
        <v>41913</v>
      </c>
      <c r="N351" s="20">
        <v>42277</v>
      </c>
      <c r="O351" s="165" t="s">
        <v>6483</v>
      </c>
      <c r="P351" s="158">
        <v>2</v>
      </c>
      <c r="Q351" s="165" t="s">
        <v>7165</v>
      </c>
      <c r="R351" s="202">
        <v>7</v>
      </c>
    </row>
    <row r="352" spans="2:18" s="31" customFormat="1" x14ac:dyDescent="0.2">
      <c r="B352" s="152" t="s">
        <v>7166</v>
      </c>
      <c r="C352" s="152" t="s">
        <v>7167</v>
      </c>
      <c r="D352" s="182" t="s">
        <v>7168</v>
      </c>
      <c r="E352" s="153">
        <v>20722.080000000002</v>
      </c>
      <c r="F352" s="153">
        <v>19306.16</v>
      </c>
      <c r="G352" s="154">
        <v>1415.9200000000019</v>
      </c>
      <c r="H352" s="155">
        <f t="shared" si="7"/>
        <v>7.3340322467026167E-2</v>
      </c>
      <c r="I352" s="155">
        <f t="shared" si="8"/>
        <v>3.7100638378455205E-4</v>
      </c>
      <c r="J352" s="154">
        <v>20722.080000000002</v>
      </c>
      <c r="K352" s="154">
        <v>19306.16</v>
      </c>
      <c r="L352" s="156">
        <v>1415.9200000000019</v>
      </c>
      <c r="M352" s="20">
        <v>41913</v>
      </c>
      <c r="N352" s="20">
        <v>42277</v>
      </c>
      <c r="O352" s="165" t="s">
        <v>5812</v>
      </c>
      <c r="P352" s="158">
        <v>3</v>
      </c>
      <c r="Q352" s="165" t="s">
        <v>6811</v>
      </c>
      <c r="R352" s="202">
        <v>7</v>
      </c>
    </row>
    <row r="353" spans="2:18" s="31" customFormat="1" x14ac:dyDescent="0.2">
      <c r="B353" s="152" t="s">
        <v>7169</v>
      </c>
      <c r="C353" s="152" t="s">
        <v>7170</v>
      </c>
      <c r="D353" s="182" t="s">
        <v>7171</v>
      </c>
      <c r="E353" s="153">
        <v>2610.23</v>
      </c>
      <c r="F353" s="153">
        <v>30125.55</v>
      </c>
      <c r="G353" s="154">
        <v>-27515.32</v>
      </c>
      <c r="H353" s="155">
        <f t="shared" si="7"/>
        <v>-0.91335494289730812</v>
      </c>
      <c r="I353" s="155">
        <f t="shared" si="8"/>
        <v>4.6733339179558769E-5</v>
      </c>
      <c r="J353" s="154">
        <v>2610.23</v>
      </c>
      <c r="K353" s="154">
        <v>30125.55</v>
      </c>
      <c r="L353" s="156">
        <v>-27515.32</v>
      </c>
      <c r="M353" s="20">
        <v>41913</v>
      </c>
      <c r="N353" s="20">
        <v>42277</v>
      </c>
      <c r="O353" s="165" t="s">
        <v>7172</v>
      </c>
      <c r="P353" s="158">
        <v>4</v>
      </c>
      <c r="Q353" s="165" t="s">
        <v>5272</v>
      </c>
      <c r="R353" s="202">
        <v>9</v>
      </c>
    </row>
    <row r="354" spans="2:18" s="31" customFormat="1" ht="25.5" x14ac:dyDescent="0.2">
      <c r="B354" s="152" t="s">
        <v>7173</v>
      </c>
      <c r="C354" s="152" t="s">
        <v>7174</v>
      </c>
      <c r="D354" s="182" t="s">
        <v>7175</v>
      </c>
      <c r="E354" s="153">
        <v>-131.72</v>
      </c>
      <c r="F354" s="153">
        <v>172.6</v>
      </c>
      <c r="G354" s="159">
        <v>-304.32</v>
      </c>
      <c r="H354" s="155">
        <f t="shared" si="7"/>
        <v>-1.763151796060255</v>
      </c>
      <c r="I354" s="155">
        <f t="shared" si="8"/>
        <v>-2.3583038417041722E-6</v>
      </c>
      <c r="J354" s="154">
        <v>-131.72</v>
      </c>
      <c r="K354" s="154">
        <v>172.6</v>
      </c>
      <c r="L354" s="156">
        <v>-304.32</v>
      </c>
      <c r="M354" s="20">
        <v>41913</v>
      </c>
      <c r="N354" s="20">
        <v>42277</v>
      </c>
      <c r="O354" s="165" t="s">
        <v>6302</v>
      </c>
      <c r="P354" s="158">
        <v>11</v>
      </c>
      <c r="Q354" s="165" t="s">
        <v>7172</v>
      </c>
      <c r="R354" s="202">
        <v>4</v>
      </c>
    </row>
    <row r="355" spans="2:18" s="31" customFormat="1" ht="25.5" x14ac:dyDescent="0.2">
      <c r="B355" s="152" t="s">
        <v>7176</v>
      </c>
      <c r="C355" s="152" t="s">
        <v>7177</v>
      </c>
      <c r="D355" s="182" t="s">
        <v>7178</v>
      </c>
      <c r="E355" s="153">
        <v>156.79</v>
      </c>
      <c r="F355" s="153">
        <v>1400.8</v>
      </c>
      <c r="G355" s="159">
        <v>-1244.01</v>
      </c>
      <c r="H355" s="155">
        <f t="shared" si="7"/>
        <v>-0.88807110222729868</v>
      </c>
      <c r="I355" s="155">
        <f t="shared" si="8"/>
        <v>2.8071550208077521E-6</v>
      </c>
      <c r="J355" s="154">
        <v>156.79</v>
      </c>
      <c r="K355" s="154">
        <v>1400.8</v>
      </c>
      <c r="L355" s="156">
        <v>-1244.01</v>
      </c>
      <c r="M355" s="20">
        <v>41913</v>
      </c>
      <c r="N355" s="20">
        <v>42277</v>
      </c>
      <c r="O355" s="165" t="s">
        <v>7179</v>
      </c>
      <c r="P355" s="158">
        <v>12</v>
      </c>
      <c r="Q355" s="165" t="s">
        <v>6312</v>
      </c>
      <c r="R355" s="202">
        <v>1</v>
      </c>
    </row>
    <row r="356" spans="2:18" s="31" customFormat="1" ht="38.25" x14ac:dyDescent="0.2">
      <c r="B356" s="152" t="s">
        <v>7180</v>
      </c>
      <c r="C356" s="152" t="s">
        <v>7181</v>
      </c>
      <c r="D356" s="182" t="s">
        <v>7182</v>
      </c>
      <c r="E356" s="153">
        <v>43130.48</v>
      </c>
      <c r="F356" s="153">
        <v>43337.08</v>
      </c>
      <c r="G356" s="154">
        <v>-206.59999999999854</v>
      </c>
      <c r="H356" s="155">
        <f t="shared" ref="H356:H419" si="9">G356/F356</f>
        <v>-4.7672801213187073E-3</v>
      </c>
      <c r="I356" s="155">
        <f t="shared" si="8"/>
        <v>7.7220449953344192E-4</v>
      </c>
      <c r="J356" s="154">
        <v>43130.48</v>
      </c>
      <c r="K356" s="154">
        <v>43337.08</v>
      </c>
      <c r="L356" s="156">
        <v>-206.59999999999854</v>
      </c>
      <c r="M356" s="20">
        <v>41913</v>
      </c>
      <c r="N356" s="20">
        <v>42277</v>
      </c>
      <c r="O356" s="165" t="s">
        <v>6546</v>
      </c>
      <c r="P356" s="158">
        <v>1</v>
      </c>
      <c r="Q356" s="165" t="s">
        <v>7069</v>
      </c>
      <c r="R356" s="202">
        <v>6</v>
      </c>
    </row>
    <row r="357" spans="2:18" s="31" customFormat="1" x14ac:dyDescent="0.2">
      <c r="B357" s="152" t="s">
        <v>7183</v>
      </c>
      <c r="C357" s="152" t="s">
        <v>7184</v>
      </c>
      <c r="D357" s="182" t="s">
        <v>7185</v>
      </c>
      <c r="E357" s="153">
        <v>8301.39</v>
      </c>
      <c r="F357" s="153">
        <v>1865.07</v>
      </c>
      <c r="G357" s="154">
        <v>6436.32</v>
      </c>
      <c r="H357" s="155">
        <f t="shared" si="9"/>
        <v>3.4509803921568629</v>
      </c>
      <c r="I357" s="155">
        <f t="shared" si="8"/>
        <v>1.4862739089344516E-4</v>
      </c>
      <c r="J357" s="154">
        <v>8301.39</v>
      </c>
      <c r="K357" s="154">
        <v>1865.07</v>
      </c>
      <c r="L357" s="156">
        <v>6436.32</v>
      </c>
      <c r="M357" s="20">
        <v>41913</v>
      </c>
      <c r="N357" s="20">
        <v>42277</v>
      </c>
      <c r="O357" s="165" t="s">
        <v>7179</v>
      </c>
      <c r="P357" s="158">
        <v>12</v>
      </c>
      <c r="Q357" s="165" t="s">
        <v>6921</v>
      </c>
      <c r="R357" s="202">
        <v>2</v>
      </c>
    </row>
    <row r="358" spans="2:18" s="31" customFormat="1" ht="25.5" x14ac:dyDescent="0.2">
      <c r="B358" s="152" t="s">
        <v>7186</v>
      </c>
      <c r="C358" s="152" t="s">
        <v>7187</v>
      </c>
      <c r="D358" s="182" t="s">
        <v>7188</v>
      </c>
      <c r="E358" s="153">
        <v>39086.9</v>
      </c>
      <c r="F358" s="153">
        <v>43050.8</v>
      </c>
      <c r="G358" s="154">
        <v>-3963.9000000000015</v>
      </c>
      <c r="H358" s="155">
        <f t="shared" si="9"/>
        <v>-9.207494401962335E-2</v>
      </c>
      <c r="I358" s="155">
        <f t="shared" si="8"/>
        <v>6.9980858207035232E-4</v>
      </c>
      <c r="J358" s="154">
        <v>39086.9</v>
      </c>
      <c r="K358" s="154">
        <v>43050.8</v>
      </c>
      <c r="L358" s="156">
        <v>-3963.9000000000015</v>
      </c>
      <c r="M358" s="20">
        <v>41913</v>
      </c>
      <c r="N358" s="20">
        <v>42277</v>
      </c>
      <c r="O358" s="165" t="s">
        <v>7189</v>
      </c>
      <c r="P358" s="158">
        <v>12</v>
      </c>
      <c r="Q358" s="165" t="s">
        <v>6020</v>
      </c>
      <c r="R358" s="202">
        <v>9</v>
      </c>
    </row>
    <row r="359" spans="2:18" s="31" customFormat="1" x14ac:dyDescent="0.2">
      <c r="B359" s="152" t="s">
        <v>7190</v>
      </c>
      <c r="C359" s="152" t="s">
        <v>7191</v>
      </c>
      <c r="D359" s="182" t="s">
        <v>7192</v>
      </c>
      <c r="E359" s="153">
        <v>13780612.23</v>
      </c>
      <c r="F359" s="153">
        <v>16281504.529999999</v>
      </c>
      <c r="G359" s="154">
        <v>-2500892.2999999989</v>
      </c>
      <c r="H359" s="155">
        <f t="shared" si="9"/>
        <v>-0.15360326776876798</v>
      </c>
      <c r="I359" s="155">
        <f t="shared" si="8"/>
        <v>0.24672692653389386</v>
      </c>
      <c r="J359" s="154">
        <v>13780612.23</v>
      </c>
      <c r="K359" s="154">
        <v>16281504.529999999</v>
      </c>
      <c r="L359" s="156">
        <v>-2500892.2999999989</v>
      </c>
      <c r="M359" s="20">
        <v>41913</v>
      </c>
      <c r="N359" s="20">
        <v>42277</v>
      </c>
      <c r="O359" s="165" t="s">
        <v>7193</v>
      </c>
      <c r="P359" s="158">
        <v>12</v>
      </c>
      <c r="Q359" s="165" t="s">
        <v>7194</v>
      </c>
      <c r="R359" s="202">
        <v>1</v>
      </c>
    </row>
    <row r="360" spans="2:18" s="31" customFormat="1" ht="25.5" x14ac:dyDescent="0.2">
      <c r="B360" s="152" t="s">
        <v>7195</v>
      </c>
      <c r="C360" s="152" t="s">
        <v>7196</v>
      </c>
      <c r="D360" s="182" t="s">
        <v>7197</v>
      </c>
      <c r="E360" s="153">
        <v>33073.82</v>
      </c>
      <c r="F360" s="153">
        <v>31287.91</v>
      </c>
      <c r="G360" s="154">
        <v>1785.9099999999999</v>
      </c>
      <c r="H360" s="155">
        <f t="shared" si="9"/>
        <v>5.7079875261722493E-2</v>
      </c>
      <c r="I360" s="155">
        <f t="shared" si="8"/>
        <v>5.9215090165375248E-4</v>
      </c>
      <c r="J360" s="154">
        <v>33073.82</v>
      </c>
      <c r="K360" s="154">
        <v>31287.91</v>
      </c>
      <c r="L360" s="156">
        <v>1785.9099999999999</v>
      </c>
      <c r="M360" s="20">
        <v>41913</v>
      </c>
      <c r="N360" s="20">
        <v>42277</v>
      </c>
      <c r="O360" s="165" t="s">
        <v>6546</v>
      </c>
      <c r="P360" s="158">
        <v>1</v>
      </c>
      <c r="Q360" s="165" t="s">
        <v>7198</v>
      </c>
      <c r="R360" s="202">
        <v>9</v>
      </c>
    </row>
    <row r="361" spans="2:18" s="31" customFormat="1" ht="25.5" x14ac:dyDescent="0.2">
      <c r="B361" s="152" t="s">
        <v>7199</v>
      </c>
      <c r="C361" s="152" t="s">
        <v>7200</v>
      </c>
      <c r="D361" s="182" t="s">
        <v>7201</v>
      </c>
      <c r="E361" s="153">
        <v>1734.66</v>
      </c>
      <c r="F361" s="153">
        <v>6937.24</v>
      </c>
      <c r="G361" s="154">
        <v>-5202.58</v>
      </c>
      <c r="H361" s="155">
        <f t="shared" si="9"/>
        <v>-0.74994954765872313</v>
      </c>
      <c r="I361" s="155">
        <f t="shared" si="8"/>
        <v>3.1057207273387179E-5</v>
      </c>
      <c r="J361" s="154">
        <v>1734.66</v>
      </c>
      <c r="K361" s="154">
        <v>6937.24</v>
      </c>
      <c r="L361" s="156">
        <v>-5202.58</v>
      </c>
      <c r="M361" s="20">
        <v>41913</v>
      </c>
      <c r="N361" s="20">
        <v>42277</v>
      </c>
      <c r="O361" s="165" t="s">
        <v>7202</v>
      </c>
      <c r="P361" s="158">
        <v>11</v>
      </c>
      <c r="Q361" s="165" t="s">
        <v>7017</v>
      </c>
      <c r="R361" s="202">
        <v>2</v>
      </c>
    </row>
    <row r="362" spans="2:18" s="31" customFormat="1" x14ac:dyDescent="0.2">
      <c r="B362" s="152" t="s">
        <v>7203</v>
      </c>
      <c r="C362" s="152" t="s">
        <v>7204</v>
      </c>
      <c r="D362" s="182" t="s">
        <v>7205</v>
      </c>
      <c r="E362" s="153">
        <v>4686.67</v>
      </c>
      <c r="F362" s="153">
        <v>5053.6499999999996</v>
      </c>
      <c r="G362" s="154">
        <v>-366.97999999999956</v>
      </c>
      <c r="H362" s="155">
        <f t="shared" si="9"/>
        <v>-7.2616821505248605E-2</v>
      </c>
      <c r="I362" s="155">
        <f t="shared" si="8"/>
        <v>8.3909746931367234E-5</v>
      </c>
      <c r="J362" s="154">
        <v>4686.67</v>
      </c>
      <c r="K362" s="154">
        <v>5053.6499999999996</v>
      </c>
      <c r="L362" s="156">
        <v>-366.97999999999956</v>
      </c>
      <c r="M362" s="20">
        <v>41913</v>
      </c>
      <c r="N362" s="20">
        <v>42277</v>
      </c>
      <c r="O362" s="165" t="s">
        <v>6968</v>
      </c>
      <c r="P362" s="158">
        <v>12</v>
      </c>
      <c r="Q362" s="165" t="s">
        <v>7206</v>
      </c>
      <c r="R362" s="202">
        <v>2</v>
      </c>
    </row>
    <row r="363" spans="2:18" s="31" customFormat="1" ht="25.5" x14ac:dyDescent="0.2">
      <c r="B363" s="152" t="s">
        <v>7207</v>
      </c>
      <c r="C363" s="152" t="s">
        <v>7208</v>
      </c>
      <c r="D363" s="182" t="s">
        <v>7209</v>
      </c>
      <c r="E363" s="153">
        <v>37259.31</v>
      </c>
      <c r="F363" s="153">
        <v>38007.74</v>
      </c>
      <c r="G363" s="154">
        <v>-748.43000000000029</v>
      </c>
      <c r="H363" s="155">
        <f t="shared" si="9"/>
        <v>-1.9691515465007924E-2</v>
      </c>
      <c r="I363" s="155">
        <f t="shared" si="8"/>
        <v>6.6708756386461181E-4</v>
      </c>
      <c r="J363" s="154">
        <v>37259.31</v>
      </c>
      <c r="K363" s="154">
        <v>38007.74</v>
      </c>
      <c r="L363" s="156">
        <v>-748.43000000000029</v>
      </c>
      <c r="M363" s="20">
        <v>41913</v>
      </c>
      <c r="N363" s="20">
        <v>42277</v>
      </c>
      <c r="O363" s="165" t="s">
        <v>7193</v>
      </c>
      <c r="P363" s="158">
        <v>12</v>
      </c>
      <c r="Q363" s="165" t="s">
        <v>6985</v>
      </c>
      <c r="R363" s="202">
        <v>4</v>
      </c>
    </row>
    <row r="364" spans="2:18" s="31" customFormat="1" ht="25.5" x14ac:dyDescent="0.2">
      <c r="B364" s="152" t="s">
        <v>7210</v>
      </c>
      <c r="C364" s="152" t="s">
        <v>7211</v>
      </c>
      <c r="D364" s="182" t="s">
        <v>7212</v>
      </c>
      <c r="E364" s="153">
        <v>5814.05</v>
      </c>
      <c r="F364" s="153">
        <v>4259.96</v>
      </c>
      <c r="G364" s="154">
        <v>1554.0900000000001</v>
      </c>
      <c r="H364" s="155">
        <f t="shared" si="9"/>
        <v>0.36481328463178059</v>
      </c>
      <c r="I364" s="155">
        <f t="shared" si="8"/>
        <v>1.0409426397555529E-4</v>
      </c>
      <c r="J364" s="154">
        <v>5814.05</v>
      </c>
      <c r="K364" s="154">
        <v>4259.96</v>
      </c>
      <c r="L364" s="156">
        <v>1554.0900000000001</v>
      </c>
      <c r="M364" s="20">
        <v>41913</v>
      </c>
      <c r="N364" s="20">
        <v>42277</v>
      </c>
      <c r="O364" s="165" t="s">
        <v>7102</v>
      </c>
      <c r="P364" s="158">
        <v>11</v>
      </c>
      <c r="Q364" s="165" t="s">
        <v>7213</v>
      </c>
      <c r="R364" s="202">
        <v>12</v>
      </c>
    </row>
    <row r="365" spans="2:18" s="31" customFormat="1" x14ac:dyDescent="0.2">
      <c r="B365" s="152" t="s">
        <v>7214</v>
      </c>
      <c r="C365" s="152" t="s">
        <v>7215</v>
      </c>
      <c r="D365" s="182" t="s">
        <v>7216</v>
      </c>
      <c r="E365" s="153">
        <v>6457.47</v>
      </c>
      <c r="F365" s="153">
        <v>7088.5</v>
      </c>
      <c r="G365" s="154">
        <v>-631.02999999999975</v>
      </c>
      <c r="H365" s="155">
        <f t="shared" si="9"/>
        <v>-8.9021654792974497E-2</v>
      </c>
      <c r="I365" s="155">
        <f t="shared" si="8"/>
        <v>1.1561400173617856E-4</v>
      </c>
      <c r="J365" s="154">
        <v>6457.47</v>
      </c>
      <c r="K365" s="154">
        <v>7088.5</v>
      </c>
      <c r="L365" s="156">
        <v>-631.02999999999975</v>
      </c>
      <c r="M365" s="20">
        <v>41913</v>
      </c>
      <c r="N365" s="20">
        <v>42277</v>
      </c>
      <c r="O365" s="165" t="s">
        <v>7217</v>
      </c>
      <c r="P365" s="158">
        <v>12</v>
      </c>
      <c r="Q365" s="165" t="s">
        <v>7218</v>
      </c>
      <c r="R365" s="202">
        <v>2</v>
      </c>
    </row>
    <row r="366" spans="2:18" s="31" customFormat="1" ht="25.5" x14ac:dyDescent="0.2">
      <c r="B366" s="152" t="s">
        <v>7219</v>
      </c>
      <c r="C366" s="152" t="s">
        <v>7220</v>
      </c>
      <c r="D366" s="182" t="s">
        <v>7221</v>
      </c>
      <c r="E366" s="153">
        <v>42012.55</v>
      </c>
      <c r="F366" s="153">
        <v>40075.120000000003</v>
      </c>
      <c r="G366" s="154">
        <v>1937.4300000000003</v>
      </c>
      <c r="H366" s="155">
        <f t="shared" si="9"/>
        <v>4.8344958168559451E-2</v>
      </c>
      <c r="I366" s="155">
        <f t="shared" si="8"/>
        <v>7.5218917449733239E-4</v>
      </c>
      <c r="J366" s="154">
        <v>42012.55</v>
      </c>
      <c r="K366" s="154">
        <v>40075.120000000003</v>
      </c>
      <c r="L366" s="156">
        <v>1937.4300000000003</v>
      </c>
      <c r="M366" s="20">
        <v>41913</v>
      </c>
      <c r="N366" s="20">
        <v>42277</v>
      </c>
      <c r="O366" s="165" t="s">
        <v>7222</v>
      </c>
      <c r="P366" s="158">
        <v>12</v>
      </c>
      <c r="Q366" s="165" t="s">
        <v>6975</v>
      </c>
      <c r="R366" s="202">
        <v>5</v>
      </c>
    </row>
    <row r="367" spans="2:18" s="31" customFormat="1" ht="38.25" x14ac:dyDescent="0.2">
      <c r="B367" s="152" t="s">
        <v>7223</v>
      </c>
      <c r="C367" s="152" t="s">
        <v>7224</v>
      </c>
      <c r="D367" s="182" t="s">
        <v>7225</v>
      </c>
      <c r="E367" s="153">
        <v>49395.93</v>
      </c>
      <c r="F367" s="153">
        <v>39942</v>
      </c>
      <c r="G367" s="154">
        <v>9453.93</v>
      </c>
      <c r="H367" s="155">
        <f t="shared" si="9"/>
        <v>0.23669145260627911</v>
      </c>
      <c r="I367" s="155">
        <f t="shared" si="8"/>
        <v>8.8438059128112946E-4</v>
      </c>
      <c r="J367" s="154">
        <v>49395.93</v>
      </c>
      <c r="K367" s="154">
        <v>39942</v>
      </c>
      <c r="L367" s="156">
        <v>9453.93</v>
      </c>
      <c r="M367" s="20">
        <v>41913</v>
      </c>
      <c r="N367" s="20">
        <v>42277</v>
      </c>
      <c r="O367" s="165" t="s">
        <v>7226</v>
      </c>
      <c r="P367" s="158">
        <v>12</v>
      </c>
      <c r="Q367" s="165" t="s">
        <v>6811</v>
      </c>
      <c r="R367" s="202">
        <v>7</v>
      </c>
    </row>
    <row r="368" spans="2:18" s="31" customFormat="1" ht="38.25" x14ac:dyDescent="0.2">
      <c r="B368" s="152" t="s">
        <v>7227</v>
      </c>
      <c r="C368" s="152" t="s">
        <v>7228</v>
      </c>
      <c r="D368" s="182" t="s">
        <v>7229</v>
      </c>
      <c r="E368" s="153">
        <v>461058.92</v>
      </c>
      <c r="F368" s="153">
        <v>490994.76</v>
      </c>
      <c r="G368" s="154">
        <v>-29935.840000000026</v>
      </c>
      <c r="H368" s="155">
        <f t="shared" si="9"/>
        <v>-6.0969774911650843E-2</v>
      </c>
      <c r="I368" s="155">
        <f t="shared" si="8"/>
        <v>8.2547602663830596E-3</v>
      </c>
      <c r="J368" s="154">
        <v>461058.92</v>
      </c>
      <c r="K368" s="154">
        <v>490994.76</v>
      </c>
      <c r="L368" s="156">
        <v>-29935.840000000026</v>
      </c>
      <c r="M368" s="20">
        <v>41913</v>
      </c>
      <c r="N368" s="20">
        <v>42277</v>
      </c>
      <c r="O368" s="165" t="s">
        <v>6483</v>
      </c>
      <c r="P368" s="158">
        <v>2</v>
      </c>
      <c r="Q368" s="165" t="s">
        <v>5272</v>
      </c>
      <c r="R368" s="202">
        <v>9</v>
      </c>
    </row>
    <row r="369" spans="2:18" s="31" customFormat="1" ht="25.5" x14ac:dyDescent="0.2">
      <c r="B369" s="152" t="s">
        <v>7230</v>
      </c>
      <c r="C369" s="152" t="s">
        <v>7231</v>
      </c>
      <c r="D369" s="182" t="s">
        <v>7232</v>
      </c>
      <c r="E369" s="153">
        <v>494821.08</v>
      </c>
      <c r="F369" s="153">
        <v>486298.95</v>
      </c>
      <c r="G369" s="154">
        <v>8522.1300000000047</v>
      </c>
      <c r="H369" s="155">
        <f t="shared" si="9"/>
        <v>1.7524467202736104E-2</v>
      </c>
      <c r="I369" s="155">
        <f t="shared" si="8"/>
        <v>8.859235149713084E-3</v>
      </c>
      <c r="J369" s="154">
        <v>494821.08</v>
      </c>
      <c r="K369" s="154">
        <v>486298.95</v>
      </c>
      <c r="L369" s="156">
        <v>8522.1300000000047</v>
      </c>
      <c r="M369" s="20">
        <v>41913</v>
      </c>
      <c r="N369" s="20">
        <v>42277</v>
      </c>
      <c r="O369" s="165" t="s">
        <v>6957</v>
      </c>
      <c r="P369" s="158">
        <v>12</v>
      </c>
      <c r="Q369" s="165" t="s">
        <v>7233</v>
      </c>
      <c r="R369" s="202">
        <v>11</v>
      </c>
    </row>
    <row r="370" spans="2:18" s="31" customFormat="1" x14ac:dyDescent="0.2">
      <c r="B370" s="152" t="s">
        <v>7234</v>
      </c>
      <c r="C370" s="152" t="s">
        <v>7235</v>
      </c>
      <c r="D370" s="182" t="s">
        <v>7236</v>
      </c>
      <c r="E370" s="153">
        <v>19532.2</v>
      </c>
      <c r="F370" s="153">
        <v>20715.759999999998</v>
      </c>
      <c r="G370" s="154">
        <v>-1183.5599999999977</v>
      </c>
      <c r="H370" s="155">
        <f t="shared" si="9"/>
        <v>-5.7133312994550899E-2</v>
      </c>
      <c r="I370" s="155">
        <f t="shared" si="8"/>
        <v>3.497028719779398E-4</v>
      </c>
      <c r="J370" s="154">
        <v>19532.2</v>
      </c>
      <c r="K370" s="154">
        <v>20715.759999999998</v>
      </c>
      <c r="L370" s="156">
        <v>-1183.5599999999977</v>
      </c>
      <c r="M370" s="20">
        <v>41913</v>
      </c>
      <c r="N370" s="20">
        <v>42277</v>
      </c>
      <c r="O370" s="165" t="s">
        <v>7237</v>
      </c>
      <c r="P370" s="158">
        <v>1</v>
      </c>
      <c r="Q370" s="165" t="s">
        <v>7017</v>
      </c>
      <c r="R370" s="202">
        <v>2</v>
      </c>
    </row>
    <row r="371" spans="2:18" s="31" customFormat="1" x14ac:dyDescent="0.2">
      <c r="B371" s="152" t="s">
        <v>7238</v>
      </c>
      <c r="C371" s="152" t="s">
        <v>7239</v>
      </c>
      <c r="D371" s="182" t="s">
        <v>7240</v>
      </c>
      <c r="E371" s="153">
        <v>14857.87</v>
      </c>
      <c r="F371" s="153">
        <v>14857.87</v>
      </c>
      <c r="G371" s="154">
        <v>0</v>
      </c>
      <c r="H371" s="155">
        <f t="shared" si="9"/>
        <v>0</v>
      </c>
      <c r="I371" s="155">
        <f t="shared" si="8"/>
        <v>2.6601405937246562E-4</v>
      </c>
      <c r="J371" s="154">
        <v>14857.87</v>
      </c>
      <c r="K371" s="154">
        <v>14857.87</v>
      </c>
      <c r="L371" s="156">
        <v>0</v>
      </c>
      <c r="M371" s="20">
        <v>41913</v>
      </c>
      <c r="N371" s="20">
        <v>42277</v>
      </c>
      <c r="O371" s="165" t="s">
        <v>7241</v>
      </c>
      <c r="P371" s="158">
        <v>2</v>
      </c>
      <c r="Q371" s="165" t="s">
        <v>6479</v>
      </c>
      <c r="R371" s="202">
        <v>3</v>
      </c>
    </row>
    <row r="372" spans="2:18" s="31" customFormat="1" x14ac:dyDescent="0.2">
      <c r="B372" s="152" t="s">
        <v>7242</v>
      </c>
      <c r="C372" s="152" t="s">
        <v>7243</v>
      </c>
      <c r="D372" s="182" t="s">
        <v>7244</v>
      </c>
      <c r="E372" s="153">
        <v>13014.89</v>
      </c>
      <c r="F372" s="153">
        <v>2897.73</v>
      </c>
      <c r="G372" s="159">
        <v>10117.16</v>
      </c>
      <c r="H372" s="155">
        <f t="shared" si="9"/>
        <v>3.491408792399568</v>
      </c>
      <c r="I372" s="155">
        <f t="shared" si="8"/>
        <v>2.3301749989642584E-4</v>
      </c>
      <c r="J372" s="154">
        <v>13014.89</v>
      </c>
      <c r="K372" s="154">
        <v>2897.73</v>
      </c>
      <c r="L372" s="156">
        <v>10117.16</v>
      </c>
      <c r="M372" s="20">
        <v>41913</v>
      </c>
      <c r="N372" s="20">
        <v>42277</v>
      </c>
      <c r="O372" s="165" t="s">
        <v>7245</v>
      </c>
      <c r="P372" s="158">
        <v>2</v>
      </c>
      <c r="Q372" s="165" t="s">
        <v>6479</v>
      </c>
      <c r="R372" s="202">
        <v>3</v>
      </c>
    </row>
    <row r="373" spans="2:18" s="31" customFormat="1" x14ac:dyDescent="0.2">
      <c r="B373" s="152" t="s">
        <v>7246</v>
      </c>
      <c r="C373" s="152" t="s">
        <v>7247</v>
      </c>
      <c r="D373" s="182" t="s">
        <v>7248</v>
      </c>
      <c r="E373" s="153">
        <v>12195.94</v>
      </c>
      <c r="F373" s="153">
        <v>12797.59</v>
      </c>
      <c r="G373" s="154">
        <v>-601.64999999999964</v>
      </c>
      <c r="H373" s="155">
        <f t="shared" si="9"/>
        <v>-4.7012757870817837E-2</v>
      </c>
      <c r="I373" s="155">
        <f t="shared" si="8"/>
        <v>2.1835508772542956E-4</v>
      </c>
      <c r="J373" s="154">
        <v>12195.94</v>
      </c>
      <c r="K373" s="154">
        <v>12797.59</v>
      </c>
      <c r="L373" s="156">
        <v>-601.64999999999964</v>
      </c>
      <c r="M373" s="20">
        <v>41913</v>
      </c>
      <c r="N373" s="20">
        <v>42277</v>
      </c>
      <c r="O373" s="165" t="s">
        <v>6302</v>
      </c>
      <c r="P373" s="158">
        <v>11</v>
      </c>
      <c r="Q373" s="165" t="s">
        <v>6020</v>
      </c>
      <c r="R373" s="202">
        <v>9</v>
      </c>
    </row>
    <row r="374" spans="2:18" s="31" customFormat="1" ht="25.5" x14ac:dyDescent="0.2">
      <c r="B374" s="152" t="s">
        <v>7249</v>
      </c>
      <c r="C374" s="152" t="s">
        <v>7250</v>
      </c>
      <c r="D374" s="182" t="s">
        <v>7251</v>
      </c>
      <c r="E374" s="153">
        <v>43128.75</v>
      </c>
      <c r="F374" s="153">
        <v>48442.09</v>
      </c>
      <c r="G374" s="154">
        <v>-5313.3399999999965</v>
      </c>
      <c r="H374" s="155">
        <f t="shared" si="9"/>
        <v>-0.10968436745813397</v>
      </c>
      <c r="I374" s="155">
        <f t="shared" si="8"/>
        <v>7.7217352575841794E-4</v>
      </c>
      <c r="J374" s="154">
        <v>43128.75</v>
      </c>
      <c r="K374" s="154">
        <v>48442.09</v>
      </c>
      <c r="L374" s="156">
        <v>-5313.3399999999965</v>
      </c>
      <c r="M374" s="20">
        <v>41913</v>
      </c>
      <c r="N374" s="20">
        <v>42277</v>
      </c>
      <c r="O374" s="165" t="s">
        <v>7252</v>
      </c>
      <c r="P374" s="158">
        <v>1</v>
      </c>
      <c r="Q374" s="165" t="s">
        <v>7152</v>
      </c>
      <c r="R374" s="202">
        <v>8</v>
      </c>
    </row>
    <row r="375" spans="2:18" s="31" customFormat="1" ht="25.5" x14ac:dyDescent="0.2">
      <c r="B375" s="152" t="s">
        <v>7253</v>
      </c>
      <c r="C375" s="152" t="s">
        <v>7254</v>
      </c>
      <c r="D375" s="182" t="s">
        <v>7255</v>
      </c>
      <c r="E375" s="153">
        <v>1632</v>
      </c>
      <c r="F375" s="153">
        <v>681.42</v>
      </c>
      <c r="G375" s="154">
        <v>950.58</v>
      </c>
      <c r="H375" s="155">
        <f t="shared" si="9"/>
        <v>1.3949986792286697</v>
      </c>
      <c r="I375" s="155">
        <f t="shared" si="8"/>
        <v>2.9219191236419745E-5</v>
      </c>
      <c r="J375" s="154">
        <v>1632</v>
      </c>
      <c r="K375" s="154">
        <v>681.42</v>
      </c>
      <c r="L375" s="156">
        <v>950.58</v>
      </c>
      <c r="M375" s="20">
        <v>41913</v>
      </c>
      <c r="N375" s="20">
        <v>42277</v>
      </c>
      <c r="O375" s="165" t="s">
        <v>6546</v>
      </c>
      <c r="P375" s="158">
        <v>1</v>
      </c>
      <c r="Q375" s="165" t="s">
        <v>7069</v>
      </c>
      <c r="R375" s="202">
        <v>6</v>
      </c>
    </row>
    <row r="376" spans="2:18" s="31" customFormat="1" ht="25.5" x14ac:dyDescent="0.2">
      <c r="B376" s="152" t="s">
        <v>7256</v>
      </c>
      <c r="C376" s="152" t="s">
        <v>7257</v>
      </c>
      <c r="D376" s="182" t="s">
        <v>7258</v>
      </c>
      <c r="E376" s="153">
        <v>4073.35</v>
      </c>
      <c r="F376" s="153">
        <v>0</v>
      </c>
      <c r="G376" s="154"/>
      <c r="H376" s="155"/>
      <c r="I376" s="155">
        <f t="shared" si="8"/>
        <v>7.292891704832743E-5</v>
      </c>
      <c r="J376" s="154">
        <v>4073.35</v>
      </c>
      <c r="K376" s="154" t="s">
        <v>5259</v>
      </c>
      <c r="L376" s="156"/>
      <c r="M376" s="20">
        <v>41913</v>
      </c>
      <c r="N376" s="20">
        <v>42277</v>
      </c>
      <c r="O376" s="165" t="s">
        <v>7259</v>
      </c>
      <c r="P376" s="158">
        <v>1</v>
      </c>
      <c r="Q376" s="165" t="s">
        <v>7260</v>
      </c>
      <c r="R376" s="202">
        <v>3</v>
      </c>
    </row>
    <row r="377" spans="2:18" s="31" customFormat="1" x14ac:dyDescent="0.2">
      <c r="B377" s="152" t="s">
        <v>7261</v>
      </c>
      <c r="C377" s="152" t="s">
        <v>7262</v>
      </c>
      <c r="D377" s="182" t="s">
        <v>7263</v>
      </c>
      <c r="E377" s="153">
        <v>765.43</v>
      </c>
      <c r="F377" s="153">
        <v>0</v>
      </c>
      <c r="G377" s="154"/>
      <c r="H377" s="155"/>
      <c r="I377" s="155">
        <f t="shared" si="8"/>
        <v>1.3704194576037233E-5</v>
      </c>
      <c r="J377" s="154">
        <v>765.43</v>
      </c>
      <c r="K377" s="154" t="s">
        <v>5259</v>
      </c>
      <c r="L377" s="156"/>
      <c r="M377" s="20">
        <v>41913</v>
      </c>
      <c r="N377" s="20">
        <v>42277</v>
      </c>
      <c r="O377" s="165" t="s">
        <v>6298</v>
      </c>
      <c r="P377" s="158">
        <v>12</v>
      </c>
      <c r="Q377" s="165" t="s">
        <v>6483</v>
      </c>
      <c r="R377" s="202">
        <v>2</v>
      </c>
    </row>
    <row r="378" spans="2:18" s="31" customFormat="1" ht="25.5" x14ac:dyDescent="0.2">
      <c r="B378" s="152" t="s">
        <v>7264</v>
      </c>
      <c r="C378" s="152" t="s">
        <v>7265</v>
      </c>
      <c r="D378" s="182" t="s">
        <v>7266</v>
      </c>
      <c r="E378" s="153">
        <v>34424.21</v>
      </c>
      <c r="F378" s="153">
        <v>22703.7</v>
      </c>
      <c r="G378" s="154">
        <v>11720.509999999998</v>
      </c>
      <c r="H378" s="155">
        <f t="shared" si="9"/>
        <v>0.51623788193113884</v>
      </c>
      <c r="I378" s="155">
        <f t="shared" si="8"/>
        <v>6.1632817104943197E-4</v>
      </c>
      <c r="J378" s="154">
        <v>34424.21</v>
      </c>
      <c r="K378" s="154">
        <v>22703.7</v>
      </c>
      <c r="L378" s="156">
        <v>11720.509999999998</v>
      </c>
      <c r="M378" s="20">
        <v>41913</v>
      </c>
      <c r="N378" s="20">
        <v>42277</v>
      </c>
      <c r="O378" s="165" t="s">
        <v>7267</v>
      </c>
      <c r="P378" s="158">
        <v>1</v>
      </c>
      <c r="Q378" s="165" t="s">
        <v>6509</v>
      </c>
      <c r="R378" s="202">
        <v>3</v>
      </c>
    </row>
    <row r="379" spans="2:18" s="31" customFormat="1" ht="25.5" x14ac:dyDescent="0.2">
      <c r="B379" s="152" t="s">
        <v>7268</v>
      </c>
      <c r="C379" s="152" t="s">
        <v>7269</v>
      </c>
      <c r="D379" s="182" t="s">
        <v>7270</v>
      </c>
      <c r="E379" s="153">
        <v>186334.1</v>
      </c>
      <c r="F379" s="153">
        <v>306532.40999999997</v>
      </c>
      <c r="G379" s="154">
        <v>-120198.30999999997</v>
      </c>
      <c r="H379" s="155">
        <f t="shared" si="9"/>
        <v>-0.39212267962138159</v>
      </c>
      <c r="I379" s="155">
        <f t="shared" si="8"/>
        <v>3.3361101113763237E-3</v>
      </c>
      <c r="J379" s="154">
        <v>186334.1</v>
      </c>
      <c r="K379" s="154">
        <v>306532.40999999997</v>
      </c>
      <c r="L379" s="156">
        <v>-120198.30999999997</v>
      </c>
      <c r="M379" s="20">
        <v>41913</v>
      </c>
      <c r="N379" s="20">
        <v>42277</v>
      </c>
      <c r="O379" s="165" t="s">
        <v>7206</v>
      </c>
      <c r="P379" s="158">
        <v>2</v>
      </c>
      <c r="Q379" s="165" t="s">
        <v>6906</v>
      </c>
      <c r="R379" s="202">
        <v>7</v>
      </c>
    </row>
    <row r="380" spans="2:18" s="31" customFormat="1" ht="25.5" x14ac:dyDescent="0.2">
      <c r="B380" s="152" t="s">
        <v>7271</v>
      </c>
      <c r="C380" s="152" t="s">
        <v>7272</v>
      </c>
      <c r="D380" s="182" t="s">
        <v>7273</v>
      </c>
      <c r="E380" s="153">
        <v>17004.97</v>
      </c>
      <c r="F380" s="153">
        <v>16857.400000000001</v>
      </c>
      <c r="G380" s="154">
        <v>147.56999999999971</v>
      </c>
      <c r="H380" s="155">
        <f t="shared" si="9"/>
        <v>8.7540190064897133E-3</v>
      </c>
      <c r="I380" s="155">
        <f t="shared" si="8"/>
        <v>3.0445555784288031E-4</v>
      </c>
      <c r="J380" s="154">
        <v>17004.97</v>
      </c>
      <c r="K380" s="154">
        <v>16857.400000000001</v>
      </c>
      <c r="L380" s="156">
        <v>147.56999999999971</v>
      </c>
      <c r="M380" s="20">
        <v>41913</v>
      </c>
      <c r="N380" s="20">
        <v>42277</v>
      </c>
      <c r="O380" s="165" t="s">
        <v>6483</v>
      </c>
      <c r="P380" s="158">
        <v>2</v>
      </c>
      <c r="Q380" s="165" t="s">
        <v>6804</v>
      </c>
      <c r="R380" s="202">
        <v>6</v>
      </c>
    </row>
    <row r="381" spans="2:18" s="31" customFormat="1" x14ac:dyDescent="0.2">
      <c r="B381" s="152" t="s">
        <v>7274</v>
      </c>
      <c r="C381" s="152" t="s">
        <v>7275</v>
      </c>
      <c r="D381" s="182" t="s">
        <v>7276</v>
      </c>
      <c r="E381" s="153">
        <v>7807.14</v>
      </c>
      <c r="F381" s="153">
        <v>12439.8</v>
      </c>
      <c r="G381" s="154">
        <v>-4632.6599999999989</v>
      </c>
      <c r="H381" s="155">
        <f t="shared" si="9"/>
        <v>-0.37240630878309933</v>
      </c>
      <c r="I381" s="155">
        <f t="shared" si="8"/>
        <v>1.3977838031219489E-4</v>
      </c>
      <c r="J381" s="154">
        <v>7807.14</v>
      </c>
      <c r="K381" s="154">
        <v>12439.8</v>
      </c>
      <c r="L381" s="156">
        <v>-4632.6599999999989</v>
      </c>
      <c r="M381" s="20">
        <v>41913</v>
      </c>
      <c r="N381" s="20">
        <v>42277</v>
      </c>
      <c r="O381" s="165" t="s">
        <v>7277</v>
      </c>
      <c r="P381" s="158">
        <v>2</v>
      </c>
      <c r="Q381" s="165" t="s">
        <v>7278</v>
      </c>
      <c r="R381" s="202">
        <v>3</v>
      </c>
    </row>
    <row r="382" spans="2:18" s="31" customFormat="1" x14ac:dyDescent="0.2">
      <c r="B382" s="152" t="s">
        <v>7279</v>
      </c>
      <c r="C382" s="152" t="s">
        <v>7280</v>
      </c>
      <c r="D382" s="182" t="s">
        <v>7281</v>
      </c>
      <c r="E382" s="153">
        <v>9846.65</v>
      </c>
      <c r="F382" s="153">
        <v>16810.46</v>
      </c>
      <c r="G382" s="154">
        <v>-6963.8099999999995</v>
      </c>
      <c r="H382" s="155">
        <f t="shared" si="9"/>
        <v>-0.41425457720966585</v>
      </c>
      <c r="I382" s="155">
        <f t="shared" si="8"/>
        <v>1.7629359643878215E-4</v>
      </c>
      <c r="J382" s="154">
        <v>9846.65</v>
      </c>
      <c r="K382" s="154">
        <v>16810.46</v>
      </c>
      <c r="L382" s="156">
        <v>-6963.8099999999995</v>
      </c>
      <c r="M382" s="20">
        <v>41913</v>
      </c>
      <c r="N382" s="20">
        <v>42277</v>
      </c>
      <c r="O382" s="165" t="s">
        <v>7282</v>
      </c>
      <c r="P382" s="158">
        <v>1</v>
      </c>
      <c r="Q382" s="165" t="s">
        <v>7283</v>
      </c>
      <c r="R382" s="202">
        <v>7</v>
      </c>
    </row>
    <row r="383" spans="2:18" s="31" customFormat="1" x14ac:dyDescent="0.2">
      <c r="B383" s="152" t="s">
        <v>7284</v>
      </c>
      <c r="C383" s="152" t="s">
        <v>7285</v>
      </c>
      <c r="D383" s="182" t="s">
        <v>7286</v>
      </c>
      <c r="E383" s="153">
        <v>2805.46</v>
      </c>
      <c r="F383" s="153">
        <v>2955.4</v>
      </c>
      <c r="G383" s="154">
        <v>-149.94000000000005</v>
      </c>
      <c r="H383" s="155">
        <f t="shared" si="9"/>
        <v>-5.0734249171009015E-2</v>
      </c>
      <c r="I383" s="155">
        <f t="shared" si="8"/>
        <v>5.0228720739047878E-5</v>
      </c>
      <c r="J383" s="154">
        <v>2805.46</v>
      </c>
      <c r="K383" s="154">
        <v>2955.4</v>
      </c>
      <c r="L383" s="156">
        <v>-149.94000000000005</v>
      </c>
      <c r="M383" s="20">
        <v>41913</v>
      </c>
      <c r="N383" s="20">
        <v>42277</v>
      </c>
      <c r="O383" s="165" t="s">
        <v>7259</v>
      </c>
      <c r="P383" s="158">
        <v>1</v>
      </c>
      <c r="Q383" s="165" t="s">
        <v>6509</v>
      </c>
      <c r="R383" s="202">
        <v>3</v>
      </c>
    </row>
    <row r="384" spans="2:18" s="31" customFormat="1" x14ac:dyDescent="0.2">
      <c r="B384" s="152" t="s">
        <v>7287</v>
      </c>
      <c r="C384" s="152" t="s">
        <v>7288</v>
      </c>
      <c r="D384" s="182" t="s">
        <v>7289</v>
      </c>
      <c r="E384" s="153">
        <v>798146.86</v>
      </c>
      <c r="F384" s="153">
        <v>931672.82</v>
      </c>
      <c r="G384" s="154">
        <v>-133525.95999999996</v>
      </c>
      <c r="H384" s="155">
        <f t="shared" si="9"/>
        <v>-0.1433185096029741</v>
      </c>
      <c r="I384" s="155">
        <f t="shared" si="8"/>
        <v>1.4289954495764668E-2</v>
      </c>
      <c r="J384" s="154">
        <v>798146.86</v>
      </c>
      <c r="K384" s="154">
        <v>931672.82</v>
      </c>
      <c r="L384" s="156">
        <v>-133525.95999999996</v>
      </c>
      <c r="M384" s="20">
        <v>41913</v>
      </c>
      <c r="N384" s="20">
        <v>42277</v>
      </c>
      <c r="O384" s="165" t="s">
        <v>7277</v>
      </c>
      <c r="P384" s="158">
        <v>2</v>
      </c>
      <c r="Q384" s="165" t="s">
        <v>6020</v>
      </c>
      <c r="R384" s="202">
        <v>9</v>
      </c>
    </row>
    <row r="385" spans="2:18" s="31" customFormat="1" ht="63.75" x14ac:dyDescent="0.2">
      <c r="B385" s="152" t="s">
        <v>7290</v>
      </c>
      <c r="C385" s="152" t="s">
        <v>7291</v>
      </c>
      <c r="D385" s="182" t="s">
        <v>7292</v>
      </c>
      <c r="E385" s="153">
        <v>66820.63</v>
      </c>
      <c r="F385" s="153">
        <v>73440.02</v>
      </c>
      <c r="G385" s="159">
        <v>-6619.3899999999994</v>
      </c>
      <c r="H385" s="155">
        <f t="shared" si="9"/>
        <v>-9.0133281554117206E-2</v>
      </c>
      <c r="I385" s="155">
        <f t="shared" si="8"/>
        <v>1.1963509598701264E-3</v>
      </c>
      <c r="J385" s="154">
        <v>66820.63</v>
      </c>
      <c r="K385" s="154">
        <v>73440.02</v>
      </c>
      <c r="L385" s="156">
        <v>-6619.3899999999994</v>
      </c>
      <c r="M385" s="20">
        <v>41913</v>
      </c>
      <c r="N385" s="20">
        <v>42277</v>
      </c>
      <c r="O385" s="165" t="s">
        <v>7277</v>
      </c>
      <c r="P385" s="158">
        <v>2</v>
      </c>
      <c r="Q385" s="165" t="s">
        <v>6020</v>
      </c>
      <c r="R385" s="202">
        <v>9</v>
      </c>
    </row>
    <row r="386" spans="2:18" s="31" customFormat="1" ht="51" x14ac:dyDescent="0.2">
      <c r="B386" s="152" t="s">
        <v>7293</v>
      </c>
      <c r="C386" s="152" t="s">
        <v>7294</v>
      </c>
      <c r="D386" s="182" t="s">
        <v>7295</v>
      </c>
      <c r="E386" s="153">
        <v>53722.68</v>
      </c>
      <c r="F386" s="153">
        <v>57620.33</v>
      </c>
      <c r="G386" s="154">
        <v>-3897.6500000000015</v>
      </c>
      <c r="H386" s="155">
        <f t="shared" si="9"/>
        <v>-6.7643659798546821E-2</v>
      </c>
      <c r="I386" s="155">
        <f t="shared" si="8"/>
        <v>9.618463606942294E-4</v>
      </c>
      <c r="J386" s="154">
        <v>53722.68</v>
      </c>
      <c r="K386" s="154">
        <v>57620.33</v>
      </c>
      <c r="L386" s="156">
        <v>-3897.6500000000015</v>
      </c>
      <c r="M386" s="20">
        <v>41913</v>
      </c>
      <c r="N386" s="20">
        <v>42277</v>
      </c>
      <c r="O386" s="165" t="s">
        <v>7296</v>
      </c>
      <c r="P386" s="158">
        <v>1</v>
      </c>
      <c r="Q386" s="165" t="s">
        <v>6906</v>
      </c>
      <c r="R386" s="202">
        <v>7</v>
      </c>
    </row>
    <row r="387" spans="2:18" s="31" customFormat="1" x14ac:dyDescent="0.2">
      <c r="B387" s="152" t="s">
        <v>7297</v>
      </c>
      <c r="C387" s="152" t="s">
        <v>7298</v>
      </c>
      <c r="D387" s="182" t="s">
        <v>7299</v>
      </c>
      <c r="E387" s="153">
        <v>18255.61</v>
      </c>
      <c r="F387" s="153">
        <v>64381.86</v>
      </c>
      <c r="G387" s="159">
        <v>-46126.25</v>
      </c>
      <c r="H387" s="155">
        <f t="shared" si="9"/>
        <v>-0.7164479249279222</v>
      </c>
      <c r="I387" s="155">
        <f t="shared" si="8"/>
        <v>3.2684691159773084E-4</v>
      </c>
      <c r="J387" s="154">
        <v>18255.61</v>
      </c>
      <c r="K387" s="154">
        <v>64381.86</v>
      </c>
      <c r="L387" s="156">
        <v>-46126.25</v>
      </c>
      <c r="M387" s="20">
        <v>41913</v>
      </c>
      <c r="N387" s="20">
        <v>42277</v>
      </c>
      <c r="O387" s="165" t="s">
        <v>6302</v>
      </c>
      <c r="P387" s="158">
        <v>11</v>
      </c>
      <c r="Q387" s="165" t="s">
        <v>7037</v>
      </c>
      <c r="R387" s="202">
        <v>11</v>
      </c>
    </row>
    <row r="388" spans="2:18" s="31" customFormat="1" ht="25.5" x14ac:dyDescent="0.2">
      <c r="B388" s="152" t="s">
        <v>7300</v>
      </c>
      <c r="C388" s="152" t="s">
        <v>7301</v>
      </c>
      <c r="D388" s="182" t="s">
        <v>7302</v>
      </c>
      <c r="E388" s="153">
        <v>-4000</v>
      </c>
      <c r="F388" s="153">
        <v>0</v>
      </c>
      <c r="G388" s="159"/>
      <c r="H388" s="155"/>
      <c r="I388" s="155">
        <f t="shared" si="8"/>
        <v>-7.1615664795146434E-5</v>
      </c>
      <c r="J388" s="154">
        <v>-4000</v>
      </c>
      <c r="K388" s="154" t="s">
        <v>5259</v>
      </c>
      <c r="L388" s="156"/>
      <c r="M388" s="20">
        <v>41913</v>
      </c>
      <c r="N388" s="20">
        <v>42277</v>
      </c>
      <c r="O388" s="165" t="s">
        <v>7237</v>
      </c>
      <c r="P388" s="158">
        <v>1</v>
      </c>
      <c r="Q388" s="165" t="s">
        <v>6479</v>
      </c>
      <c r="R388" s="202">
        <v>3</v>
      </c>
    </row>
    <row r="389" spans="2:18" s="31" customFormat="1" ht="38.25" x14ac:dyDescent="0.2">
      <c r="B389" s="152" t="s">
        <v>7303</v>
      </c>
      <c r="C389" s="152" t="s">
        <v>7304</v>
      </c>
      <c r="D389" s="182" t="s">
        <v>7305</v>
      </c>
      <c r="E389" s="153">
        <v>19792.14</v>
      </c>
      <c r="F389" s="153">
        <v>24610.37</v>
      </c>
      <c r="G389" s="159">
        <v>-4818.2299999999996</v>
      </c>
      <c r="H389" s="155">
        <f t="shared" si="9"/>
        <v>-0.19578047790423303</v>
      </c>
      <c r="I389" s="155">
        <f t="shared" si="8"/>
        <v>3.5435681595465238E-4</v>
      </c>
      <c r="J389" s="154">
        <v>19792.14</v>
      </c>
      <c r="K389" s="154">
        <v>24610.37</v>
      </c>
      <c r="L389" s="156">
        <v>-4818.2299999999996</v>
      </c>
      <c r="M389" s="20">
        <v>41913</v>
      </c>
      <c r="N389" s="20">
        <v>42277</v>
      </c>
      <c r="O389" s="165" t="s">
        <v>6546</v>
      </c>
      <c r="P389" s="158">
        <v>1</v>
      </c>
      <c r="Q389" s="165" t="s">
        <v>7198</v>
      </c>
      <c r="R389" s="202">
        <v>9</v>
      </c>
    </row>
    <row r="390" spans="2:18" s="31" customFormat="1" x14ac:dyDescent="0.2">
      <c r="B390" s="152" t="s">
        <v>7306</v>
      </c>
      <c r="C390" s="152" t="s">
        <v>7307</v>
      </c>
      <c r="D390" s="182" t="s">
        <v>7308</v>
      </c>
      <c r="E390" s="153">
        <v>4899.25</v>
      </c>
      <c r="F390" s="153">
        <v>5460.61</v>
      </c>
      <c r="G390" s="159">
        <v>-561.35999999999967</v>
      </c>
      <c r="H390" s="155">
        <f t="shared" si="9"/>
        <v>-0.10280170164139166</v>
      </c>
      <c r="I390" s="155">
        <f t="shared" si="8"/>
        <v>8.7715761436905291E-5</v>
      </c>
      <c r="J390" s="154">
        <v>4899.25</v>
      </c>
      <c r="K390" s="154">
        <v>5460.61</v>
      </c>
      <c r="L390" s="156">
        <v>-561.35999999999967</v>
      </c>
      <c r="M390" s="20">
        <v>41913</v>
      </c>
      <c r="N390" s="20">
        <v>42277</v>
      </c>
      <c r="O390" s="165" t="s">
        <v>7277</v>
      </c>
      <c r="P390" s="158">
        <v>2</v>
      </c>
      <c r="Q390" s="165" t="s">
        <v>7278</v>
      </c>
      <c r="R390" s="202">
        <v>3</v>
      </c>
    </row>
    <row r="391" spans="2:18" s="31" customFormat="1" x14ac:dyDescent="0.2">
      <c r="B391" s="152" t="s">
        <v>7309</v>
      </c>
      <c r="C391" s="152" t="s">
        <v>7310</v>
      </c>
      <c r="D391" s="182" t="s">
        <v>7311</v>
      </c>
      <c r="E391" s="153">
        <v>3789.2</v>
      </c>
      <c r="F391" s="153">
        <v>9459.5300000000007</v>
      </c>
      <c r="G391" s="159">
        <v>-5670.3300000000008</v>
      </c>
      <c r="H391" s="155">
        <f t="shared" si="9"/>
        <v>-0.59943041567604316</v>
      </c>
      <c r="I391" s="155">
        <f t="shared" si="8"/>
        <v>6.7841519260442211E-5</v>
      </c>
      <c r="J391" s="154">
        <v>3789.2</v>
      </c>
      <c r="K391" s="154">
        <v>9459.5300000000007</v>
      </c>
      <c r="L391" s="156">
        <v>-5670.3300000000008</v>
      </c>
      <c r="M391" s="20">
        <v>41913</v>
      </c>
      <c r="N391" s="20">
        <v>42277</v>
      </c>
      <c r="O391" s="165" t="s">
        <v>7277</v>
      </c>
      <c r="P391" s="158">
        <v>2</v>
      </c>
      <c r="Q391" s="165" t="s">
        <v>7312</v>
      </c>
      <c r="R391" s="202">
        <v>4</v>
      </c>
    </row>
    <row r="392" spans="2:18" s="31" customFormat="1" ht="38.25" x14ac:dyDescent="0.2">
      <c r="B392" s="152" t="s">
        <v>7313</v>
      </c>
      <c r="C392" s="152" t="s">
        <v>7314</v>
      </c>
      <c r="D392" s="182" t="s">
        <v>7315</v>
      </c>
      <c r="E392" s="153">
        <v>857203.81</v>
      </c>
      <c r="F392" s="153">
        <v>928693.34</v>
      </c>
      <c r="G392" s="159">
        <v>-71489.529999999912</v>
      </c>
      <c r="H392" s="155">
        <f t="shared" si="9"/>
        <v>-7.6978618151821693E-2</v>
      </c>
      <c r="I392" s="155">
        <f t="shared" si="8"/>
        <v>1.53473051795206E-2</v>
      </c>
      <c r="J392" s="154">
        <v>857203.81</v>
      </c>
      <c r="K392" s="154">
        <v>928693.34</v>
      </c>
      <c r="L392" s="156">
        <v>-71489.529999999912</v>
      </c>
      <c r="M392" s="20">
        <v>41913</v>
      </c>
      <c r="N392" s="20">
        <v>42277</v>
      </c>
      <c r="O392" s="165" t="s">
        <v>7241</v>
      </c>
      <c r="P392" s="158">
        <v>2</v>
      </c>
      <c r="Q392" s="165" t="s">
        <v>7037</v>
      </c>
      <c r="R392" s="202">
        <v>11</v>
      </c>
    </row>
    <row r="393" spans="2:18" s="31" customFormat="1" x14ac:dyDescent="0.2">
      <c r="B393" s="152" t="s">
        <v>7316</v>
      </c>
      <c r="C393" s="152" t="s">
        <v>7317</v>
      </c>
      <c r="D393" s="182" t="s">
        <v>7318</v>
      </c>
      <c r="E393" s="153">
        <v>962.22</v>
      </c>
      <c r="F393" s="153">
        <v>3119.38</v>
      </c>
      <c r="G393" s="159">
        <v>-2157.16</v>
      </c>
      <c r="H393" s="155">
        <f t="shared" si="9"/>
        <v>-0.6915348562855439</v>
      </c>
      <c r="I393" s="155">
        <f t="shared" si="8"/>
        <v>1.7227506244796452E-5</v>
      </c>
      <c r="J393" s="154">
        <v>962.22</v>
      </c>
      <c r="K393" s="154">
        <v>3119.38</v>
      </c>
      <c r="L393" s="156">
        <v>-2157.16</v>
      </c>
      <c r="M393" s="20">
        <v>41913</v>
      </c>
      <c r="N393" s="20">
        <v>42277</v>
      </c>
      <c r="O393" s="165" t="s">
        <v>7241</v>
      </c>
      <c r="P393" s="158">
        <v>2</v>
      </c>
      <c r="Q393" s="165" t="s">
        <v>7319</v>
      </c>
      <c r="R393" s="202">
        <v>5</v>
      </c>
    </row>
    <row r="394" spans="2:18" s="31" customFormat="1" ht="38.25" x14ac:dyDescent="0.2">
      <c r="B394" s="152" t="s">
        <v>7320</v>
      </c>
      <c r="C394" s="152" t="s">
        <v>7321</v>
      </c>
      <c r="D394" s="182" t="s">
        <v>7322</v>
      </c>
      <c r="E394" s="153">
        <v>183675.89</v>
      </c>
      <c r="F394" s="153">
        <v>273210.75</v>
      </c>
      <c r="G394" s="159">
        <v>-89534.859999999986</v>
      </c>
      <c r="H394" s="155">
        <f t="shared" si="9"/>
        <v>-0.32771353250192381</v>
      </c>
      <c r="I394" s="155">
        <f t="shared" si="8"/>
        <v>3.2885177422975476E-3</v>
      </c>
      <c r="J394" s="154">
        <v>183675.89</v>
      </c>
      <c r="K394" s="154">
        <v>273210.75</v>
      </c>
      <c r="L394" s="156">
        <v>-89534.859999999986</v>
      </c>
      <c r="M394" s="20">
        <v>41913</v>
      </c>
      <c r="N394" s="20">
        <v>42277</v>
      </c>
      <c r="O394" s="165" t="s">
        <v>6483</v>
      </c>
      <c r="P394" s="158">
        <v>2</v>
      </c>
      <c r="Q394" s="165" t="s">
        <v>7323</v>
      </c>
      <c r="R394" s="202">
        <v>10</v>
      </c>
    </row>
    <row r="395" spans="2:18" s="31" customFormat="1" ht="38.25" x14ac:dyDescent="0.2">
      <c r="B395" s="152" t="s">
        <v>7324</v>
      </c>
      <c r="C395" s="152" t="s">
        <v>7325</v>
      </c>
      <c r="D395" s="182" t="s">
        <v>7326</v>
      </c>
      <c r="E395" s="153">
        <v>14124.06</v>
      </c>
      <c r="F395" s="153">
        <v>13329.08</v>
      </c>
      <c r="G395" s="159">
        <v>794.97999999999956</v>
      </c>
      <c r="H395" s="155">
        <f t="shared" si="9"/>
        <v>5.9642525965783053E-2</v>
      </c>
      <c r="I395" s="155">
        <f t="shared" si="8"/>
        <v>2.5287598662663397E-4</v>
      </c>
      <c r="J395" s="154">
        <v>14124.06</v>
      </c>
      <c r="K395" s="154">
        <v>13329.08</v>
      </c>
      <c r="L395" s="156">
        <v>794.97999999999956</v>
      </c>
      <c r="M395" s="20">
        <v>41913</v>
      </c>
      <c r="N395" s="20">
        <v>42277</v>
      </c>
      <c r="O395" s="165" t="s">
        <v>6546</v>
      </c>
      <c r="P395" s="158">
        <v>1</v>
      </c>
      <c r="Q395" s="165" t="s">
        <v>6921</v>
      </c>
      <c r="R395" s="202">
        <v>2</v>
      </c>
    </row>
    <row r="396" spans="2:18" s="31" customFormat="1" ht="38.25" x14ac:dyDescent="0.2">
      <c r="B396" s="152" t="s">
        <v>7327</v>
      </c>
      <c r="C396" s="152" t="s">
        <v>7328</v>
      </c>
      <c r="D396" s="182" t="s">
        <v>7329</v>
      </c>
      <c r="E396" s="153">
        <v>28210.5</v>
      </c>
      <c r="F396" s="153">
        <v>21302.400000000001</v>
      </c>
      <c r="G396" s="159">
        <v>6908.0999999999985</v>
      </c>
      <c r="H396" s="155">
        <f t="shared" si="9"/>
        <v>0.32428740423614233</v>
      </c>
      <c r="I396" s="155">
        <f t="shared" si="8"/>
        <v>5.050784279258696E-4</v>
      </c>
      <c r="J396" s="154">
        <v>28210.5</v>
      </c>
      <c r="K396" s="154">
        <v>21302.400000000001</v>
      </c>
      <c r="L396" s="156">
        <v>6908.0999999999985</v>
      </c>
      <c r="M396" s="20">
        <v>41913</v>
      </c>
      <c r="N396" s="20">
        <v>42277</v>
      </c>
      <c r="O396" s="165" t="s">
        <v>7277</v>
      </c>
      <c r="P396" s="158">
        <v>2</v>
      </c>
      <c r="Q396" s="165" t="s">
        <v>6811</v>
      </c>
      <c r="R396" s="202">
        <v>7</v>
      </c>
    </row>
    <row r="397" spans="2:18" s="31" customFormat="1" x14ac:dyDescent="0.2">
      <c r="B397" s="152" t="s">
        <v>7330</v>
      </c>
      <c r="C397" s="152" t="s">
        <v>7331</v>
      </c>
      <c r="D397" s="182" t="s">
        <v>7332</v>
      </c>
      <c r="E397" s="153">
        <v>-8793.59</v>
      </c>
      <c r="F397" s="153">
        <v>0</v>
      </c>
      <c r="G397" s="159"/>
      <c r="H397" s="155"/>
      <c r="I397" s="155">
        <f t="shared" si="8"/>
        <v>-1.5743969844648792E-4</v>
      </c>
      <c r="J397" s="154">
        <v>-8793.59</v>
      </c>
      <c r="K397" s="154" t="s">
        <v>5259</v>
      </c>
      <c r="L397" s="156"/>
      <c r="M397" s="20">
        <v>41913</v>
      </c>
      <c r="N397" s="20">
        <v>42277</v>
      </c>
      <c r="O397" s="165" t="s">
        <v>6925</v>
      </c>
      <c r="P397" s="158">
        <v>9</v>
      </c>
      <c r="Q397" s="165" t="s">
        <v>7333</v>
      </c>
      <c r="R397" s="202">
        <v>10</v>
      </c>
    </row>
    <row r="398" spans="2:18" s="31" customFormat="1" ht="25.5" x14ac:dyDescent="0.2">
      <c r="B398" s="152" t="s">
        <v>7334</v>
      </c>
      <c r="C398" s="152" t="s">
        <v>7335</v>
      </c>
      <c r="D398" s="182" t="s">
        <v>7336</v>
      </c>
      <c r="E398" s="153">
        <v>1342.32</v>
      </c>
      <c r="F398" s="153">
        <v>2095.8200000000002</v>
      </c>
      <c r="G398" s="159">
        <v>-753.50000000000023</v>
      </c>
      <c r="H398" s="155">
        <f t="shared" si="9"/>
        <v>-0.35952515006059688</v>
      </c>
      <c r="I398" s="155">
        <f t="shared" si="8"/>
        <v>2.4032784791955241E-5</v>
      </c>
      <c r="J398" s="154">
        <v>1342.32</v>
      </c>
      <c r="K398" s="154">
        <v>2095.8200000000002</v>
      </c>
      <c r="L398" s="156">
        <v>-753.50000000000023</v>
      </c>
      <c r="M398" s="20">
        <v>41913</v>
      </c>
      <c r="N398" s="20">
        <v>42277</v>
      </c>
      <c r="O398" s="165" t="s">
        <v>7206</v>
      </c>
      <c r="P398" s="158">
        <v>2</v>
      </c>
      <c r="Q398" s="165" t="s">
        <v>6675</v>
      </c>
      <c r="R398" s="202">
        <v>4</v>
      </c>
    </row>
    <row r="399" spans="2:18" s="31" customFormat="1" ht="25.5" x14ac:dyDescent="0.2">
      <c r="B399" s="152" t="s">
        <v>7337</v>
      </c>
      <c r="C399" s="152" t="s">
        <v>7338</v>
      </c>
      <c r="D399" s="182" t="s">
        <v>7339</v>
      </c>
      <c r="E399" s="153">
        <v>14153.84</v>
      </c>
      <c r="F399" s="153">
        <v>12044.41</v>
      </c>
      <c r="G399" s="159">
        <v>2109.4300000000003</v>
      </c>
      <c r="H399" s="155">
        <f t="shared" si="9"/>
        <v>0.17513767797675439</v>
      </c>
      <c r="I399" s="155">
        <f t="shared" ref="I399:I462" si="10">J399/55853702</f>
        <v>2.5340916525103384E-4</v>
      </c>
      <c r="J399" s="154">
        <v>14153.84</v>
      </c>
      <c r="K399" s="154">
        <v>12044.41</v>
      </c>
      <c r="L399" s="156">
        <v>2109.4300000000003</v>
      </c>
      <c r="M399" s="20">
        <v>41913</v>
      </c>
      <c r="N399" s="20">
        <v>42277</v>
      </c>
      <c r="O399" s="165" t="s">
        <v>7172</v>
      </c>
      <c r="P399" s="158">
        <v>4</v>
      </c>
      <c r="Q399" s="165" t="s">
        <v>6985</v>
      </c>
      <c r="R399" s="202">
        <v>4</v>
      </c>
    </row>
    <row r="400" spans="2:18" s="31" customFormat="1" x14ac:dyDescent="0.2">
      <c r="B400" s="152" t="s">
        <v>7340</v>
      </c>
      <c r="C400" s="152" t="s">
        <v>7341</v>
      </c>
      <c r="D400" s="182" t="s">
        <v>7342</v>
      </c>
      <c r="E400" s="153">
        <v>12542.24</v>
      </c>
      <c r="F400" s="153">
        <v>39193.589999999997</v>
      </c>
      <c r="G400" s="159">
        <v>-26651.35</v>
      </c>
      <c r="H400" s="155">
        <f t="shared" si="9"/>
        <v>-0.67999257021364978</v>
      </c>
      <c r="I400" s="155">
        <f t="shared" si="10"/>
        <v>2.2455521390506934E-4</v>
      </c>
      <c r="J400" s="154">
        <v>12542.24</v>
      </c>
      <c r="K400" s="154">
        <v>39193.589999999997</v>
      </c>
      <c r="L400" s="156">
        <v>-26651.35</v>
      </c>
      <c r="M400" s="20">
        <v>41913</v>
      </c>
      <c r="N400" s="20">
        <v>42277</v>
      </c>
      <c r="O400" s="165" t="s">
        <v>7343</v>
      </c>
      <c r="P400" s="158">
        <v>2</v>
      </c>
      <c r="Q400" s="165" t="s">
        <v>6020</v>
      </c>
      <c r="R400" s="202">
        <v>9</v>
      </c>
    </row>
    <row r="401" spans="2:18" s="31" customFormat="1" ht="25.5" x14ac:dyDescent="0.2">
      <c r="B401" s="152" t="s">
        <v>7344</v>
      </c>
      <c r="C401" s="152" t="s">
        <v>7345</v>
      </c>
      <c r="D401" s="182" t="s">
        <v>7346</v>
      </c>
      <c r="E401" s="153">
        <v>4062.4</v>
      </c>
      <c r="F401" s="153">
        <v>3560.19</v>
      </c>
      <c r="G401" s="159">
        <v>502.21000000000004</v>
      </c>
      <c r="H401" s="155">
        <f t="shared" si="9"/>
        <v>0.14106269609206251</v>
      </c>
      <c r="I401" s="155">
        <f t="shared" si="10"/>
        <v>7.2732869165950727E-5</v>
      </c>
      <c r="J401" s="154">
        <v>4062.4</v>
      </c>
      <c r="K401" s="154">
        <v>3560.19</v>
      </c>
      <c r="L401" s="156">
        <v>502.21000000000004</v>
      </c>
      <c r="M401" s="20">
        <v>41913</v>
      </c>
      <c r="N401" s="20">
        <v>42277</v>
      </c>
      <c r="O401" s="165" t="s">
        <v>7172</v>
      </c>
      <c r="P401" s="158">
        <v>4</v>
      </c>
      <c r="Q401" s="165" t="s">
        <v>6985</v>
      </c>
      <c r="R401" s="202">
        <v>4</v>
      </c>
    </row>
    <row r="402" spans="2:18" s="31" customFormat="1" ht="25.5" x14ac:dyDescent="0.2">
      <c r="B402" s="152" t="s">
        <v>7347</v>
      </c>
      <c r="C402" s="152" t="s">
        <v>7348</v>
      </c>
      <c r="D402" s="182" t="s">
        <v>7349</v>
      </c>
      <c r="E402" s="153">
        <v>-7560.23</v>
      </c>
      <c r="F402" s="153">
        <v>9549.9</v>
      </c>
      <c r="G402" s="154">
        <v>-17110.129999999997</v>
      </c>
      <c r="H402" s="155">
        <f t="shared" si="9"/>
        <v>-1.791655410004293</v>
      </c>
      <c r="I402" s="155">
        <f t="shared" si="10"/>
        <v>-1.3535772436355247E-4</v>
      </c>
      <c r="J402" s="154">
        <v>-7560.23</v>
      </c>
      <c r="K402" s="154">
        <v>9549.9</v>
      </c>
      <c r="L402" s="156">
        <v>-17110.129999999997</v>
      </c>
      <c r="M402" s="20">
        <v>41913</v>
      </c>
      <c r="N402" s="20">
        <v>42277</v>
      </c>
      <c r="O402" s="165" t="s">
        <v>7350</v>
      </c>
      <c r="P402" s="158">
        <v>2</v>
      </c>
      <c r="Q402" s="165" t="s">
        <v>7319</v>
      </c>
      <c r="R402" s="202">
        <v>5</v>
      </c>
    </row>
    <row r="403" spans="2:18" s="31" customFormat="1" ht="25.5" x14ac:dyDescent="0.2">
      <c r="B403" s="152" t="s">
        <v>7351</v>
      </c>
      <c r="C403" s="152" t="s">
        <v>7352</v>
      </c>
      <c r="D403" s="182" t="s">
        <v>7353</v>
      </c>
      <c r="E403" s="153">
        <v>221366.11</v>
      </c>
      <c r="F403" s="153">
        <v>357374.02</v>
      </c>
      <c r="G403" s="159">
        <v>-136007.91000000003</v>
      </c>
      <c r="H403" s="155">
        <f t="shared" si="9"/>
        <v>-0.38057581801833279</v>
      </c>
      <c r="I403" s="155">
        <f t="shared" si="10"/>
        <v>3.9633202826913783E-3</v>
      </c>
      <c r="J403" s="154">
        <v>221366.11</v>
      </c>
      <c r="K403" s="154">
        <v>357374.02</v>
      </c>
      <c r="L403" s="156">
        <v>-136007.91000000003</v>
      </c>
      <c r="M403" s="20">
        <v>41913</v>
      </c>
      <c r="N403" s="20">
        <v>42277</v>
      </c>
      <c r="O403" s="165" t="s">
        <v>7354</v>
      </c>
      <c r="P403" s="158">
        <v>3</v>
      </c>
      <c r="Q403" s="165" t="s">
        <v>7037</v>
      </c>
      <c r="R403" s="202">
        <v>11</v>
      </c>
    </row>
    <row r="404" spans="2:18" s="31" customFormat="1" ht="38.25" x14ac:dyDescent="0.2">
      <c r="B404" s="152" t="s">
        <v>7355</v>
      </c>
      <c r="C404" s="152" t="s">
        <v>7356</v>
      </c>
      <c r="D404" s="182" t="s">
        <v>7357</v>
      </c>
      <c r="E404" s="153">
        <v>28218.07</v>
      </c>
      <c r="F404" s="153">
        <v>32239.71</v>
      </c>
      <c r="G404" s="159">
        <v>-4021.6399999999994</v>
      </c>
      <c r="H404" s="155">
        <f t="shared" si="9"/>
        <v>-0.1247418168463674</v>
      </c>
      <c r="I404" s="155">
        <f t="shared" si="10"/>
        <v>5.0521396057149443E-4</v>
      </c>
      <c r="J404" s="154">
        <v>28218.07</v>
      </c>
      <c r="K404" s="154">
        <v>32239.71</v>
      </c>
      <c r="L404" s="156">
        <v>-4021.6399999999994</v>
      </c>
      <c r="M404" s="20">
        <v>41913</v>
      </c>
      <c r="N404" s="20">
        <v>42277</v>
      </c>
      <c r="O404" s="165" t="s">
        <v>6925</v>
      </c>
      <c r="P404" s="158">
        <v>9</v>
      </c>
      <c r="Q404" s="165" t="s">
        <v>7333</v>
      </c>
      <c r="R404" s="202">
        <v>10</v>
      </c>
    </row>
    <row r="405" spans="2:18" s="31" customFormat="1" x14ac:dyDescent="0.2">
      <c r="B405" s="152" t="s">
        <v>7358</v>
      </c>
      <c r="C405" s="152" t="s">
        <v>7359</v>
      </c>
      <c r="D405" s="182" t="s">
        <v>7360</v>
      </c>
      <c r="E405" s="153">
        <v>456.51</v>
      </c>
      <c r="F405" s="153">
        <v>1328.22</v>
      </c>
      <c r="G405" s="159">
        <v>-871.71</v>
      </c>
      <c r="H405" s="155">
        <f t="shared" si="9"/>
        <v>-0.65629940823056421</v>
      </c>
      <c r="I405" s="155">
        <f t="shared" si="10"/>
        <v>8.173316783908075E-6</v>
      </c>
      <c r="J405" s="154">
        <v>456.51</v>
      </c>
      <c r="K405" s="154">
        <v>1328.22</v>
      </c>
      <c r="L405" s="156">
        <v>-871.71</v>
      </c>
      <c r="M405" s="20">
        <v>41913</v>
      </c>
      <c r="N405" s="20">
        <v>42277</v>
      </c>
      <c r="O405" s="165" t="s">
        <v>7361</v>
      </c>
      <c r="P405" s="158">
        <v>3</v>
      </c>
      <c r="Q405" s="165" t="s">
        <v>7362</v>
      </c>
      <c r="R405" s="202">
        <v>4</v>
      </c>
    </row>
    <row r="406" spans="2:18" s="31" customFormat="1" x14ac:dyDescent="0.2">
      <c r="B406" s="152" t="s">
        <v>7363</v>
      </c>
      <c r="C406" s="152" t="s">
        <v>7364</v>
      </c>
      <c r="D406" s="182" t="s">
        <v>7365</v>
      </c>
      <c r="E406" s="153">
        <v>6306.91</v>
      </c>
      <c r="F406" s="153">
        <v>7366.41</v>
      </c>
      <c r="G406" s="159">
        <v>-1059.5</v>
      </c>
      <c r="H406" s="155">
        <f t="shared" si="9"/>
        <v>-0.14382854063241118</v>
      </c>
      <c r="I406" s="155">
        <f t="shared" si="10"/>
        <v>1.1291838811328925E-4</v>
      </c>
      <c r="J406" s="154">
        <v>6306.91</v>
      </c>
      <c r="K406" s="154">
        <v>7366.41</v>
      </c>
      <c r="L406" s="156">
        <v>-1059.5</v>
      </c>
      <c r="M406" s="20">
        <v>41913</v>
      </c>
      <c r="N406" s="20">
        <v>42277</v>
      </c>
      <c r="O406" s="165" t="s">
        <v>7241</v>
      </c>
      <c r="P406" s="158">
        <v>2</v>
      </c>
      <c r="Q406" s="165" t="s">
        <v>6804</v>
      </c>
      <c r="R406" s="202">
        <v>6</v>
      </c>
    </row>
    <row r="407" spans="2:18" s="31" customFormat="1" x14ac:dyDescent="0.2">
      <c r="B407" s="152" t="s">
        <v>7366</v>
      </c>
      <c r="C407" s="152" t="s">
        <v>7367</v>
      </c>
      <c r="D407" s="182" t="s">
        <v>7368</v>
      </c>
      <c r="E407" s="153">
        <v>28704.87</v>
      </c>
      <c r="F407" s="153">
        <v>31427.89</v>
      </c>
      <c r="G407" s="159">
        <v>-2723.0200000000004</v>
      </c>
      <c r="H407" s="155">
        <f t="shared" si="9"/>
        <v>-8.6643424041512193E-2</v>
      </c>
      <c r="I407" s="155">
        <f t="shared" si="10"/>
        <v>5.1392958697706373E-4</v>
      </c>
      <c r="J407" s="154">
        <v>28704.87</v>
      </c>
      <c r="K407" s="154">
        <v>31427.89</v>
      </c>
      <c r="L407" s="156">
        <v>-2723.0200000000004</v>
      </c>
      <c r="M407" s="20">
        <v>41913</v>
      </c>
      <c r="N407" s="20">
        <v>42277</v>
      </c>
      <c r="O407" s="165" t="s">
        <v>7369</v>
      </c>
      <c r="P407" s="158">
        <v>2</v>
      </c>
      <c r="Q407" s="165" t="s">
        <v>6020</v>
      </c>
      <c r="R407" s="202">
        <v>9</v>
      </c>
    </row>
    <row r="408" spans="2:18" s="31" customFormat="1" ht="25.5" x14ac:dyDescent="0.2">
      <c r="B408" s="152" t="s">
        <v>7370</v>
      </c>
      <c r="C408" s="152" t="s">
        <v>7371</v>
      </c>
      <c r="D408" s="182" t="s">
        <v>7372</v>
      </c>
      <c r="E408" s="153">
        <v>16318.77</v>
      </c>
      <c r="F408" s="153">
        <v>16806.82</v>
      </c>
      <c r="G408" s="159">
        <v>-488.04999999999927</v>
      </c>
      <c r="H408" s="155">
        <f t="shared" si="9"/>
        <v>-2.9038806865308207E-2</v>
      </c>
      <c r="I408" s="155">
        <f t="shared" si="10"/>
        <v>2.9216989054727297E-4</v>
      </c>
      <c r="J408" s="154">
        <v>16318.77</v>
      </c>
      <c r="K408" s="154">
        <v>16806.82</v>
      </c>
      <c r="L408" s="156">
        <v>-488.04999999999927</v>
      </c>
      <c r="M408" s="20">
        <v>41913</v>
      </c>
      <c r="N408" s="20">
        <v>42277</v>
      </c>
      <c r="O408" s="165" t="s">
        <v>6925</v>
      </c>
      <c r="P408" s="158">
        <v>9</v>
      </c>
      <c r="Q408" s="165" t="s">
        <v>7319</v>
      </c>
      <c r="R408" s="202">
        <v>5</v>
      </c>
    </row>
    <row r="409" spans="2:18" s="31" customFormat="1" ht="38.25" x14ac:dyDescent="0.2">
      <c r="B409" s="152" t="s">
        <v>7373</v>
      </c>
      <c r="C409" s="152" t="s">
        <v>7374</v>
      </c>
      <c r="D409" s="182" t="s">
        <v>7375</v>
      </c>
      <c r="E409" s="153">
        <v>3374.34</v>
      </c>
      <c r="F409" s="153">
        <v>5088.57</v>
      </c>
      <c r="G409" s="154">
        <v>-1714.2299999999996</v>
      </c>
      <c r="H409" s="155">
        <f t="shared" si="9"/>
        <v>-0.33687853365483811</v>
      </c>
      <c r="I409" s="155">
        <f t="shared" si="10"/>
        <v>6.0413900586213608E-5</v>
      </c>
      <c r="J409" s="154">
        <v>3374.34</v>
      </c>
      <c r="K409" s="154">
        <v>5088.57</v>
      </c>
      <c r="L409" s="156">
        <v>-1714.2299999999996</v>
      </c>
      <c r="M409" s="20">
        <v>41913</v>
      </c>
      <c r="N409" s="20">
        <v>42277</v>
      </c>
      <c r="O409" s="165" t="s">
        <v>7080</v>
      </c>
      <c r="P409" s="158">
        <v>9</v>
      </c>
      <c r="Q409" s="165" t="s">
        <v>7319</v>
      </c>
      <c r="R409" s="202">
        <v>5</v>
      </c>
    </row>
    <row r="410" spans="2:18" s="31" customFormat="1" x14ac:dyDescent="0.2">
      <c r="B410" s="152" t="s">
        <v>7376</v>
      </c>
      <c r="C410" s="152" t="s">
        <v>7377</v>
      </c>
      <c r="D410" s="182" t="s">
        <v>7378</v>
      </c>
      <c r="E410" s="153">
        <v>-70464.23</v>
      </c>
      <c r="F410" s="153">
        <v>-720129.99</v>
      </c>
      <c r="G410" s="154">
        <v>649665.76</v>
      </c>
      <c r="H410" s="155">
        <f t="shared" si="9"/>
        <v>-0.9021506797682457</v>
      </c>
      <c r="I410" s="155">
        <f t="shared" si="10"/>
        <v>-1.2615856689320252E-3</v>
      </c>
      <c r="J410" s="154">
        <v>-70464.23</v>
      </c>
      <c r="K410" s="154">
        <v>-720129.99</v>
      </c>
      <c r="L410" s="156">
        <v>649665.76</v>
      </c>
      <c r="M410" s="20">
        <v>41913</v>
      </c>
      <c r="N410" s="20">
        <v>42277</v>
      </c>
      <c r="O410" s="165" t="s">
        <v>5812</v>
      </c>
      <c r="P410" s="158">
        <v>3</v>
      </c>
      <c r="Q410" s="165" t="s">
        <v>5272</v>
      </c>
      <c r="R410" s="202">
        <v>9</v>
      </c>
    </row>
    <row r="411" spans="2:18" s="31" customFormat="1" x14ac:dyDescent="0.2">
      <c r="B411" s="152" t="s">
        <v>7379</v>
      </c>
      <c r="C411" s="152" t="s">
        <v>7380</v>
      </c>
      <c r="D411" s="182" t="s">
        <v>7381</v>
      </c>
      <c r="E411" s="153">
        <v>44802.12</v>
      </c>
      <c r="F411" s="153">
        <v>30507.85</v>
      </c>
      <c r="G411" s="154">
        <v>14294.270000000004</v>
      </c>
      <c r="H411" s="155">
        <f t="shared" si="9"/>
        <v>0.46854399769239735</v>
      </c>
      <c r="I411" s="155">
        <f t="shared" si="10"/>
        <v>8.021334020079815E-4</v>
      </c>
      <c r="J411" s="154">
        <v>44802.12</v>
      </c>
      <c r="K411" s="154">
        <v>30507.85</v>
      </c>
      <c r="L411" s="156">
        <v>14294.270000000004</v>
      </c>
      <c r="M411" s="20">
        <v>41913</v>
      </c>
      <c r="N411" s="20">
        <v>42277</v>
      </c>
      <c r="O411" s="165" t="s">
        <v>7361</v>
      </c>
      <c r="P411" s="158">
        <v>3</v>
      </c>
      <c r="Q411" s="165" t="s">
        <v>6906</v>
      </c>
      <c r="R411" s="202">
        <v>7</v>
      </c>
    </row>
    <row r="412" spans="2:18" s="31" customFormat="1" x14ac:dyDescent="0.2">
      <c r="B412" s="152" t="s">
        <v>7382</v>
      </c>
      <c r="C412" s="152" t="s">
        <v>7383</v>
      </c>
      <c r="D412" s="182" t="s">
        <v>7384</v>
      </c>
      <c r="E412" s="153">
        <v>14196.81</v>
      </c>
      <c r="F412" s="153">
        <v>28075.759999999998</v>
      </c>
      <c r="G412" s="159">
        <v>-13878.949999999999</v>
      </c>
      <c r="H412" s="155">
        <f t="shared" si="9"/>
        <v>-0.49433924495721576</v>
      </c>
      <c r="I412" s="155">
        <f t="shared" si="10"/>
        <v>2.5417849653009572E-4</v>
      </c>
      <c r="J412" s="154">
        <v>14196.81</v>
      </c>
      <c r="K412" s="154">
        <v>28075.759999999998</v>
      </c>
      <c r="L412" s="156">
        <v>-13878.949999999999</v>
      </c>
      <c r="M412" s="20">
        <v>41913</v>
      </c>
      <c r="N412" s="20">
        <v>42277</v>
      </c>
      <c r="O412" s="165" t="s">
        <v>7361</v>
      </c>
      <c r="P412" s="158">
        <v>3</v>
      </c>
      <c r="Q412" s="165" t="s">
        <v>6804</v>
      </c>
      <c r="R412" s="202">
        <v>6</v>
      </c>
    </row>
    <row r="413" spans="2:18" s="31" customFormat="1" ht="25.5" x14ac:dyDescent="0.2">
      <c r="B413" s="152" t="s">
        <v>7385</v>
      </c>
      <c r="C413" s="152" t="s">
        <v>7386</v>
      </c>
      <c r="D413" s="182" t="s">
        <v>7387</v>
      </c>
      <c r="E413" s="153">
        <v>11889.65</v>
      </c>
      <c r="F413" s="153">
        <v>10855.41</v>
      </c>
      <c r="G413" s="154">
        <v>1034.2399999999998</v>
      </c>
      <c r="H413" s="155">
        <f t="shared" si="9"/>
        <v>9.5274153624782462E-2</v>
      </c>
      <c r="I413" s="155">
        <f t="shared" si="10"/>
        <v>2.128712972329032E-4</v>
      </c>
      <c r="J413" s="154">
        <v>11889.65</v>
      </c>
      <c r="K413" s="154">
        <v>10855.41</v>
      </c>
      <c r="L413" s="156">
        <v>1034.2399999999998</v>
      </c>
      <c r="M413" s="20">
        <v>41913</v>
      </c>
      <c r="N413" s="20">
        <v>42277</v>
      </c>
      <c r="O413" s="165" t="s">
        <v>7278</v>
      </c>
      <c r="P413" s="158">
        <v>3</v>
      </c>
      <c r="Q413" s="165" t="s">
        <v>6479</v>
      </c>
      <c r="R413" s="202">
        <v>3</v>
      </c>
    </row>
    <row r="414" spans="2:18" s="31" customFormat="1" x14ac:dyDescent="0.2">
      <c r="B414" s="152" t="s">
        <v>7388</v>
      </c>
      <c r="C414" s="152" t="s">
        <v>7389</v>
      </c>
      <c r="D414" s="182" t="s">
        <v>7390</v>
      </c>
      <c r="E414" s="153">
        <v>12770.75</v>
      </c>
      <c r="F414" s="153">
        <v>10855.41</v>
      </c>
      <c r="G414" s="154">
        <v>1915.3400000000001</v>
      </c>
      <c r="H414" s="155">
        <f t="shared" si="9"/>
        <v>0.17644105565796225</v>
      </c>
      <c r="I414" s="155">
        <f t="shared" si="10"/>
        <v>2.2864643779565408E-4</v>
      </c>
      <c r="J414" s="154">
        <v>12770.75</v>
      </c>
      <c r="K414" s="154">
        <v>10855.41</v>
      </c>
      <c r="L414" s="156">
        <v>1915.3400000000001</v>
      </c>
      <c r="M414" s="20">
        <v>41913</v>
      </c>
      <c r="N414" s="20">
        <v>42277</v>
      </c>
      <c r="O414" s="165" t="s">
        <v>7278</v>
      </c>
      <c r="P414" s="158">
        <v>3</v>
      </c>
      <c r="Q414" s="165" t="s">
        <v>6479</v>
      </c>
      <c r="R414" s="202">
        <v>3</v>
      </c>
    </row>
    <row r="415" spans="2:18" s="31" customFormat="1" ht="25.5" x14ac:dyDescent="0.2">
      <c r="B415" s="152" t="s">
        <v>7391</v>
      </c>
      <c r="C415" s="152" t="s">
        <v>7392</v>
      </c>
      <c r="D415" s="182" t="s">
        <v>7393</v>
      </c>
      <c r="E415" s="153">
        <v>50810.91</v>
      </c>
      <c r="F415" s="153">
        <v>34516.300000000003</v>
      </c>
      <c r="G415" s="154">
        <v>16294.61</v>
      </c>
      <c r="H415" s="155">
        <f t="shared" si="9"/>
        <v>0.47208449341325692</v>
      </c>
      <c r="I415" s="155">
        <f t="shared" si="10"/>
        <v>9.097142746240885E-4</v>
      </c>
      <c r="J415" s="154">
        <v>50810.91</v>
      </c>
      <c r="K415" s="154">
        <v>34516.300000000003</v>
      </c>
      <c r="L415" s="156">
        <v>16294.61</v>
      </c>
      <c r="M415" s="20">
        <v>41913</v>
      </c>
      <c r="N415" s="20">
        <v>42277</v>
      </c>
      <c r="O415" s="165" t="s">
        <v>7394</v>
      </c>
      <c r="P415" s="158">
        <v>3</v>
      </c>
      <c r="Q415" s="165" t="s">
        <v>6804</v>
      </c>
      <c r="R415" s="202">
        <v>6</v>
      </c>
    </row>
    <row r="416" spans="2:18" s="31" customFormat="1" x14ac:dyDescent="0.2">
      <c r="B416" s="152" t="s">
        <v>7395</v>
      </c>
      <c r="C416" s="152" t="s">
        <v>7396</v>
      </c>
      <c r="D416" s="182" t="s">
        <v>7397</v>
      </c>
      <c r="E416" s="153">
        <v>-7711</v>
      </c>
      <c r="F416" s="153">
        <v>-0.02</v>
      </c>
      <c r="G416" s="154">
        <v>-7710.98</v>
      </c>
      <c r="H416" s="155">
        <f t="shared" si="9"/>
        <v>385548.99999999994</v>
      </c>
      <c r="I416" s="155">
        <f t="shared" si="10"/>
        <v>-1.3805709780884354E-4</v>
      </c>
      <c r="J416" s="154">
        <v>-7711</v>
      </c>
      <c r="K416" s="154">
        <v>-0.02</v>
      </c>
      <c r="L416" s="156">
        <v>-7710.98</v>
      </c>
      <c r="M416" s="20">
        <v>41913</v>
      </c>
      <c r="N416" s="20">
        <v>42277</v>
      </c>
      <c r="O416" s="165" t="s">
        <v>7398</v>
      </c>
      <c r="P416" s="158">
        <v>2</v>
      </c>
      <c r="Q416" s="165" t="s">
        <v>6020</v>
      </c>
      <c r="R416" s="202">
        <v>9</v>
      </c>
    </row>
    <row r="417" spans="2:18" s="31" customFormat="1" ht="25.5" x14ac:dyDescent="0.2">
      <c r="B417" s="152" t="s">
        <v>7399</v>
      </c>
      <c r="C417" s="152" t="s">
        <v>7400</v>
      </c>
      <c r="D417" s="182" t="s">
        <v>7401</v>
      </c>
      <c r="E417" s="153">
        <v>2365.2600000000002</v>
      </c>
      <c r="F417" s="153">
        <v>13697.21</v>
      </c>
      <c r="G417" s="154">
        <v>-11331.949999999999</v>
      </c>
      <c r="H417" s="155">
        <f t="shared" si="9"/>
        <v>-0.82731811806930022</v>
      </c>
      <c r="I417" s="155">
        <f t="shared" si="10"/>
        <v>4.2347416828342018E-5</v>
      </c>
      <c r="J417" s="154">
        <v>2365.2600000000002</v>
      </c>
      <c r="K417" s="154">
        <v>13697.21</v>
      </c>
      <c r="L417" s="156">
        <v>-11331.949999999999</v>
      </c>
      <c r="M417" s="20">
        <v>41913</v>
      </c>
      <c r="N417" s="20">
        <v>42277</v>
      </c>
      <c r="O417" s="165" t="s">
        <v>6483</v>
      </c>
      <c r="P417" s="158">
        <v>2</v>
      </c>
      <c r="Q417" s="165" t="s">
        <v>7069</v>
      </c>
      <c r="R417" s="202">
        <v>6</v>
      </c>
    </row>
    <row r="418" spans="2:18" s="31" customFormat="1" ht="25.5" x14ac:dyDescent="0.2">
      <c r="B418" s="152" t="s">
        <v>7402</v>
      </c>
      <c r="C418" s="152" t="s">
        <v>7403</v>
      </c>
      <c r="D418" s="182" t="s">
        <v>7404</v>
      </c>
      <c r="E418" s="153">
        <v>21104.43</v>
      </c>
      <c r="F418" s="153">
        <v>14363.9</v>
      </c>
      <c r="G418" s="154">
        <v>6740.5300000000007</v>
      </c>
      <c r="H418" s="155">
        <f t="shared" si="9"/>
        <v>0.46926879190192083</v>
      </c>
      <c r="I418" s="155">
        <f t="shared" si="10"/>
        <v>3.7785194614315808E-4</v>
      </c>
      <c r="J418" s="154">
        <v>21104.43</v>
      </c>
      <c r="K418" s="154">
        <v>14363.9</v>
      </c>
      <c r="L418" s="156">
        <v>6740.5300000000007</v>
      </c>
      <c r="M418" s="20">
        <v>41913</v>
      </c>
      <c r="N418" s="20">
        <v>42277</v>
      </c>
      <c r="O418" s="165" t="s">
        <v>7172</v>
      </c>
      <c r="P418" s="158">
        <v>4</v>
      </c>
      <c r="Q418" s="165" t="s">
        <v>7283</v>
      </c>
      <c r="R418" s="202">
        <v>7</v>
      </c>
    </row>
    <row r="419" spans="2:18" s="31" customFormat="1" ht="25.5" x14ac:dyDescent="0.2">
      <c r="B419" s="152" t="s">
        <v>7405</v>
      </c>
      <c r="C419" s="152" t="s">
        <v>7406</v>
      </c>
      <c r="D419" s="182" t="s">
        <v>7407</v>
      </c>
      <c r="E419" s="153">
        <v>25270.74</v>
      </c>
      <c r="F419" s="153">
        <v>31239.42</v>
      </c>
      <c r="G419" s="154">
        <v>-5968.6799999999967</v>
      </c>
      <c r="H419" s="155">
        <f t="shared" si="9"/>
        <v>-0.1910624461017521</v>
      </c>
      <c r="I419" s="155">
        <f t="shared" si="10"/>
        <v>4.5244521124132472E-4</v>
      </c>
      <c r="J419" s="154">
        <v>25270.74</v>
      </c>
      <c r="K419" s="154">
        <v>31239.42</v>
      </c>
      <c r="L419" s="156">
        <v>-5968.6799999999967</v>
      </c>
      <c r="M419" s="20">
        <v>41913</v>
      </c>
      <c r="N419" s="20">
        <v>42277</v>
      </c>
      <c r="O419" s="165" t="s">
        <v>7172</v>
      </c>
      <c r="P419" s="158">
        <v>4</v>
      </c>
      <c r="Q419" s="165" t="s">
        <v>5272</v>
      </c>
      <c r="R419" s="202">
        <v>9</v>
      </c>
    </row>
    <row r="420" spans="2:18" s="31" customFormat="1" ht="25.5" x14ac:dyDescent="0.2">
      <c r="B420" s="152" t="s">
        <v>7408</v>
      </c>
      <c r="C420" s="152" t="s">
        <v>7409</v>
      </c>
      <c r="D420" s="182" t="s">
        <v>7410</v>
      </c>
      <c r="E420" s="153">
        <v>5334.78</v>
      </c>
      <c r="F420" s="153">
        <v>7508.77</v>
      </c>
      <c r="G420" s="154">
        <v>-2173.9900000000007</v>
      </c>
      <c r="H420" s="155">
        <f t="shared" ref="H420:H483" si="11">G420/F420</f>
        <v>-0.28952678001856502</v>
      </c>
      <c r="I420" s="155">
        <f t="shared" si="10"/>
        <v>9.5513454058962824E-5</v>
      </c>
      <c r="J420" s="154">
        <v>5334.78</v>
      </c>
      <c r="K420" s="154">
        <v>7508.77</v>
      </c>
      <c r="L420" s="156">
        <v>-2173.9900000000007</v>
      </c>
      <c r="M420" s="20">
        <v>41913</v>
      </c>
      <c r="N420" s="20">
        <v>42277</v>
      </c>
      <c r="O420" s="165" t="s">
        <v>7362</v>
      </c>
      <c r="P420" s="158">
        <v>4</v>
      </c>
      <c r="Q420" s="165" t="s">
        <v>6804</v>
      </c>
      <c r="R420" s="202">
        <v>6</v>
      </c>
    </row>
    <row r="421" spans="2:18" s="31" customFormat="1" ht="25.5" x14ac:dyDescent="0.2">
      <c r="B421" s="152" t="s">
        <v>7411</v>
      </c>
      <c r="C421" s="152" t="s">
        <v>7412</v>
      </c>
      <c r="D421" s="182" t="s">
        <v>7413</v>
      </c>
      <c r="E421" s="153">
        <v>12663.71</v>
      </c>
      <c r="F421" s="153">
        <v>0</v>
      </c>
      <c r="G421" s="154"/>
      <c r="H421" s="155"/>
      <c r="I421" s="155">
        <f t="shared" si="10"/>
        <v>2.2673000260573596E-4</v>
      </c>
      <c r="J421" s="154">
        <v>12663.71</v>
      </c>
      <c r="K421" s="154" t="s">
        <v>5259</v>
      </c>
      <c r="L421" s="156"/>
      <c r="M421" s="20">
        <v>41913</v>
      </c>
      <c r="N421" s="20">
        <v>42277</v>
      </c>
      <c r="O421" s="165" t="s">
        <v>5805</v>
      </c>
      <c r="P421" s="158">
        <v>5</v>
      </c>
      <c r="Q421" s="165" t="s">
        <v>6945</v>
      </c>
      <c r="R421" s="202">
        <v>8</v>
      </c>
    </row>
    <row r="422" spans="2:18" s="31" customFormat="1" ht="25.5" x14ac:dyDescent="0.2">
      <c r="B422" s="152" t="s">
        <v>7414</v>
      </c>
      <c r="C422" s="152" t="s">
        <v>7415</v>
      </c>
      <c r="D422" s="182" t="s">
        <v>7416</v>
      </c>
      <c r="E422" s="153">
        <v>6617.82</v>
      </c>
      <c r="F422" s="153">
        <v>6183.38</v>
      </c>
      <c r="G422" s="154">
        <v>434.4399999999996</v>
      </c>
      <c r="H422" s="155">
        <f t="shared" si="11"/>
        <v>7.0259308016004121E-2</v>
      </c>
      <c r="I422" s="155">
        <f t="shared" si="10"/>
        <v>1.1848489469865399E-4</v>
      </c>
      <c r="J422" s="154">
        <v>6617.82</v>
      </c>
      <c r="K422" s="154">
        <v>6183.38</v>
      </c>
      <c r="L422" s="156">
        <v>434.4399999999996</v>
      </c>
      <c r="M422" s="20">
        <v>41913</v>
      </c>
      <c r="N422" s="20">
        <v>42277</v>
      </c>
      <c r="O422" s="165" t="s">
        <v>5805</v>
      </c>
      <c r="P422" s="158">
        <v>5</v>
      </c>
      <c r="Q422" s="165" t="s">
        <v>7152</v>
      </c>
      <c r="R422" s="202">
        <v>8</v>
      </c>
    </row>
    <row r="423" spans="2:18" s="31" customFormat="1" x14ac:dyDescent="0.2">
      <c r="B423" s="152" t="s">
        <v>7417</v>
      </c>
      <c r="C423" s="152" t="s">
        <v>7418</v>
      </c>
      <c r="D423" s="182" t="s">
        <v>7419</v>
      </c>
      <c r="E423" s="153">
        <v>30815.919999999998</v>
      </c>
      <c r="F423" s="153">
        <v>26628</v>
      </c>
      <c r="G423" s="154">
        <v>4187.9199999999983</v>
      </c>
      <c r="H423" s="155">
        <f t="shared" si="11"/>
        <v>0.15727504882079008</v>
      </c>
      <c r="I423" s="155">
        <f t="shared" si="10"/>
        <v>5.517256492685122E-4</v>
      </c>
      <c r="J423" s="154">
        <v>30815.919999999998</v>
      </c>
      <c r="K423" s="154">
        <v>26628</v>
      </c>
      <c r="L423" s="156">
        <v>4187.9199999999983</v>
      </c>
      <c r="M423" s="20">
        <v>41913</v>
      </c>
      <c r="N423" s="20">
        <v>42277</v>
      </c>
      <c r="O423" s="165" t="s">
        <v>5805</v>
      </c>
      <c r="P423" s="158">
        <v>5</v>
      </c>
      <c r="Q423" s="165" t="s">
        <v>6811</v>
      </c>
      <c r="R423" s="202">
        <v>7</v>
      </c>
    </row>
    <row r="424" spans="2:18" s="31" customFormat="1" ht="25.5" x14ac:dyDescent="0.2">
      <c r="B424" s="152" t="s">
        <v>7420</v>
      </c>
      <c r="C424" s="152" t="s">
        <v>7421</v>
      </c>
      <c r="D424" s="182" t="s">
        <v>7422</v>
      </c>
      <c r="E424" s="153">
        <v>26634.81</v>
      </c>
      <c r="F424" s="153">
        <v>46599</v>
      </c>
      <c r="G424" s="154">
        <v>-19964.189999999999</v>
      </c>
      <c r="H424" s="155">
        <f t="shared" si="11"/>
        <v>-0.42842528809631103</v>
      </c>
      <c r="I424" s="155">
        <f t="shared" si="10"/>
        <v>4.7686740621060358E-4</v>
      </c>
      <c r="J424" s="154">
        <v>26634.81</v>
      </c>
      <c r="K424" s="154">
        <v>46599</v>
      </c>
      <c r="L424" s="156">
        <v>-19964.189999999999</v>
      </c>
      <c r="M424" s="20">
        <v>41913</v>
      </c>
      <c r="N424" s="20">
        <v>42277</v>
      </c>
      <c r="O424" s="165" t="s">
        <v>5805</v>
      </c>
      <c r="P424" s="158">
        <v>5</v>
      </c>
      <c r="Q424" s="165" t="s">
        <v>6020</v>
      </c>
      <c r="R424" s="202">
        <v>9</v>
      </c>
    </row>
    <row r="425" spans="2:18" s="31" customFormat="1" ht="25.5" x14ac:dyDescent="0.2">
      <c r="B425" s="152" t="s">
        <v>7423</v>
      </c>
      <c r="C425" s="152" t="s">
        <v>7424</v>
      </c>
      <c r="D425" s="182" t="s">
        <v>7425</v>
      </c>
      <c r="E425" s="153">
        <v>115029.55</v>
      </c>
      <c r="F425" s="153">
        <v>208562.05</v>
      </c>
      <c r="G425" s="154">
        <v>-93532.499999999985</v>
      </c>
      <c r="H425" s="155">
        <f t="shared" si="11"/>
        <v>-0.44846365865697996</v>
      </c>
      <c r="I425" s="155">
        <f t="shared" si="10"/>
        <v>2.0594794235841343E-3</v>
      </c>
      <c r="J425" s="154">
        <v>115029.55</v>
      </c>
      <c r="K425" s="154">
        <v>208562.05</v>
      </c>
      <c r="L425" s="156">
        <v>-93532.499999999985</v>
      </c>
      <c r="M425" s="20">
        <v>41913</v>
      </c>
      <c r="N425" s="20">
        <v>42277</v>
      </c>
      <c r="O425" s="165" t="s">
        <v>5805</v>
      </c>
      <c r="P425" s="158">
        <v>5</v>
      </c>
      <c r="Q425" s="165" t="s">
        <v>5272</v>
      </c>
      <c r="R425" s="202">
        <v>9</v>
      </c>
    </row>
    <row r="426" spans="2:18" s="31" customFormat="1" ht="25.5" x14ac:dyDescent="0.2">
      <c r="B426" s="152" t="s">
        <v>7426</v>
      </c>
      <c r="C426" s="152" t="s">
        <v>7427</v>
      </c>
      <c r="D426" s="182" t="s">
        <v>7428</v>
      </c>
      <c r="E426" s="153">
        <v>285180.77</v>
      </c>
      <c r="F426" s="153">
        <v>347110.72</v>
      </c>
      <c r="G426" s="154">
        <v>-61929.949999999953</v>
      </c>
      <c r="H426" s="155">
        <f t="shared" si="11"/>
        <v>-0.17841554994325717</v>
      </c>
      <c r="I426" s="155">
        <f t="shared" si="10"/>
        <v>5.1058526075854387E-3</v>
      </c>
      <c r="J426" s="154">
        <v>285180.77</v>
      </c>
      <c r="K426" s="154">
        <v>347110.72</v>
      </c>
      <c r="L426" s="156">
        <v>-61929.949999999953</v>
      </c>
      <c r="M426" s="20">
        <v>41913</v>
      </c>
      <c r="N426" s="20">
        <v>42277</v>
      </c>
      <c r="O426" s="165" t="s">
        <v>5805</v>
      </c>
      <c r="P426" s="158">
        <v>5</v>
      </c>
      <c r="Q426" s="165" t="s">
        <v>5272</v>
      </c>
      <c r="R426" s="202">
        <v>9</v>
      </c>
    </row>
    <row r="427" spans="2:18" s="31" customFormat="1" x14ac:dyDescent="0.2">
      <c r="B427" s="152" t="s">
        <v>7429</v>
      </c>
      <c r="C427" s="152" t="s">
        <v>7430</v>
      </c>
      <c r="D427" s="182" t="s">
        <v>7431</v>
      </c>
      <c r="E427" s="153">
        <v>1662.43</v>
      </c>
      <c r="F427" s="153">
        <v>430.95</v>
      </c>
      <c r="G427" s="154">
        <v>1231.48</v>
      </c>
      <c r="H427" s="155">
        <f t="shared" si="11"/>
        <v>2.8575936883629192</v>
      </c>
      <c r="I427" s="155">
        <f t="shared" si="10"/>
        <v>2.9764007406348824E-5</v>
      </c>
      <c r="J427" s="154">
        <v>1662.43</v>
      </c>
      <c r="K427" s="154">
        <v>430.95</v>
      </c>
      <c r="L427" s="156">
        <v>1231.48</v>
      </c>
      <c r="M427" s="20">
        <v>41913</v>
      </c>
      <c r="N427" s="20">
        <v>42277</v>
      </c>
      <c r="O427" s="165" t="s">
        <v>7432</v>
      </c>
      <c r="P427" s="158">
        <v>4</v>
      </c>
      <c r="Q427" s="165" t="s">
        <v>6975</v>
      </c>
      <c r="R427" s="202">
        <v>5</v>
      </c>
    </row>
    <row r="428" spans="2:18" s="31" customFormat="1" x14ac:dyDescent="0.2">
      <c r="B428" s="152" t="s">
        <v>7433</v>
      </c>
      <c r="C428" s="152" t="s">
        <v>7434</v>
      </c>
      <c r="D428" s="182" t="s">
        <v>7435</v>
      </c>
      <c r="E428" s="153">
        <v>67.06</v>
      </c>
      <c r="F428" s="153">
        <v>504.36</v>
      </c>
      <c r="G428" s="154">
        <v>-437.3</v>
      </c>
      <c r="H428" s="155">
        <f t="shared" si="11"/>
        <v>-0.86703941628995163</v>
      </c>
      <c r="I428" s="155">
        <f t="shared" si="10"/>
        <v>1.20063662029063E-6</v>
      </c>
      <c r="J428" s="154">
        <v>67.06</v>
      </c>
      <c r="K428" s="154">
        <v>504.36</v>
      </c>
      <c r="L428" s="156">
        <v>-437.3</v>
      </c>
      <c r="M428" s="20">
        <v>41913</v>
      </c>
      <c r="N428" s="20">
        <v>42277</v>
      </c>
      <c r="O428" s="165" t="s">
        <v>7436</v>
      </c>
      <c r="P428" s="158">
        <v>4</v>
      </c>
      <c r="Q428" s="165" t="s">
        <v>7037</v>
      </c>
      <c r="R428" s="202">
        <v>11</v>
      </c>
    </row>
    <row r="429" spans="2:18" s="31" customFormat="1" ht="25.5" x14ac:dyDescent="0.2">
      <c r="B429" s="152" t="s">
        <v>7437</v>
      </c>
      <c r="C429" s="152" t="s">
        <v>7438</v>
      </c>
      <c r="D429" s="182" t="s">
        <v>7439</v>
      </c>
      <c r="E429" s="153">
        <v>954.97</v>
      </c>
      <c r="F429" s="153">
        <v>1283.43</v>
      </c>
      <c r="G429" s="154">
        <v>-328.46000000000004</v>
      </c>
      <c r="H429" s="155">
        <f t="shared" si="11"/>
        <v>-0.25592357978230212</v>
      </c>
      <c r="I429" s="155">
        <f t="shared" si="10"/>
        <v>1.7097702852355248E-5</v>
      </c>
      <c r="J429" s="154">
        <v>954.97</v>
      </c>
      <c r="K429" s="154">
        <v>1283.43</v>
      </c>
      <c r="L429" s="156">
        <v>-328.46000000000004</v>
      </c>
      <c r="M429" s="20">
        <v>41913</v>
      </c>
      <c r="N429" s="20">
        <v>42277</v>
      </c>
      <c r="O429" s="165" t="s">
        <v>5805</v>
      </c>
      <c r="P429" s="158">
        <v>5</v>
      </c>
      <c r="Q429" s="165" t="s">
        <v>6020</v>
      </c>
      <c r="R429" s="202">
        <v>9</v>
      </c>
    </row>
    <row r="430" spans="2:18" s="31" customFormat="1" ht="38.25" x14ac:dyDescent="0.2">
      <c r="B430" s="152" t="s">
        <v>7440</v>
      </c>
      <c r="C430" s="152" t="s">
        <v>7441</v>
      </c>
      <c r="D430" s="182" t="s">
        <v>7442</v>
      </c>
      <c r="E430" s="153">
        <v>57842.55</v>
      </c>
      <c r="F430" s="153">
        <v>56401.89</v>
      </c>
      <c r="G430" s="154">
        <v>1440.6600000000035</v>
      </c>
      <c r="H430" s="155">
        <f t="shared" si="11"/>
        <v>2.5542761067049412E-2</v>
      </c>
      <c r="I430" s="155">
        <f t="shared" si="10"/>
        <v>1.0356081679241244E-3</v>
      </c>
      <c r="J430" s="154">
        <v>57842.55</v>
      </c>
      <c r="K430" s="154">
        <v>56401.89</v>
      </c>
      <c r="L430" s="156">
        <v>1440.6600000000035</v>
      </c>
      <c r="M430" s="20">
        <v>41913</v>
      </c>
      <c r="N430" s="20">
        <v>42277</v>
      </c>
      <c r="O430" s="165" t="s">
        <v>5812</v>
      </c>
      <c r="P430" s="158">
        <v>3</v>
      </c>
      <c r="Q430" s="165" t="s">
        <v>6020</v>
      </c>
      <c r="R430" s="202">
        <v>9</v>
      </c>
    </row>
    <row r="431" spans="2:18" s="31" customFormat="1" ht="25.5" x14ac:dyDescent="0.2">
      <c r="B431" s="152" t="s">
        <v>7443</v>
      </c>
      <c r="C431" s="152" t="s">
        <v>7444</v>
      </c>
      <c r="D431" s="182" t="s">
        <v>7445</v>
      </c>
      <c r="E431" s="153">
        <v>9881.35</v>
      </c>
      <c r="F431" s="153">
        <v>23946.76</v>
      </c>
      <c r="G431" s="154">
        <v>-14065.409999999998</v>
      </c>
      <c r="H431" s="155">
        <f t="shared" si="11"/>
        <v>-0.58736171406904314</v>
      </c>
      <c r="I431" s="155">
        <f t="shared" si="10"/>
        <v>1.7691486233088006E-4</v>
      </c>
      <c r="J431" s="154">
        <v>9881.35</v>
      </c>
      <c r="K431" s="154">
        <v>23946.76</v>
      </c>
      <c r="L431" s="156">
        <v>-14065.409999999998</v>
      </c>
      <c r="M431" s="20">
        <v>41913</v>
      </c>
      <c r="N431" s="20">
        <v>42277</v>
      </c>
      <c r="O431" s="165" t="s">
        <v>6925</v>
      </c>
      <c r="P431" s="158">
        <v>9</v>
      </c>
      <c r="Q431" s="165" t="s">
        <v>7333</v>
      </c>
      <c r="R431" s="202">
        <v>10</v>
      </c>
    </row>
    <row r="432" spans="2:18" s="31" customFormat="1" ht="25.5" x14ac:dyDescent="0.2">
      <c r="B432" s="152" t="s">
        <v>7446</v>
      </c>
      <c r="C432" s="152" t="s">
        <v>7447</v>
      </c>
      <c r="D432" s="182" t="s">
        <v>7448</v>
      </c>
      <c r="E432" s="153">
        <v>17499.7</v>
      </c>
      <c r="F432" s="153">
        <v>11889.51</v>
      </c>
      <c r="G432" s="154">
        <v>5610.1900000000005</v>
      </c>
      <c r="H432" s="155">
        <f t="shared" si="11"/>
        <v>0.47186048878381032</v>
      </c>
      <c r="I432" s="155">
        <f t="shared" si="10"/>
        <v>3.1331316230390601E-4</v>
      </c>
      <c r="J432" s="154">
        <v>17499.7</v>
      </c>
      <c r="K432" s="154">
        <v>11889.51</v>
      </c>
      <c r="L432" s="156">
        <v>5610.1900000000005</v>
      </c>
      <c r="M432" s="20">
        <v>41913</v>
      </c>
      <c r="N432" s="20">
        <v>42277</v>
      </c>
      <c r="O432" s="165" t="s">
        <v>7449</v>
      </c>
      <c r="P432" s="158">
        <v>4</v>
      </c>
      <c r="Q432" s="165" t="s">
        <v>6020</v>
      </c>
      <c r="R432" s="202">
        <v>9</v>
      </c>
    </row>
    <row r="433" spans="2:18" s="31" customFormat="1" ht="25.5" x14ac:dyDescent="0.2">
      <c r="B433" s="152" t="s">
        <v>7450</v>
      </c>
      <c r="C433" s="152" t="s">
        <v>7451</v>
      </c>
      <c r="D433" s="182" t="s">
        <v>7452</v>
      </c>
      <c r="E433" s="153">
        <v>-123.2</v>
      </c>
      <c r="F433" s="153">
        <v>1293.7</v>
      </c>
      <c r="G433" s="154">
        <v>-1416.9</v>
      </c>
      <c r="H433" s="155">
        <f t="shared" si="11"/>
        <v>-1.0952307335549201</v>
      </c>
      <c r="I433" s="155">
        <f t="shared" si="10"/>
        <v>-2.2057624756905102E-6</v>
      </c>
      <c r="J433" s="154">
        <v>-123.2</v>
      </c>
      <c r="K433" s="154">
        <v>1293.7</v>
      </c>
      <c r="L433" s="156">
        <v>-1416.9</v>
      </c>
      <c r="M433" s="20">
        <v>41913</v>
      </c>
      <c r="N433" s="20">
        <v>42277</v>
      </c>
      <c r="O433" s="165" t="s">
        <v>7172</v>
      </c>
      <c r="P433" s="158">
        <v>4</v>
      </c>
      <c r="Q433" s="165" t="s">
        <v>7037</v>
      </c>
      <c r="R433" s="202">
        <v>11</v>
      </c>
    </row>
    <row r="434" spans="2:18" s="31" customFormat="1" x14ac:dyDescent="0.2">
      <c r="B434" s="152" t="s">
        <v>7453</v>
      </c>
      <c r="C434" s="152" t="s">
        <v>7454</v>
      </c>
      <c r="D434" s="182" t="s">
        <v>7455</v>
      </c>
      <c r="E434" s="153">
        <v>16907.02</v>
      </c>
      <c r="F434" s="153">
        <v>2507.9699999999998</v>
      </c>
      <c r="G434" s="154">
        <v>14399.050000000001</v>
      </c>
      <c r="H434" s="155">
        <f t="shared" si="11"/>
        <v>5.741316682416457</v>
      </c>
      <c r="I434" s="155">
        <f t="shared" si="10"/>
        <v>3.0270186925120915E-4</v>
      </c>
      <c r="J434" s="154">
        <v>16907.02</v>
      </c>
      <c r="K434" s="154">
        <v>2507.9699999999998</v>
      </c>
      <c r="L434" s="156">
        <v>14399.050000000001</v>
      </c>
      <c r="M434" s="20">
        <v>41913</v>
      </c>
      <c r="N434" s="20">
        <v>42277</v>
      </c>
      <c r="O434" s="165" t="s">
        <v>7449</v>
      </c>
      <c r="P434" s="158">
        <v>4</v>
      </c>
      <c r="Q434" s="165" t="s">
        <v>6020</v>
      </c>
      <c r="R434" s="202">
        <v>9</v>
      </c>
    </row>
    <row r="435" spans="2:18" s="31" customFormat="1" ht="25.5" x14ac:dyDescent="0.2">
      <c r="B435" s="152" t="s">
        <v>7456</v>
      </c>
      <c r="C435" s="152" t="s">
        <v>7457</v>
      </c>
      <c r="D435" s="182" t="s">
        <v>7458</v>
      </c>
      <c r="E435" s="153">
        <v>449.32</v>
      </c>
      <c r="F435" s="153">
        <v>2598.6</v>
      </c>
      <c r="G435" s="154">
        <v>-2149.2799999999997</v>
      </c>
      <c r="H435" s="155">
        <f t="shared" si="11"/>
        <v>-0.82709151081351495</v>
      </c>
      <c r="I435" s="155">
        <f t="shared" si="10"/>
        <v>8.0445876264387985E-6</v>
      </c>
      <c r="J435" s="154">
        <v>449.32</v>
      </c>
      <c r="K435" s="154">
        <v>2598.6</v>
      </c>
      <c r="L435" s="156">
        <v>-2149.2799999999997</v>
      </c>
      <c r="M435" s="20">
        <v>41913</v>
      </c>
      <c r="N435" s="20">
        <v>42277</v>
      </c>
      <c r="O435" s="165" t="s">
        <v>7283</v>
      </c>
      <c r="P435" s="158">
        <v>7</v>
      </c>
      <c r="Q435" s="165" t="s">
        <v>6906</v>
      </c>
      <c r="R435" s="202">
        <v>7</v>
      </c>
    </row>
    <row r="436" spans="2:18" s="31" customFormat="1" ht="38.25" x14ac:dyDescent="0.2">
      <c r="B436" s="152" t="s">
        <v>7459</v>
      </c>
      <c r="C436" s="152" t="s">
        <v>7460</v>
      </c>
      <c r="D436" s="182" t="s">
        <v>7461</v>
      </c>
      <c r="E436" s="153">
        <v>-1762</v>
      </c>
      <c r="F436" s="153">
        <v>0</v>
      </c>
      <c r="G436" s="154"/>
      <c r="H436" s="155"/>
      <c r="I436" s="155">
        <f t="shared" si="10"/>
        <v>-3.1546700342262006E-5</v>
      </c>
      <c r="J436" s="154">
        <v>-1762</v>
      </c>
      <c r="K436" s="154" t="s">
        <v>5259</v>
      </c>
      <c r="L436" s="156"/>
      <c r="M436" s="20">
        <v>41913</v>
      </c>
      <c r="N436" s="20">
        <v>42277</v>
      </c>
      <c r="O436" s="165" t="s">
        <v>5805</v>
      </c>
      <c r="P436" s="158">
        <v>5</v>
      </c>
      <c r="Q436" s="165" t="s">
        <v>7462</v>
      </c>
      <c r="R436" s="202">
        <v>5</v>
      </c>
    </row>
    <row r="437" spans="2:18" s="31" customFormat="1" x14ac:dyDescent="0.2">
      <c r="B437" s="152" t="s">
        <v>7463</v>
      </c>
      <c r="C437" s="152" t="s">
        <v>7464</v>
      </c>
      <c r="D437" s="182" t="s">
        <v>7465</v>
      </c>
      <c r="E437" s="153">
        <v>14389.76</v>
      </c>
      <c r="F437" s="153">
        <v>27092.25</v>
      </c>
      <c r="G437" s="154">
        <v>-12702.49</v>
      </c>
      <c r="H437" s="155">
        <f t="shared" si="11"/>
        <v>-0.46886065203148503</v>
      </c>
      <c r="I437" s="155">
        <f t="shared" si="10"/>
        <v>2.576330571606516E-4</v>
      </c>
      <c r="J437" s="154">
        <v>14389.76</v>
      </c>
      <c r="K437" s="154">
        <v>27092.25</v>
      </c>
      <c r="L437" s="156">
        <v>-12702.49</v>
      </c>
      <c r="M437" s="20">
        <v>41913</v>
      </c>
      <c r="N437" s="20">
        <v>42277</v>
      </c>
      <c r="O437" s="165" t="s">
        <v>7466</v>
      </c>
      <c r="P437" s="158">
        <v>5</v>
      </c>
      <c r="Q437" s="165" t="s">
        <v>7467</v>
      </c>
      <c r="R437" s="202">
        <v>11</v>
      </c>
    </row>
    <row r="438" spans="2:18" s="31" customFormat="1" ht="25.5" x14ac:dyDescent="0.2">
      <c r="B438" s="152" t="s">
        <v>7468</v>
      </c>
      <c r="C438" s="152" t="s">
        <v>7469</v>
      </c>
      <c r="D438" s="182" t="s">
        <v>7470</v>
      </c>
      <c r="E438" s="153">
        <v>4170.5</v>
      </c>
      <c r="F438" s="153">
        <v>4061.92</v>
      </c>
      <c r="G438" s="154">
        <v>108.57999999999993</v>
      </c>
      <c r="H438" s="155">
        <f t="shared" si="11"/>
        <v>2.6731201008390104E-2</v>
      </c>
      <c r="I438" s="155">
        <f t="shared" si="10"/>
        <v>7.4668282507039555E-5</v>
      </c>
      <c r="J438" s="154">
        <v>4170.5</v>
      </c>
      <c r="K438" s="154">
        <v>4061.92</v>
      </c>
      <c r="L438" s="156">
        <v>108.57999999999993</v>
      </c>
      <c r="M438" s="20">
        <v>41913</v>
      </c>
      <c r="N438" s="20">
        <v>42277</v>
      </c>
      <c r="O438" s="165" t="s">
        <v>7466</v>
      </c>
      <c r="P438" s="158">
        <v>5</v>
      </c>
      <c r="Q438" s="165" t="s">
        <v>6841</v>
      </c>
      <c r="R438" s="202">
        <v>7</v>
      </c>
    </row>
    <row r="439" spans="2:18" s="31" customFormat="1" ht="38.25" x14ac:dyDescent="0.2">
      <c r="B439" s="152" t="s">
        <v>7471</v>
      </c>
      <c r="C439" s="152" t="s">
        <v>7472</v>
      </c>
      <c r="D439" s="182" t="s">
        <v>7473</v>
      </c>
      <c r="E439" s="153">
        <v>21787.200000000001</v>
      </c>
      <c r="F439" s="153">
        <v>18000</v>
      </c>
      <c r="G439" s="154">
        <v>3787.2000000000007</v>
      </c>
      <c r="H439" s="155">
        <f t="shared" si="11"/>
        <v>0.21040000000000003</v>
      </c>
      <c r="I439" s="155">
        <f t="shared" si="10"/>
        <v>3.9007620300620359E-4</v>
      </c>
      <c r="J439" s="154">
        <v>21787.200000000001</v>
      </c>
      <c r="K439" s="154">
        <v>18000</v>
      </c>
      <c r="L439" s="156">
        <v>3787.2000000000007</v>
      </c>
      <c r="M439" s="20">
        <v>41913</v>
      </c>
      <c r="N439" s="20">
        <v>42277</v>
      </c>
      <c r="O439" s="165" t="s">
        <v>7069</v>
      </c>
      <c r="P439" s="158">
        <v>6</v>
      </c>
      <c r="Q439" s="165" t="s">
        <v>6811</v>
      </c>
      <c r="R439" s="202">
        <v>7</v>
      </c>
    </row>
    <row r="440" spans="2:18" s="31" customFormat="1" ht="25.5" x14ac:dyDescent="0.2">
      <c r="B440" s="152" t="s">
        <v>7474</v>
      </c>
      <c r="C440" s="152" t="s">
        <v>7475</v>
      </c>
      <c r="D440" s="182" t="s">
        <v>7476</v>
      </c>
      <c r="E440" s="153">
        <v>192369</v>
      </c>
      <c r="F440" s="153">
        <v>441675.05</v>
      </c>
      <c r="G440" s="154">
        <v>-249306.05</v>
      </c>
      <c r="H440" s="155">
        <f t="shared" si="11"/>
        <v>-0.56445581429152492</v>
      </c>
      <c r="I440" s="155">
        <f t="shared" si="10"/>
        <v>3.4441584552443809E-3</v>
      </c>
      <c r="J440" s="154">
        <v>192369</v>
      </c>
      <c r="K440" s="154">
        <v>441675.05</v>
      </c>
      <c r="L440" s="156">
        <v>-249306.05</v>
      </c>
      <c r="M440" s="20">
        <v>41913</v>
      </c>
      <c r="N440" s="20">
        <v>42277</v>
      </c>
      <c r="O440" s="165" t="s">
        <v>6476</v>
      </c>
      <c r="P440" s="158">
        <v>5</v>
      </c>
      <c r="Q440" s="165" t="s">
        <v>7323</v>
      </c>
      <c r="R440" s="202">
        <v>10</v>
      </c>
    </row>
    <row r="441" spans="2:18" s="31" customFormat="1" x14ac:dyDescent="0.2">
      <c r="B441" s="152" t="s">
        <v>7477</v>
      </c>
      <c r="C441" s="152" t="s">
        <v>7478</v>
      </c>
      <c r="D441" s="182" t="s">
        <v>7479</v>
      </c>
      <c r="E441" s="153">
        <v>4949.03</v>
      </c>
      <c r="F441" s="153">
        <v>4827.24</v>
      </c>
      <c r="G441" s="154">
        <v>121.78999999999996</v>
      </c>
      <c r="H441" s="155">
        <f t="shared" si="11"/>
        <v>2.5229737904061113E-2</v>
      </c>
      <c r="I441" s="155">
        <f t="shared" si="10"/>
        <v>8.8607018385280888E-5</v>
      </c>
      <c r="J441" s="154">
        <v>4949.03</v>
      </c>
      <c r="K441" s="154">
        <v>4827.24</v>
      </c>
      <c r="L441" s="156">
        <v>121.78999999999996</v>
      </c>
      <c r="M441" s="20">
        <v>41913</v>
      </c>
      <c r="N441" s="20">
        <v>42277</v>
      </c>
      <c r="O441" s="165" t="s">
        <v>7277</v>
      </c>
      <c r="P441" s="158">
        <v>2</v>
      </c>
      <c r="Q441" s="165" t="s">
        <v>6906</v>
      </c>
      <c r="R441" s="202">
        <v>7</v>
      </c>
    </row>
    <row r="442" spans="2:18" s="31" customFormat="1" ht="25.5" x14ac:dyDescent="0.2">
      <c r="B442" s="152" t="s">
        <v>7480</v>
      </c>
      <c r="C442" s="152" t="s">
        <v>7481</v>
      </c>
      <c r="D442" s="182" t="s">
        <v>7482</v>
      </c>
      <c r="E442" s="153">
        <v>1723.35</v>
      </c>
      <c r="F442" s="153">
        <v>1820.17</v>
      </c>
      <c r="G442" s="159">
        <v>-96.820000000000164</v>
      </c>
      <c r="H442" s="155">
        <f t="shared" si="11"/>
        <v>-5.3192833636418663E-2</v>
      </c>
      <c r="I442" s="155">
        <f t="shared" si="10"/>
        <v>3.08547139811789E-5</v>
      </c>
      <c r="J442" s="154">
        <v>1723.35</v>
      </c>
      <c r="K442" s="154">
        <v>1820.17</v>
      </c>
      <c r="L442" s="156">
        <v>-96.820000000000164</v>
      </c>
      <c r="M442" s="20">
        <v>41913</v>
      </c>
      <c r="N442" s="20">
        <v>42277</v>
      </c>
      <c r="O442" s="165" t="s">
        <v>7069</v>
      </c>
      <c r="P442" s="158">
        <v>6</v>
      </c>
      <c r="Q442" s="165" t="s">
        <v>6020</v>
      </c>
      <c r="R442" s="202">
        <v>9</v>
      </c>
    </row>
    <row r="443" spans="2:18" s="31" customFormat="1" x14ac:dyDescent="0.2">
      <c r="B443" s="152" t="s">
        <v>7483</v>
      </c>
      <c r="C443" s="152" t="s">
        <v>7484</v>
      </c>
      <c r="D443" s="182" t="s">
        <v>7485</v>
      </c>
      <c r="E443" s="153">
        <v>456731.07</v>
      </c>
      <c r="F443" s="153">
        <v>1065458.52</v>
      </c>
      <c r="G443" s="154">
        <v>-608727.44999999995</v>
      </c>
      <c r="H443" s="155">
        <f t="shared" si="11"/>
        <v>-0.57132909313072078</v>
      </c>
      <c r="I443" s="155">
        <f t="shared" si="10"/>
        <v>8.1772748026621399E-3</v>
      </c>
      <c r="J443" s="154">
        <v>456731.07</v>
      </c>
      <c r="K443" s="154">
        <v>1065458.52</v>
      </c>
      <c r="L443" s="156">
        <v>-608727.44999999995</v>
      </c>
      <c r="M443" s="20">
        <v>41913</v>
      </c>
      <c r="N443" s="20">
        <v>42277</v>
      </c>
      <c r="O443" s="165" t="s">
        <v>6975</v>
      </c>
      <c r="P443" s="158">
        <v>5</v>
      </c>
      <c r="Q443" s="165" t="s">
        <v>7037</v>
      </c>
      <c r="R443" s="202">
        <v>11</v>
      </c>
    </row>
    <row r="444" spans="2:18" s="31" customFormat="1" ht="38.25" x14ac:dyDescent="0.2">
      <c r="B444" s="152" t="s">
        <v>7486</v>
      </c>
      <c r="C444" s="152" t="s">
        <v>7487</v>
      </c>
      <c r="D444" s="182" t="s">
        <v>7488</v>
      </c>
      <c r="E444" s="153">
        <v>9808.41</v>
      </c>
      <c r="F444" s="153">
        <v>9962.8700000000008</v>
      </c>
      <c r="G444" s="159">
        <v>-154.46000000000095</v>
      </c>
      <c r="H444" s="155">
        <f t="shared" si="11"/>
        <v>-1.5503564735864358E-2</v>
      </c>
      <c r="I444" s="155">
        <f t="shared" si="10"/>
        <v>1.7560895068334057E-4</v>
      </c>
      <c r="J444" s="154">
        <v>9808.41</v>
      </c>
      <c r="K444" s="154">
        <v>9962.8700000000008</v>
      </c>
      <c r="L444" s="156">
        <v>-154.46000000000095</v>
      </c>
      <c r="M444" s="20">
        <v>41913</v>
      </c>
      <c r="N444" s="20">
        <v>42277</v>
      </c>
      <c r="O444" s="165" t="s">
        <v>7069</v>
      </c>
      <c r="P444" s="158">
        <v>6</v>
      </c>
      <c r="Q444" s="165" t="s">
        <v>6906</v>
      </c>
      <c r="R444" s="202">
        <v>7</v>
      </c>
    </row>
    <row r="445" spans="2:18" s="31" customFormat="1" ht="25.5" x14ac:dyDescent="0.2">
      <c r="B445" s="152" t="s">
        <v>7489</v>
      </c>
      <c r="C445" s="152" t="s">
        <v>7490</v>
      </c>
      <c r="D445" s="182" t="s">
        <v>7491</v>
      </c>
      <c r="E445" s="153">
        <v>4824.2299999999996</v>
      </c>
      <c r="F445" s="153">
        <v>4547.3999999999996</v>
      </c>
      <c r="G445" s="154">
        <v>276.82999999999993</v>
      </c>
      <c r="H445" s="155">
        <f t="shared" si="11"/>
        <v>6.0876544838808978E-2</v>
      </c>
      <c r="I445" s="155">
        <f t="shared" si="10"/>
        <v>8.6372609643672315E-5</v>
      </c>
      <c r="J445" s="154">
        <v>4824.2299999999996</v>
      </c>
      <c r="K445" s="154">
        <v>4547.3999999999996</v>
      </c>
      <c r="L445" s="156">
        <v>276.82999999999993</v>
      </c>
      <c r="M445" s="20">
        <v>41913</v>
      </c>
      <c r="N445" s="20">
        <v>42277</v>
      </c>
      <c r="O445" s="165" t="s">
        <v>7069</v>
      </c>
      <c r="P445" s="158">
        <v>6</v>
      </c>
      <c r="Q445" s="165" t="s">
        <v>6906</v>
      </c>
      <c r="R445" s="202">
        <v>7</v>
      </c>
    </row>
    <row r="446" spans="2:18" s="31" customFormat="1" ht="38.25" x14ac:dyDescent="0.2">
      <c r="B446" s="152" t="s">
        <v>7492</v>
      </c>
      <c r="C446" s="152" t="s">
        <v>7493</v>
      </c>
      <c r="D446" s="182" t="s">
        <v>7494</v>
      </c>
      <c r="E446" s="153">
        <v>23888.97</v>
      </c>
      <c r="F446" s="153">
        <v>25540.33</v>
      </c>
      <c r="G446" s="159">
        <v>-1651.3600000000006</v>
      </c>
      <c r="H446" s="155">
        <f t="shared" si="11"/>
        <v>-6.465695627268718E-2</v>
      </c>
      <c r="I446" s="155">
        <f t="shared" si="10"/>
        <v>4.2770611695532734E-4</v>
      </c>
      <c r="J446" s="154">
        <v>23888.97</v>
      </c>
      <c r="K446" s="154">
        <v>25540.33</v>
      </c>
      <c r="L446" s="156">
        <v>-1651.3600000000006</v>
      </c>
      <c r="M446" s="20">
        <v>41913</v>
      </c>
      <c r="N446" s="20">
        <v>42277</v>
      </c>
      <c r="O446" s="165" t="s">
        <v>7495</v>
      </c>
      <c r="P446" s="158">
        <v>6</v>
      </c>
      <c r="Q446" s="165" t="s">
        <v>6906</v>
      </c>
      <c r="R446" s="202">
        <v>7</v>
      </c>
    </row>
    <row r="447" spans="2:18" s="31" customFormat="1" ht="38.25" x14ac:dyDescent="0.2">
      <c r="B447" s="152" t="s">
        <v>7496</v>
      </c>
      <c r="C447" s="152" t="s">
        <v>7497</v>
      </c>
      <c r="D447" s="182" t="s">
        <v>7498</v>
      </c>
      <c r="E447" s="153">
        <v>11228.29</v>
      </c>
      <c r="F447" s="153">
        <v>12468.95</v>
      </c>
      <c r="G447" s="159">
        <v>-1240.6599999999999</v>
      </c>
      <c r="H447" s="155">
        <f t="shared" si="11"/>
        <v>-9.9499957895412189E-2</v>
      </c>
      <c r="I447" s="155">
        <f t="shared" si="10"/>
        <v>2.010303632156737E-4</v>
      </c>
      <c r="J447" s="154">
        <v>11228.29</v>
      </c>
      <c r="K447" s="154">
        <v>12468.95</v>
      </c>
      <c r="L447" s="156">
        <v>-1240.6599999999999</v>
      </c>
      <c r="M447" s="20">
        <v>41913</v>
      </c>
      <c r="N447" s="20">
        <v>42277</v>
      </c>
      <c r="O447" s="165" t="s">
        <v>7069</v>
      </c>
      <c r="P447" s="158">
        <v>6</v>
      </c>
      <c r="Q447" s="165" t="s">
        <v>6906</v>
      </c>
      <c r="R447" s="202">
        <v>7</v>
      </c>
    </row>
    <row r="448" spans="2:18" s="31" customFormat="1" x14ac:dyDescent="0.2">
      <c r="B448" s="152" t="s">
        <v>7499</v>
      </c>
      <c r="C448" s="152" t="s">
        <v>7500</v>
      </c>
      <c r="D448" s="182" t="s">
        <v>7501</v>
      </c>
      <c r="E448" s="153">
        <v>104382.21</v>
      </c>
      <c r="F448" s="153">
        <v>186193.05</v>
      </c>
      <c r="G448" s="159">
        <v>-81810.839999999982</v>
      </c>
      <c r="H448" s="155">
        <f t="shared" si="11"/>
        <v>-0.43938718443035324</v>
      </c>
      <c r="I448" s="155">
        <f t="shared" si="10"/>
        <v>1.8688503404841457E-3</v>
      </c>
      <c r="J448" s="154">
        <v>104382.21</v>
      </c>
      <c r="K448" s="154">
        <v>186193.05</v>
      </c>
      <c r="L448" s="156">
        <v>-81810.839999999982</v>
      </c>
      <c r="M448" s="20">
        <v>41913</v>
      </c>
      <c r="N448" s="20">
        <v>42277</v>
      </c>
      <c r="O448" s="165" t="s">
        <v>7069</v>
      </c>
      <c r="P448" s="158">
        <v>6</v>
      </c>
      <c r="Q448" s="165" t="s">
        <v>6020</v>
      </c>
      <c r="R448" s="202">
        <v>9</v>
      </c>
    </row>
    <row r="449" spans="2:18" s="31" customFormat="1" ht="25.5" x14ac:dyDescent="0.2">
      <c r="B449" s="152" t="s">
        <v>7502</v>
      </c>
      <c r="C449" s="152" t="s">
        <v>7503</v>
      </c>
      <c r="D449" s="182" t="s">
        <v>7504</v>
      </c>
      <c r="E449" s="153">
        <v>4371.3100000000004</v>
      </c>
      <c r="F449" s="153">
        <v>3483.23</v>
      </c>
      <c r="G449" s="159">
        <v>888.08000000000038</v>
      </c>
      <c r="H449" s="155">
        <f t="shared" si="11"/>
        <v>0.25495875954214919</v>
      </c>
      <c r="I449" s="155">
        <f t="shared" si="10"/>
        <v>7.82635679189179E-5</v>
      </c>
      <c r="J449" s="154">
        <v>4371.3100000000004</v>
      </c>
      <c r="K449" s="154">
        <v>3483.23</v>
      </c>
      <c r="L449" s="156">
        <v>888.08000000000038</v>
      </c>
      <c r="M449" s="20">
        <v>41913</v>
      </c>
      <c r="N449" s="20">
        <v>42277</v>
      </c>
      <c r="O449" s="165" t="s">
        <v>5805</v>
      </c>
      <c r="P449" s="158">
        <v>5</v>
      </c>
      <c r="Q449" s="165" t="s">
        <v>6811</v>
      </c>
      <c r="R449" s="202">
        <v>7</v>
      </c>
    </row>
    <row r="450" spans="2:18" s="31" customFormat="1" ht="25.5" x14ac:dyDescent="0.2">
      <c r="B450" s="152" t="s">
        <v>7505</v>
      </c>
      <c r="C450" s="152" t="s">
        <v>7506</v>
      </c>
      <c r="D450" s="182" t="s">
        <v>7507</v>
      </c>
      <c r="E450" s="153">
        <v>-4071.92</v>
      </c>
      <c r="F450" s="153">
        <v>7785.07</v>
      </c>
      <c r="G450" s="159">
        <v>-11856.99</v>
      </c>
      <c r="H450" s="155">
        <f t="shared" si="11"/>
        <v>-1.5230421820227693</v>
      </c>
      <c r="I450" s="155">
        <f t="shared" si="10"/>
        <v>-7.2903314448163163E-5</v>
      </c>
      <c r="J450" s="154">
        <v>-4071.92</v>
      </c>
      <c r="K450" s="154">
        <v>7785.07</v>
      </c>
      <c r="L450" s="156">
        <v>-11856.99</v>
      </c>
      <c r="M450" s="20">
        <v>41913</v>
      </c>
      <c r="N450" s="20">
        <v>42277</v>
      </c>
      <c r="O450" s="165" t="s">
        <v>7495</v>
      </c>
      <c r="P450" s="158">
        <v>6</v>
      </c>
      <c r="Q450" s="165" t="s">
        <v>7323</v>
      </c>
      <c r="R450" s="202">
        <v>10</v>
      </c>
    </row>
    <row r="451" spans="2:18" s="31" customFormat="1" ht="25.5" x14ac:dyDescent="0.2">
      <c r="B451" s="152" t="s">
        <v>7508</v>
      </c>
      <c r="C451" s="152" t="s">
        <v>7509</v>
      </c>
      <c r="D451" s="182" t="s">
        <v>7510</v>
      </c>
      <c r="E451" s="153">
        <v>424750.22</v>
      </c>
      <c r="F451" s="153">
        <v>493772.76</v>
      </c>
      <c r="G451" s="159">
        <v>-69022.540000000037</v>
      </c>
      <c r="H451" s="155">
        <f t="shared" si="11"/>
        <v>-0.13978604247022464</v>
      </c>
      <c r="I451" s="155">
        <f t="shared" si="10"/>
        <v>7.6046923442961755E-3</v>
      </c>
      <c r="J451" s="154">
        <v>424750.22</v>
      </c>
      <c r="K451" s="154">
        <v>493772.76</v>
      </c>
      <c r="L451" s="156">
        <v>-69022.540000000037</v>
      </c>
      <c r="M451" s="20">
        <v>41913</v>
      </c>
      <c r="N451" s="20">
        <v>42277</v>
      </c>
      <c r="O451" s="165" t="s">
        <v>7511</v>
      </c>
      <c r="P451" s="158">
        <v>6</v>
      </c>
      <c r="Q451" s="165" t="s">
        <v>7512</v>
      </c>
      <c r="R451" s="202">
        <v>12</v>
      </c>
    </row>
    <row r="452" spans="2:18" s="31" customFormat="1" ht="25.5" x14ac:dyDescent="0.2">
      <c r="B452" s="152" t="s">
        <v>7513</v>
      </c>
      <c r="C452" s="152" t="s">
        <v>7514</v>
      </c>
      <c r="D452" s="182" t="s">
        <v>7515</v>
      </c>
      <c r="E452" s="153">
        <v>4039.96</v>
      </c>
      <c r="F452" s="153">
        <v>2477.7800000000002</v>
      </c>
      <c r="G452" s="159">
        <v>1562.1799999999998</v>
      </c>
      <c r="H452" s="155">
        <f t="shared" si="11"/>
        <v>0.63047566773482699</v>
      </c>
      <c r="I452" s="155">
        <f t="shared" si="10"/>
        <v>7.2331105286449951E-5</v>
      </c>
      <c r="J452" s="154">
        <v>4039.96</v>
      </c>
      <c r="K452" s="154">
        <v>2477.7800000000002</v>
      </c>
      <c r="L452" s="156">
        <v>1562.1799999999998</v>
      </c>
      <c r="M452" s="20">
        <v>41913</v>
      </c>
      <c r="N452" s="20">
        <v>42277</v>
      </c>
      <c r="O452" s="165" t="s">
        <v>7283</v>
      </c>
      <c r="P452" s="158">
        <v>7</v>
      </c>
      <c r="Q452" s="165" t="s">
        <v>6811</v>
      </c>
      <c r="R452" s="202">
        <v>7</v>
      </c>
    </row>
    <row r="453" spans="2:18" s="31" customFormat="1" ht="25.5" x14ac:dyDescent="0.2">
      <c r="B453" s="152" t="s">
        <v>7516</v>
      </c>
      <c r="C453" s="152" t="s">
        <v>7517</v>
      </c>
      <c r="D453" s="182" t="s">
        <v>7518</v>
      </c>
      <c r="E453" s="153">
        <v>3419.06</v>
      </c>
      <c r="F453" s="153">
        <v>2744.34</v>
      </c>
      <c r="G453" s="159">
        <v>674.7199999999998</v>
      </c>
      <c r="H453" s="155">
        <f t="shared" si="11"/>
        <v>0.24585874928033691</v>
      </c>
      <c r="I453" s="155">
        <f t="shared" si="10"/>
        <v>6.1214563718623336E-5</v>
      </c>
      <c r="J453" s="154">
        <v>3419.06</v>
      </c>
      <c r="K453" s="154">
        <v>2744.34</v>
      </c>
      <c r="L453" s="156">
        <v>674.7199999999998</v>
      </c>
      <c r="M453" s="20">
        <v>41913</v>
      </c>
      <c r="N453" s="20">
        <v>42277</v>
      </c>
      <c r="O453" s="165" t="s">
        <v>7283</v>
      </c>
      <c r="P453" s="158">
        <v>7</v>
      </c>
      <c r="Q453" s="165" t="s">
        <v>6811</v>
      </c>
      <c r="R453" s="202">
        <v>7</v>
      </c>
    </row>
    <row r="454" spans="2:18" s="31" customFormat="1" ht="25.5" x14ac:dyDescent="0.2">
      <c r="B454" s="152" t="s">
        <v>7519</v>
      </c>
      <c r="C454" s="152" t="s">
        <v>7520</v>
      </c>
      <c r="D454" s="182" t="s">
        <v>7521</v>
      </c>
      <c r="E454" s="153">
        <v>164076.16</v>
      </c>
      <c r="F454" s="153">
        <v>153468</v>
      </c>
      <c r="G454" s="159">
        <v>10608.160000000003</v>
      </c>
      <c r="H454" s="155">
        <f t="shared" si="11"/>
        <v>6.9122944196835845E-2</v>
      </c>
      <c r="I454" s="155">
        <f t="shared" si="10"/>
        <v>2.9376058188587033E-3</v>
      </c>
      <c r="J454" s="154">
        <v>164076.16</v>
      </c>
      <c r="K454" s="154">
        <v>153468</v>
      </c>
      <c r="L454" s="156">
        <v>10608.160000000003</v>
      </c>
      <c r="M454" s="20">
        <v>41913</v>
      </c>
      <c r="N454" s="20">
        <v>42277</v>
      </c>
      <c r="O454" s="165" t="s">
        <v>7283</v>
      </c>
      <c r="P454" s="158">
        <v>7</v>
      </c>
      <c r="Q454" s="165" t="s">
        <v>7037</v>
      </c>
      <c r="R454" s="202">
        <v>11</v>
      </c>
    </row>
    <row r="455" spans="2:18" s="31" customFormat="1" ht="25.5" x14ac:dyDescent="0.2">
      <c r="B455" s="152" t="s">
        <v>7522</v>
      </c>
      <c r="C455" s="152" t="s">
        <v>7523</v>
      </c>
      <c r="D455" s="182" t="s">
        <v>7524</v>
      </c>
      <c r="E455" s="153">
        <v>2992.48</v>
      </c>
      <c r="F455" s="153">
        <v>1274.8800000000001</v>
      </c>
      <c r="G455" s="159">
        <v>1717.6</v>
      </c>
      <c r="H455" s="155">
        <f t="shared" si="11"/>
        <v>1.3472640562248994</v>
      </c>
      <c r="I455" s="155">
        <f t="shared" si="10"/>
        <v>5.3577111146544949E-5</v>
      </c>
      <c r="J455" s="154">
        <v>2992.48</v>
      </c>
      <c r="K455" s="154">
        <v>1274.8800000000001</v>
      </c>
      <c r="L455" s="156">
        <v>1717.6</v>
      </c>
      <c r="M455" s="20">
        <v>41913</v>
      </c>
      <c r="N455" s="20">
        <v>42277</v>
      </c>
      <c r="O455" s="165" t="s">
        <v>7283</v>
      </c>
      <c r="P455" s="158">
        <v>7</v>
      </c>
      <c r="Q455" s="165" t="s">
        <v>6811</v>
      </c>
      <c r="R455" s="202">
        <v>7</v>
      </c>
    </row>
    <row r="456" spans="2:18" s="31" customFormat="1" x14ac:dyDescent="0.2">
      <c r="B456" s="152" t="s">
        <v>7525</v>
      </c>
      <c r="C456" s="152" t="s">
        <v>7526</v>
      </c>
      <c r="D456" s="182" t="s">
        <v>7527</v>
      </c>
      <c r="E456" s="153">
        <v>12146.37</v>
      </c>
      <c r="F456" s="153">
        <v>10000</v>
      </c>
      <c r="G456" s="159">
        <v>2146.3700000000008</v>
      </c>
      <c r="H456" s="155">
        <f t="shared" si="11"/>
        <v>0.21463700000000008</v>
      </c>
      <c r="I456" s="155">
        <f t="shared" si="10"/>
        <v>2.174675905994557E-4</v>
      </c>
      <c r="J456" s="154">
        <v>12146.37</v>
      </c>
      <c r="K456" s="154">
        <v>10000</v>
      </c>
      <c r="L456" s="156">
        <v>2146.3700000000008</v>
      </c>
      <c r="M456" s="20">
        <v>41913</v>
      </c>
      <c r="N456" s="20">
        <v>42277</v>
      </c>
      <c r="O456" s="165" t="s">
        <v>6925</v>
      </c>
      <c r="P456" s="158">
        <v>9</v>
      </c>
      <c r="Q456" s="165" t="s">
        <v>7333</v>
      </c>
      <c r="R456" s="202">
        <v>10</v>
      </c>
    </row>
    <row r="457" spans="2:18" s="31" customFormat="1" ht="25.5" x14ac:dyDescent="0.2">
      <c r="B457" s="152" t="s">
        <v>7528</v>
      </c>
      <c r="C457" s="152" t="s">
        <v>7529</v>
      </c>
      <c r="D457" s="182" t="s">
        <v>7530</v>
      </c>
      <c r="E457" s="153">
        <v>195493.66</v>
      </c>
      <c r="F457" s="153">
        <v>497699.56</v>
      </c>
      <c r="G457" s="159">
        <v>-302205.90000000002</v>
      </c>
      <c r="H457" s="155">
        <f t="shared" si="11"/>
        <v>-0.60720547954673709</v>
      </c>
      <c r="I457" s="155">
        <f t="shared" si="10"/>
        <v>3.5001021060340818E-3</v>
      </c>
      <c r="J457" s="154">
        <v>195493.66</v>
      </c>
      <c r="K457" s="154">
        <v>497699.56</v>
      </c>
      <c r="L457" s="156">
        <v>-302205.90000000002</v>
      </c>
      <c r="M457" s="20">
        <v>41913</v>
      </c>
      <c r="N457" s="20">
        <v>42277</v>
      </c>
      <c r="O457" s="165" t="s">
        <v>7531</v>
      </c>
      <c r="P457" s="158">
        <v>6</v>
      </c>
      <c r="Q457" s="165" t="s">
        <v>7037</v>
      </c>
      <c r="R457" s="202">
        <v>11</v>
      </c>
    </row>
    <row r="458" spans="2:18" s="31" customFormat="1" ht="63.75" x14ac:dyDescent="0.2">
      <c r="B458" s="152" t="s">
        <v>7532</v>
      </c>
      <c r="C458" s="152" t="s">
        <v>7533</v>
      </c>
      <c r="D458" s="182" t="s">
        <v>7534</v>
      </c>
      <c r="E458" s="153">
        <v>23378.49</v>
      </c>
      <c r="F458" s="153">
        <v>20452.37</v>
      </c>
      <c r="G458" s="159">
        <v>2926.1200000000026</v>
      </c>
      <c r="H458" s="155">
        <f t="shared" si="11"/>
        <v>0.14306997184189427</v>
      </c>
      <c r="I458" s="155">
        <f t="shared" si="10"/>
        <v>4.1856652581417079E-4</v>
      </c>
      <c r="J458" s="154">
        <v>23378.49</v>
      </c>
      <c r="K458" s="154">
        <v>20452.37</v>
      </c>
      <c r="L458" s="156">
        <v>2926.1200000000026</v>
      </c>
      <c r="M458" s="20">
        <v>41913</v>
      </c>
      <c r="N458" s="20">
        <v>42277</v>
      </c>
      <c r="O458" s="165" t="s">
        <v>7535</v>
      </c>
      <c r="P458" s="158">
        <v>6</v>
      </c>
      <c r="Q458" s="165" t="s">
        <v>5488</v>
      </c>
      <c r="R458" s="202">
        <v>10</v>
      </c>
    </row>
    <row r="459" spans="2:18" s="13" customFormat="1" x14ac:dyDescent="0.2">
      <c r="B459" s="152" t="s">
        <v>7536</v>
      </c>
      <c r="C459" s="152" t="s">
        <v>7537</v>
      </c>
      <c r="D459" s="182" t="s">
        <v>7538</v>
      </c>
      <c r="E459" s="153">
        <v>18218.400000000001</v>
      </c>
      <c r="F459" s="153">
        <v>20334.38</v>
      </c>
      <c r="G459" s="154">
        <v>-2115.9799999999996</v>
      </c>
      <c r="H459" s="155">
        <f t="shared" si="11"/>
        <v>-0.10405923367223389</v>
      </c>
      <c r="I459" s="155">
        <f t="shared" si="10"/>
        <v>3.2618070687597396E-4</v>
      </c>
      <c r="J459" s="154">
        <v>18218.400000000001</v>
      </c>
      <c r="K459" s="154">
        <v>20334.38</v>
      </c>
      <c r="L459" s="156">
        <v>-2115.9799999999996</v>
      </c>
      <c r="M459" s="20">
        <v>41913</v>
      </c>
      <c r="N459" s="20">
        <v>42277</v>
      </c>
      <c r="O459" s="165" t="s">
        <v>7535</v>
      </c>
      <c r="P459" s="158">
        <v>6</v>
      </c>
      <c r="Q459" s="165" t="s">
        <v>6020</v>
      </c>
      <c r="R459" s="202">
        <v>9</v>
      </c>
    </row>
    <row r="460" spans="2:18" ht="25.5" x14ac:dyDescent="0.2">
      <c r="B460" s="152" t="s">
        <v>7539</v>
      </c>
      <c r="C460" s="152" t="s">
        <v>7540</v>
      </c>
      <c r="D460" s="182" t="s">
        <v>7541</v>
      </c>
      <c r="E460" s="153">
        <v>-11844.69</v>
      </c>
      <c r="F460" s="153">
        <v>3174</v>
      </c>
      <c r="G460" s="154">
        <v>-15018.69</v>
      </c>
      <c r="H460" s="155">
        <f t="shared" si="11"/>
        <v>-4.7317863894139887</v>
      </c>
      <c r="I460" s="155">
        <f t="shared" si="10"/>
        <v>-2.1206633716060576E-4</v>
      </c>
      <c r="J460" s="154">
        <v>-11844.69</v>
      </c>
      <c r="K460" s="154">
        <v>3174</v>
      </c>
      <c r="L460" s="156">
        <v>-15018.69</v>
      </c>
      <c r="M460" s="20">
        <v>41913</v>
      </c>
      <c r="N460" s="20">
        <v>42277</v>
      </c>
      <c r="O460" s="165" t="s">
        <v>7319</v>
      </c>
      <c r="P460" s="158">
        <v>5</v>
      </c>
      <c r="Q460" s="165" t="s">
        <v>7037</v>
      </c>
      <c r="R460" s="202">
        <v>11</v>
      </c>
    </row>
    <row r="461" spans="2:18" x14ac:dyDescent="0.2">
      <c r="B461" s="152" t="s">
        <v>7542</v>
      </c>
      <c r="C461" s="152" t="s">
        <v>7543</v>
      </c>
      <c r="D461" s="182" t="s">
        <v>7544</v>
      </c>
      <c r="E461" s="153">
        <v>-3525</v>
      </c>
      <c r="F461" s="153">
        <v>-4000</v>
      </c>
      <c r="G461" s="159">
        <v>475</v>
      </c>
      <c r="H461" s="155">
        <f t="shared" si="11"/>
        <v>-0.11874999999999999</v>
      </c>
      <c r="I461" s="155">
        <f t="shared" si="10"/>
        <v>-6.3111304600722791E-5</v>
      </c>
      <c r="J461" s="154">
        <v>-3525</v>
      </c>
      <c r="K461" s="154">
        <v>-4000</v>
      </c>
      <c r="L461" s="156">
        <v>475</v>
      </c>
      <c r="M461" s="20">
        <v>41913</v>
      </c>
      <c r="N461" s="20">
        <v>42277</v>
      </c>
      <c r="O461" s="165" t="s">
        <v>7283</v>
      </c>
      <c r="P461" s="158">
        <v>7</v>
      </c>
      <c r="Q461" s="165" t="s">
        <v>6811</v>
      </c>
      <c r="R461" s="202">
        <v>7</v>
      </c>
    </row>
    <row r="462" spans="2:18" x14ac:dyDescent="0.2">
      <c r="B462" s="152" t="s">
        <v>7545</v>
      </c>
      <c r="C462" s="152" t="s">
        <v>7546</v>
      </c>
      <c r="D462" s="182" t="s">
        <v>7547</v>
      </c>
      <c r="E462" s="153">
        <v>-893.54</v>
      </c>
      <c r="F462" s="153">
        <v>25111.82</v>
      </c>
      <c r="G462" s="154">
        <v>-26005.360000000001</v>
      </c>
      <c r="H462" s="155">
        <f t="shared" si="11"/>
        <v>-1.0355824468318107</v>
      </c>
      <c r="I462" s="155">
        <f t="shared" si="10"/>
        <v>-1.5997865280263787E-5</v>
      </c>
      <c r="J462" s="154">
        <v>-893.54</v>
      </c>
      <c r="K462" s="154">
        <v>25111.82</v>
      </c>
      <c r="L462" s="156">
        <v>-26005.360000000001</v>
      </c>
      <c r="M462" s="20">
        <v>41913</v>
      </c>
      <c r="N462" s="20">
        <v>42277</v>
      </c>
      <c r="O462" s="165" t="s">
        <v>7283</v>
      </c>
      <c r="P462" s="158">
        <v>7</v>
      </c>
      <c r="Q462" s="165" t="s">
        <v>6020</v>
      </c>
      <c r="R462" s="202">
        <v>9</v>
      </c>
    </row>
    <row r="463" spans="2:18" ht="25.5" x14ac:dyDescent="0.2">
      <c r="B463" s="152" t="s">
        <v>7548</v>
      </c>
      <c r="C463" s="152" t="s">
        <v>7549</v>
      </c>
      <c r="D463" s="182" t="s">
        <v>7550</v>
      </c>
      <c r="E463" s="153">
        <v>6739.5</v>
      </c>
      <c r="F463" s="153">
        <v>7203.6</v>
      </c>
      <c r="G463" s="154">
        <v>-464.10000000000036</v>
      </c>
      <c r="H463" s="155">
        <f t="shared" si="11"/>
        <v>-6.4426120273196788E-2</v>
      </c>
      <c r="I463" s="155">
        <f t="shared" ref="I463:I520" si="12">J463/55853702</f>
        <v>1.2066344322172235E-4</v>
      </c>
      <c r="J463" s="154">
        <v>6739.5</v>
      </c>
      <c r="K463" s="154">
        <v>7203.6</v>
      </c>
      <c r="L463" s="156">
        <v>-464.10000000000036</v>
      </c>
      <c r="M463" s="20">
        <v>41913</v>
      </c>
      <c r="N463" s="20">
        <v>42277</v>
      </c>
      <c r="O463" s="165" t="s">
        <v>7283</v>
      </c>
      <c r="P463" s="158">
        <v>7</v>
      </c>
      <c r="Q463" s="165" t="s">
        <v>6811</v>
      </c>
      <c r="R463" s="202">
        <v>7</v>
      </c>
    </row>
    <row r="464" spans="2:18" ht="25.5" x14ac:dyDescent="0.2">
      <c r="B464" s="152" t="s">
        <v>7551</v>
      </c>
      <c r="C464" s="152" t="s">
        <v>7552</v>
      </c>
      <c r="D464" s="182" t="s">
        <v>7553</v>
      </c>
      <c r="E464" s="153">
        <v>119386.6</v>
      </c>
      <c r="F464" s="153">
        <v>345210.5</v>
      </c>
      <c r="G464" s="159">
        <v>-225823.9</v>
      </c>
      <c r="H464" s="155">
        <f t="shared" si="11"/>
        <v>-0.65416289481345435</v>
      </c>
      <c r="I464" s="155">
        <f t="shared" si="12"/>
        <v>2.1374876816580572E-3</v>
      </c>
      <c r="J464" s="154">
        <v>119386.6</v>
      </c>
      <c r="K464" s="154">
        <v>345210.5</v>
      </c>
      <c r="L464" s="156">
        <v>-225823.9</v>
      </c>
      <c r="M464" s="20">
        <v>41913</v>
      </c>
      <c r="N464" s="20">
        <v>42277</v>
      </c>
      <c r="O464" s="165" t="s">
        <v>6804</v>
      </c>
      <c r="P464" s="158">
        <v>6</v>
      </c>
      <c r="Q464" s="165" t="s">
        <v>6020</v>
      </c>
      <c r="R464" s="202">
        <v>9</v>
      </c>
    </row>
    <row r="465" spans="2:18" x14ac:dyDescent="0.2">
      <c r="B465" s="152" t="s">
        <v>7554</v>
      </c>
      <c r="C465" s="152" t="s">
        <v>6602</v>
      </c>
      <c r="D465" s="182" t="s">
        <v>6602</v>
      </c>
      <c r="E465" s="153">
        <v>296270.53000000003</v>
      </c>
      <c r="F465" s="153">
        <v>296707.86</v>
      </c>
      <c r="G465" s="154">
        <v>-437.32999999995809</v>
      </c>
      <c r="H465" s="155">
        <f t="shared" si="11"/>
        <v>-1.4739414048551263E-3</v>
      </c>
      <c r="I465" s="155">
        <f t="shared" si="12"/>
        <v>5.3044027412900941E-3</v>
      </c>
      <c r="J465" s="154">
        <v>296270.53000000003</v>
      </c>
      <c r="K465" s="154">
        <v>296707.86</v>
      </c>
      <c r="L465" s="156">
        <v>-437.32999999995809</v>
      </c>
      <c r="M465" s="20">
        <v>41913</v>
      </c>
      <c r="N465" s="20">
        <v>42277</v>
      </c>
      <c r="O465" s="165" t="s">
        <v>7283</v>
      </c>
      <c r="P465" s="158">
        <v>7</v>
      </c>
      <c r="Q465" s="165" t="s">
        <v>6811</v>
      </c>
      <c r="R465" s="202">
        <v>7</v>
      </c>
    </row>
    <row r="466" spans="2:18" ht="25.5" x14ac:dyDescent="0.2">
      <c r="B466" s="152" t="s">
        <v>7555</v>
      </c>
      <c r="C466" s="152" t="s">
        <v>7556</v>
      </c>
      <c r="D466" s="182" t="s">
        <v>7557</v>
      </c>
      <c r="E466" s="153">
        <v>57317.96</v>
      </c>
      <c r="F466" s="153">
        <v>83674.41</v>
      </c>
      <c r="G466" s="154">
        <v>-26356.450000000004</v>
      </c>
      <c r="H466" s="155">
        <f t="shared" si="11"/>
        <v>-0.31498817858410955</v>
      </c>
      <c r="I466" s="155">
        <f t="shared" si="12"/>
        <v>1.0262159525254028E-3</v>
      </c>
      <c r="J466" s="154">
        <v>57317.96</v>
      </c>
      <c r="K466" s="154">
        <v>83674.41</v>
      </c>
      <c r="L466" s="156">
        <v>-26356.450000000004</v>
      </c>
      <c r="M466" s="20">
        <v>41913</v>
      </c>
      <c r="N466" s="20">
        <v>42277</v>
      </c>
      <c r="O466" s="165" t="s">
        <v>7531</v>
      </c>
      <c r="P466" s="158">
        <v>6</v>
      </c>
      <c r="Q466" s="165" t="s">
        <v>5272</v>
      </c>
      <c r="R466" s="202">
        <v>9</v>
      </c>
    </row>
    <row r="467" spans="2:18" ht="38.25" x14ac:dyDescent="0.2">
      <c r="B467" s="152" t="s">
        <v>7558</v>
      </c>
      <c r="C467" s="152" t="s">
        <v>7559</v>
      </c>
      <c r="D467" s="182" t="s">
        <v>7560</v>
      </c>
      <c r="E467" s="153">
        <v>5278.84</v>
      </c>
      <c r="F467" s="153">
        <v>4065.05</v>
      </c>
      <c r="G467" s="154">
        <v>1213.79</v>
      </c>
      <c r="H467" s="155">
        <f t="shared" si="11"/>
        <v>0.29859165323919751</v>
      </c>
      <c r="I467" s="155">
        <f t="shared" si="12"/>
        <v>9.4511908986802702E-5</v>
      </c>
      <c r="J467" s="154">
        <v>5278.84</v>
      </c>
      <c r="K467" s="154">
        <v>4065.05</v>
      </c>
      <c r="L467" s="156">
        <v>1213.79</v>
      </c>
      <c r="M467" s="20">
        <v>41913</v>
      </c>
      <c r="N467" s="20">
        <v>42277</v>
      </c>
      <c r="O467" s="165" t="s">
        <v>7283</v>
      </c>
      <c r="P467" s="158">
        <v>7</v>
      </c>
      <c r="Q467" s="165" t="s">
        <v>6811</v>
      </c>
      <c r="R467" s="202">
        <v>7</v>
      </c>
    </row>
    <row r="468" spans="2:18" ht="51" x14ac:dyDescent="0.2">
      <c r="B468" s="152" t="s">
        <v>7561</v>
      </c>
      <c r="C468" s="152" t="s">
        <v>7562</v>
      </c>
      <c r="D468" s="182" t="s">
        <v>7563</v>
      </c>
      <c r="E468" s="153">
        <v>24737.29</v>
      </c>
      <c r="F468" s="153">
        <v>94340.72</v>
      </c>
      <c r="G468" s="154">
        <v>-69603.429999999993</v>
      </c>
      <c r="H468" s="155">
        <f t="shared" si="11"/>
        <v>-0.73778777605258883</v>
      </c>
      <c r="I468" s="155">
        <f t="shared" si="12"/>
        <v>4.4289436714508201E-4</v>
      </c>
      <c r="J468" s="154">
        <v>24737.29</v>
      </c>
      <c r="K468" s="154">
        <v>94340.72</v>
      </c>
      <c r="L468" s="156">
        <v>-69603.429999999993</v>
      </c>
      <c r="M468" s="20">
        <v>41913</v>
      </c>
      <c r="N468" s="20">
        <v>42277</v>
      </c>
      <c r="O468" s="165" t="s">
        <v>7283</v>
      </c>
      <c r="P468" s="158">
        <v>7</v>
      </c>
      <c r="Q468" s="165" t="s">
        <v>7152</v>
      </c>
      <c r="R468" s="202">
        <v>8</v>
      </c>
    </row>
    <row r="469" spans="2:18" x14ac:dyDescent="0.2">
      <c r="B469" s="152" t="s">
        <v>7564</v>
      </c>
      <c r="C469" s="152" t="s">
        <v>7565</v>
      </c>
      <c r="D469" s="182" t="s">
        <v>7566</v>
      </c>
      <c r="E469" s="153">
        <v>758.39</v>
      </c>
      <c r="F469" s="153">
        <v>1101.8499999999999</v>
      </c>
      <c r="G469" s="154">
        <v>-343.45999999999992</v>
      </c>
      <c r="H469" s="155">
        <f t="shared" si="11"/>
        <v>-0.31171212052457226</v>
      </c>
      <c r="I469" s="155">
        <f t="shared" si="12"/>
        <v>1.3578151005997775E-5</v>
      </c>
      <c r="J469" s="154">
        <v>758.39</v>
      </c>
      <c r="K469" s="154">
        <v>1101.8499999999999</v>
      </c>
      <c r="L469" s="156">
        <v>-343.45999999999992</v>
      </c>
      <c r="M469" s="20">
        <v>41913</v>
      </c>
      <c r="N469" s="20">
        <v>42277</v>
      </c>
      <c r="O469" s="165" t="s">
        <v>7567</v>
      </c>
      <c r="P469" s="158">
        <v>3</v>
      </c>
      <c r="Q469" s="165" t="s">
        <v>6020</v>
      </c>
      <c r="R469" s="202">
        <v>9</v>
      </c>
    </row>
    <row r="470" spans="2:18" ht="25.5" x14ac:dyDescent="0.2">
      <c r="B470" s="152" t="s">
        <v>7568</v>
      </c>
      <c r="C470" s="152" t="s">
        <v>7569</v>
      </c>
      <c r="D470" s="182" t="s">
        <v>7570</v>
      </c>
      <c r="E470" s="153">
        <v>25441.37</v>
      </c>
      <c r="F470" s="153">
        <v>20054.03</v>
      </c>
      <c r="G470" s="154">
        <v>5387.34</v>
      </c>
      <c r="H470" s="155">
        <f t="shared" si="11"/>
        <v>0.26864126562092511</v>
      </c>
      <c r="I470" s="155">
        <f t="shared" si="12"/>
        <v>4.5550015646232363E-4</v>
      </c>
      <c r="J470" s="154">
        <v>25441.37</v>
      </c>
      <c r="K470" s="154">
        <v>20054.03</v>
      </c>
      <c r="L470" s="156">
        <v>5387.34</v>
      </c>
      <c r="M470" s="20">
        <v>41913</v>
      </c>
      <c r="N470" s="20">
        <v>42277</v>
      </c>
      <c r="O470" s="165" t="s">
        <v>7571</v>
      </c>
      <c r="P470" s="158">
        <v>6</v>
      </c>
      <c r="Q470" s="165" t="s">
        <v>7572</v>
      </c>
      <c r="R470" s="202">
        <v>8</v>
      </c>
    </row>
    <row r="471" spans="2:18" x14ac:dyDescent="0.2">
      <c r="B471" s="152" t="s">
        <v>7573</v>
      </c>
      <c r="C471" s="152" t="s">
        <v>7574</v>
      </c>
      <c r="D471" s="182" t="s">
        <v>7575</v>
      </c>
      <c r="E471" s="153">
        <v>-117910.97</v>
      </c>
      <c r="F471" s="153">
        <v>0</v>
      </c>
      <c r="G471" s="154"/>
      <c r="H471" s="155"/>
      <c r="I471" s="155">
        <f t="shared" si="12"/>
        <v>-2.1110681257976421E-3</v>
      </c>
      <c r="J471" s="154">
        <v>-117910.97</v>
      </c>
      <c r="K471" s="154" t="s">
        <v>5259</v>
      </c>
      <c r="L471" s="156"/>
      <c r="M471" s="20">
        <v>41913</v>
      </c>
      <c r="N471" s="20">
        <v>42277</v>
      </c>
      <c r="O471" s="165" t="s">
        <v>7495</v>
      </c>
      <c r="P471" s="158">
        <v>6</v>
      </c>
      <c r="Q471" s="165" t="s">
        <v>7037</v>
      </c>
      <c r="R471" s="202">
        <v>11</v>
      </c>
    </row>
    <row r="472" spans="2:18" ht="25.5" x14ac:dyDescent="0.2">
      <c r="B472" s="152" t="s">
        <v>7576</v>
      </c>
      <c r="C472" s="152" t="s">
        <v>7577</v>
      </c>
      <c r="D472" s="182" t="s">
        <v>7578</v>
      </c>
      <c r="E472" s="153">
        <v>20418.45</v>
      </c>
      <c r="F472" s="153">
        <v>23657.48</v>
      </c>
      <c r="G472" s="154">
        <v>-3239.0299999999988</v>
      </c>
      <c r="H472" s="155">
        <f t="shared" si="11"/>
        <v>-0.13691356813997091</v>
      </c>
      <c r="I472" s="155">
        <f t="shared" si="12"/>
        <v>3.6557021770911442E-4</v>
      </c>
      <c r="J472" s="154">
        <v>20418.45</v>
      </c>
      <c r="K472" s="154">
        <v>23657.48</v>
      </c>
      <c r="L472" s="156">
        <v>-3239.0299999999988</v>
      </c>
      <c r="M472" s="20">
        <v>41913</v>
      </c>
      <c r="N472" s="20">
        <v>42277</v>
      </c>
      <c r="O472" s="165" t="s">
        <v>7283</v>
      </c>
      <c r="P472" s="158">
        <v>7</v>
      </c>
      <c r="Q472" s="165" t="s">
        <v>7323</v>
      </c>
      <c r="R472" s="202">
        <v>10</v>
      </c>
    </row>
    <row r="473" spans="2:18" x14ac:dyDescent="0.2">
      <c r="B473" s="152" t="s">
        <v>7579</v>
      </c>
      <c r="C473" s="152" t="s">
        <v>7580</v>
      </c>
      <c r="D473" s="182" t="s">
        <v>7581</v>
      </c>
      <c r="E473" s="153">
        <v>92026.43</v>
      </c>
      <c r="F473" s="153">
        <v>114318.3</v>
      </c>
      <c r="G473" s="154">
        <v>-22291.87000000001</v>
      </c>
      <c r="H473" s="155">
        <f t="shared" si="11"/>
        <v>-0.1949982636200854</v>
      </c>
      <c r="I473" s="155">
        <f t="shared" si="12"/>
        <v>1.6476334907935019E-3</v>
      </c>
      <c r="J473" s="154">
        <v>92026.43</v>
      </c>
      <c r="K473" s="154">
        <v>114318.3</v>
      </c>
      <c r="L473" s="156">
        <v>-22291.87000000001</v>
      </c>
      <c r="M473" s="20">
        <v>41913</v>
      </c>
      <c r="N473" s="20">
        <v>42277</v>
      </c>
      <c r="O473" s="165" t="s">
        <v>6854</v>
      </c>
      <c r="P473" s="158">
        <v>8</v>
      </c>
      <c r="Q473" s="165" t="s">
        <v>6945</v>
      </c>
      <c r="R473" s="202">
        <v>8</v>
      </c>
    </row>
    <row r="474" spans="2:18" ht="25.5" x14ac:dyDescent="0.2">
      <c r="B474" s="152" t="s">
        <v>7582</v>
      </c>
      <c r="C474" s="152" t="s">
        <v>7583</v>
      </c>
      <c r="D474" s="182" t="s">
        <v>7584</v>
      </c>
      <c r="E474" s="153">
        <v>422778.45</v>
      </c>
      <c r="F474" s="153">
        <v>402594.45</v>
      </c>
      <c r="G474" s="154">
        <v>20184</v>
      </c>
      <c r="H474" s="155">
        <f t="shared" si="11"/>
        <v>5.0134819295198925E-2</v>
      </c>
      <c r="I474" s="155">
        <f t="shared" si="12"/>
        <v>7.5693899394528941E-3</v>
      </c>
      <c r="J474" s="154">
        <v>422778.45</v>
      </c>
      <c r="K474" s="154">
        <v>402594.45</v>
      </c>
      <c r="L474" s="156">
        <v>20184</v>
      </c>
      <c r="M474" s="20">
        <v>41913</v>
      </c>
      <c r="N474" s="20">
        <v>42277</v>
      </c>
      <c r="O474" s="165" t="s">
        <v>7585</v>
      </c>
      <c r="P474" s="158">
        <v>7</v>
      </c>
      <c r="Q474" s="165" t="s">
        <v>6945</v>
      </c>
      <c r="R474" s="202">
        <v>8</v>
      </c>
    </row>
    <row r="475" spans="2:18" ht="51" x14ac:dyDescent="0.2">
      <c r="B475" s="152" t="s">
        <v>7586</v>
      </c>
      <c r="C475" s="152" t="s">
        <v>7587</v>
      </c>
      <c r="D475" s="182" t="s">
        <v>7588</v>
      </c>
      <c r="E475" s="153">
        <v>135240.82999999999</v>
      </c>
      <c r="F475" s="153">
        <v>52567.13</v>
      </c>
      <c r="G475" s="154">
        <v>82673.699999999983</v>
      </c>
      <c r="H475" s="155">
        <f t="shared" si="11"/>
        <v>1.5727261503528913</v>
      </c>
      <c r="I475" s="155">
        <f t="shared" si="12"/>
        <v>2.4213404869743455E-3</v>
      </c>
      <c r="J475" s="154">
        <v>135240.82999999999</v>
      </c>
      <c r="K475" s="154">
        <v>52567.13</v>
      </c>
      <c r="L475" s="156">
        <v>82673.699999999983</v>
      </c>
      <c r="M475" s="20">
        <v>41913</v>
      </c>
      <c r="N475" s="20">
        <v>42277</v>
      </c>
      <c r="O475" s="165" t="s">
        <v>6841</v>
      </c>
      <c r="P475" s="158">
        <v>7</v>
      </c>
      <c r="Q475" s="165" t="s">
        <v>5272</v>
      </c>
      <c r="R475" s="202">
        <v>9</v>
      </c>
    </row>
    <row r="476" spans="2:18" ht="25.5" x14ac:dyDescent="0.2">
      <c r="B476" s="152" t="s">
        <v>7589</v>
      </c>
      <c r="C476" s="152" t="s">
        <v>7590</v>
      </c>
      <c r="D476" s="182" t="s">
        <v>7591</v>
      </c>
      <c r="E476" s="153">
        <v>29679.4</v>
      </c>
      <c r="F476" s="153">
        <v>30420.87</v>
      </c>
      <c r="G476" s="154">
        <v>-741.46999999999753</v>
      </c>
      <c r="H476" s="155">
        <f t="shared" si="11"/>
        <v>-2.4373727641582819E-2</v>
      </c>
      <c r="I476" s="155">
        <f t="shared" si="12"/>
        <v>5.3137749043026734E-4</v>
      </c>
      <c r="J476" s="154">
        <v>29679.4</v>
      </c>
      <c r="K476" s="154">
        <v>30420.87</v>
      </c>
      <c r="L476" s="156">
        <v>-741.46999999999753</v>
      </c>
      <c r="M476" s="20">
        <v>41913</v>
      </c>
      <c r="N476" s="20">
        <v>42277</v>
      </c>
      <c r="O476" s="165" t="s">
        <v>7592</v>
      </c>
      <c r="P476" s="158">
        <v>6</v>
      </c>
      <c r="Q476" s="165" t="s">
        <v>7037</v>
      </c>
      <c r="R476" s="202">
        <v>11</v>
      </c>
    </row>
    <row r="477" spans="2:18" ht="25.5" x14ac:dyDescent="0.2">
      <c r="B477" s="152" t="s">
        <v>7593</v>
      </c>
      <c r="C477" s="152" t="s">
        <v>7594</v>
      </c>
      <c r="D477" s="182" t="s">
        <v>7595</v>
      </c>
      <c r="E477" s="153">
        <v>148084.1</v>
      </c>
      <c r="F477" s="153">
        <v>345285.8</v>
      </c>
      <c r="G477" s="154">
        <v>-197201.69999999998</v>
      </c>
      <c r="H477" s="155">
        <f t="shared" si="11"/>
        <v>-0.5711260063402549</v>
      </c>
      <c r="I477" s="155">
        <f t="shared" si="12"/>
        <v>2.6512853167727363E-3</v>
      </c>
      <c r="J477" s="154">
        <v>148084.1</v>
      </c>
      <c r="K477" s="154">
        <v>345285.8</v>
      </c>
      <c r="L477" s="156">
        <v>-197201.69999999998</v>
      </c>
      <c r="M477" s="20">
        <v>41913</v>
      </c>
      <c r="N477" s="20">
        <v>42277</v>
      </c>
      <c r="O477" s="165" t="s">
        <v>6841</v>
      </c>
      <c r="P477" s="158">
        <v>7</v>
      </c>
      <c r="Q477" s="165" t="s">
        <v>7596</v>
      </c>
      <c r="R477" s="202">
        <v>10</v>
      </c>
    </row>
    <row r="478" spans="2:18" ht="25.5" x14ac:dyDescent="0.2">
      <c r="B478" s="152" t="s">
        <v>7597</v>
      </c>
      <c r="C478" s="152" t="s">
        <v>7598</v>
      </c>
      <c r="D478" s="182" t="s">
        <v>7599</v>
      </c>
      <c r="E478" s="153">
        <v>244936.82</v>
      </c>
      <c r="F478" s="153">
        <v>519852.6</v>
      </c>
      <c r="G478" s="154">
        <v>-274915.77999999997</v>
      </c>
      <c r="H478" s="155">
        <f t="shared" si="11"/>
        <v>-0.52883409643425849</v>
      </c>
      <c r="I478" s="155">
        <f t="shared" si="12"/>
        <v>4.38532829927728E-3</v>
      </c>
      <c r="J478" s="154">
        <v>244936.82</v>
      </c>
      <c r="K478" s="154">
        <v>519852.6</v>
      </c>
      <c r="L478" s="156">
        <v>-274915.77999999997</v>
      </c>
      <c r="M478" s="20">
        <v>41913</v>
      </c>
      <c r="N478" s="20">
        <v>42277</v>
      </c>
      <c r="O478" s="165" t="s">
        <v>6854</v>
      </c>
      <c r="P478" s="158">
        <v>8</v>
      </c>
      <c r="Q478" s="165" t="s">
        <v>7596</v>
      </c>
      <c r="R478" s="202">
        <v>10</v>
      </c>
    </row>
    <row r="479" spans="2:18" ht="25.5" x14ac:dyDescent="0.2">
      <c r="B479" s="152" t="s">
        <v>7600</v>
      </c>
      <c r="C479" s="152" t="s">
        <v>7601</v>
      </c>
      <c r="D479" s="182" t="s">
        <v>7602</v>
      </c>
      <c r="E479" s="153">
        <v>9832.89</v>
      </c>
      <c r="F479" s="153">
        <v>5610.97</v>
      </c>
      <c r="G479" s="154">
        <v>4221.9199999999992</v>
      </c>
      <c r="H479" s="155">
        <f t="shared" si="11"/>
        <v>0.75244030889489677</v>
      </c>
      <c r="I479" s="155">
        <f t="shared" si="12"/>
        <v>1.7604723855188685E-4</v>
      </c>
      <c r="J479" s="154">
        <v>9832.89</v>
      </c>
      <c r="K479" s="154">
        <v>5610.97</v>
      </c>
      <c r="L479" s="156">
        <v>4221.9199999999992</v>
      </c>
      <c r="M479" s="20">
        <v>41913</v>
      </c>
      <c r="N479" s="20">
        <v>42277</v>
      </c>
      <c r="O479" s="165" t="s">
        <v>6841</v>
      </c>
      <c r="P479" s="158">
        <v>7</v>
      </c>
      <c r="Q479" s="165" t="s">
        <v>7152</v>
      </c>
      <c r="R479" s="202">
        <v>8</v>
      </c>
    </row>
    <row r="480" spans="2:18" ht="51" x14ac:dyDescent="0.2">
      <c r="B480" s="152" t="s">
        <v>7603</v>
      </c>
      <c r="C480" s="152" t="s">
        <v>7604</v>
      </c>
      <c r="D480" s="182" t="s">
        <v>7605</v>
      </c>
      <c r="E480" s="153">
        <v>1573.9</v>
      </c>
      <c r="F480" s="153">
        <v>2031.51</v>
      </c>
      <c r="G480" s="154">
        <v>-457.6099999999999</v>
      </c>
      <c r="H480" s="155">
        <f t="shared" si="11"/>
        <v>-0.22525609029736496</v>
      </c>
      <c r="I480" s="155">
        <f t="shared" si="12"/>
        <v>2.8178973705270246E-5</v>
      </c>
      <c r="J480" s="154">
        <v>1573.9</v>
      </c>
      <c r="K480" s="154">
        <v>2031.51</v>
      </c>
      <c r="L480" s="156">
        <v>-457.6099999999999</v>
      </c>
      <c r="M480" s="20">
        <v>41913</v>
      </c>
      <c r="N480" s="20">
        <v>42277</v>
      </c>
      <c r="O480" s="165" t="s">
        <v>6925</v>
      </c>
      <c r="P480" s="158">
        <v>9</v>
      </c>
      <c r="Q480" s="165" t="s">
        <v>7333</v>
      </c>
      <c r="R480" s="202">
        <v>10</v>
      </c>
    </row>
    <row r="481" spans="2:18" ht="38.25" x14ac:dyDescent="0.2">
      <c r="B481" s="152" t="s">
        <v>7606</v>
      </c>
      <c r="C481" s="152" t="s">
        <v>7607</v>
      </c>
      <c r="D481" s="182" t="s">
        <v>7608</v>
      </c>
      <c r="E481" s="153">
        <v>764422.7</v>
      </c>
      <c r="F481" s="153">
        <v>4308210.9000000004</v>
      </c>
      <c r="G481" s="154">
        <v>-3543788.2</v>
      </c>
      <c r="H481" s="155">
        <f t="shared" si="11"/>
        <v>-0.82256609118184065</v>
      </c>
      <c r="I481" s="155">
        <f t="shared" si="12"/>
        <v>1.3686159961250196E-2</v>
      </c>
      <c r="J481" s="154">
        <v>764422.7</v>
      </c>
      <c r="K481" s="154">
        <v>4308210.9000000004</v>
      </c>
      <c r="L481" s="156">
        <v>-3543788.2</v>
      </c>
      <c r="M481" s="20">
        <v>41913</v>
      </c>
      <c r="N481" s="20">
        <v>42277</v>
      </c>
      <c r="O481" s="165" t="s">
        <v>7609</v>
      </c>
      <c r="P481" s="158">
        <v>7</v>
      </c>
      <c r="Q481" s="165" t="s">
        <v>7610</v>
      </c>
      <c r="R481" s="202">
        <v>2</v>
      </c>
    </row>
    <row r="482" spans="2:18" ht="38.25" x14ac:dyDescent="0.2">
      <c r="B482" s="152" t="s">
        <v>7611</v>
      </c>
      <c r="C482" s="152" t="s">
        <v>7612</v>
      </c>
      <c r="D482" s="182" t="s">
        <v>7613</v>
      </c>
      <c r="E482" s="153">
        <v>206587.23</v>
      </c>
      <c r="F482" s="153">
        <v>386221.96</v>
      </c>
      <c r="G482" s="154">
        <v>-179634.73</v>
      </c>
      <c r="H482" s="155">
        <f t="shared" si="11"/>
        <v>-0.46510749932499956</v>
      </c>
      <c r="I482" s="155">
        <f t="shared" si="12"/>
        <v>3.698720453659455E-3</v>
      </c>
      <c r="J482" s="154">
        <v>206587.23</v>
      </c>
      <c r="K482" s="154">
        <v>386221.96</v>
      </c>
      <c r="L482" s="156">
        <v>-179634.73</v>
      </c>
      <c r="M482" s="20">
        <v>41913</v>
      </c>
      <c r="N482" s="20">
        <v>42277</v>
      </c>
      <c r="O482" s="165" t="s">
        <v>7614</v>
      </c>
      <c r="P482" s="158">
        <v>5</v>
      </c>
      <c r="Q482" s="165" t="s">
        <v>7615</v>
      </c>
      <c r="R482" s="202">
        <v>1</v>
      </c>
    </row>
    <row r="483" spans="2:18" ht="38.25" x14ac:dyDescent="0.2">
      <c r="B483" s="152" t="s">
        <v>7616</v>
      </c>
      <c r="C483" s="152" t="s">
        <v>7617</v>
      </c>
      <c r="D483" s="182" t="s">
        <v>7618</v>
      </c>
      <c r="E483" s="153">
        <v>7279.81</v>
      </c>
      <c r="F483" s="153">
        <v>7439.95</v>
      </c>
      <c r="G483" s="154">
        <v>-160.13999999999942</v>
      </c>
      <c r="H483" s="155">
        <f t="shared" si="11"/>
        <v>-2.1524338201197511E-2</v>
      </c>
      <c r="I483" s="155">
        <f t="shared" si="12"/>
        <v>1.3033710818308874E-4</v>
      </c>
      <c r="J483" s="154">
        <v>7279.81</v>
      </c>
      <c r="K483" s="154">
        <v>7439.95</v>
      </c>
      <c r="L483" s="156">
        <v>-160.13999999999942</v>
      </c>
      <c r="M483" s="20">
        <v>41913</v>
      </c>
      <c r="N483" s="20">
        <v>42277</v>
      </c>
      <c r="O483" s="165" t="s">
        <v>7619</v>
      </c>
      <c r="P483" s="158">
        <v>7</v>
      </c>
      <c r="Q483" s="165" t="s">
        <v>6945</v>
      </c>
      <c r="R483" s="202">
        <v>8</v>
      </c>
    </row>
    <row r="484" spans="2:18" x14ac:dyDescent="0.2">
      <c r="B484" s="152" t="s">
        <v>7620</v>
      </c>
      <c r="C484" s="152" t="s">
        <v>7621</v>
      </c>
      <c r="D484" s="182" t="s">
        <v>7622</v>
      </c>
      <c r="E484" s="153">
        <v>4400.05</v>
      </c>
      <c r="F484" s="153">
        <v>7510.03</v>
      </c>
      <c r="G484" s="154">
        <v>-3109.9799999999996</v>
      </c>
      <c r="H484" s="155">
        <f t="shared" ref="H484:H520" si="13">G484/F484</f>
        <v>-0.41411019663037296</v>
      </c>
      <c r="I484" s="155">
        <f t="shared" si="12"/>
        <v>7.8778126470471015E-5</v>
      </c>
      <c r="J484" s="154">
        <v>4400.05</v>
      </c>
      <c r="K484" s="154">
        <v>7510.03</v>
      </c>
      <c r="L484" s="156">
        <v>-3109.9799999999996</v>
      </c>
      <c r="M484" s="20">
        <v>41913</v>
      </c>
      <c r="N484" s="20">
        <v>42277</v>
      </c>
      <c r="O484" s="165" t="s">
        <v>5805</v>
      </c>
      <c r="P484" s="158">
        <v>5</v>
      </c>
      <c r="Q484" s="165" t="s">
        <v>7037</v>
      </c>
      <c r="R484" s="202">
        <v>11</v>
      </c>
    </row>
    <row r="485" spans="2:18" ht="38.25" x14ac:dyDescent="0.2">
      <c r="B485" s="152" t="s">
        <v>7623</v>
      </c>
      <c r="C485" s="152" t="s">
        <v>7624</v>
      </c>
      <c r="D485" s="182" t="s">
        <v>7625</v>
      </c>
      <c r="E485" s="153">
        <v>51432.06</v>
      </c>
      <c r="F485" s="153">
        <v>112366.22</v>
      </c>
      <c r="G485" s="154">
        <v>-60934.16</v>
      </c>
      <c r="H485" s="155">
        <f t="shared" si="13"/>
        <v>-0.54228183523482421</v>
      </c>
      <c r="I485" s="155">
        <f t="shared" si="12"/>
        <v>9.2083529217096478E-4</v>
      </c>
      <c r="J485" s="154">
        <v>51432.06</v>
      </c>
      <c r="K485" s="154">
        <v>112366.22</v>
      </c>
      <c r="L485" s="156">
        <v>-60934.16</v>
      </c>
      <c r="M485" s="20">
        <v>41913</v>
      </c>
      <c r="N485" s="20">
        <v>42277</v>
      </c>
      <c r="O485" s="165" t="s">
        <v>6854</v>
      </c>
      <c r="P485" s="158">
        <v>8</v>
      </c>
      <c r="Q485" s="165" t="s">
        <v>6020</v>
      </c>
      <c r="R485" s="202">
        <v>9</v>
      </c>
    </row>
    <row r="486" spans="2:18" x14ac:dyDescent="0.2">
      <c r="B486" s="152" t="s">
        <v>7626</v>
      </c>
      <c r="C486" s="152" t="s">
        <v>7627</v>
      </c>
      <c r="D486" s="182" t="s">
        <v>7628</v>
      </c>
      <c r="E486" s="153">
        <v>-3128.7</v>
      </c>
      <c r="F486" s="153">
        <v>447.14</v>
      </c>
      <c r="G486" s="154">
        <v>-3575.8399999999997</v>
      </c>
      <c r="H486" s="155">
        <f t="shared" si="13"/>
        <v>-7.9971373619000756</v>
      </c>
      <c r="I486" s="155">
        <f t="shared" si="12"/>
        <v>-5.6015982611143661E-5</v>
      </c>
      <c r="J486" s="154">
        <v>-3128.7</v>
      </c>
      <c r="K486" s="154">
        <v>447.14</v>
      </c>
      <c r="L486" s="156">
        <v>-3575.8399999999997</v>
      </c>
      <c r="M486" s="20">
        <v>41913</v>
      </c>
      <c r="N486" s="20">
        <v>42277</v>
      </c>
      <c r="O486" s="165" t="s">
        <v>7619</v>
      </c>
      <c r="P486" s="158">
        <v>7</v>
      </c>
      <c r="Q486" s="165" t="s">
        <v>6945</v>
      </c>
      <c r="R486" s="202">
        <v>8</v>
      </c>
    </row>
    <row r="487" spans="2:18" ht="51" x14ac:dyDescent="0.2">
      <c r="B487" s="152" t="s">
        <v>7629</v>
      </c>
      <c r="C487" s="152" t="s">
        <v>7630</v>
      </c>
      <c r="D487" s="182" t="s">
        <v>7631</v>
      </c>
      <c r="E487" s="153">
        <v>26703.48</v>
      </c>
      <c r="F487" s="153">
        <v>24997.599999999999</v>
      </c>
      <c r="G487" s="154">
        <v>1705.880000000001</v>
      </c>
      <c r="H487" s="155">
        <f t="shared" si="13"/>
        <v>6.8241751208116028E-2</v>
      </c>
      <c r="I487" s="155">
        <f t="shared" si="12"/>
        <v>4.780968681359742E-4</v>
      </c>
      <c r="J487" s="154">
        <v>26703.48</v>
      </c>
      <c r="K487" s="154">
        <v>24997.599999999999</v>
      </c>
      <c r="L487" s="156">
        <v>1705.880000000001</v>
      </c>
      <c r="M487" s="20">
        <v>41913</v>
      </c>
      <c r="N487" s="20">
        <v>42277</v>
      </c>
      <c r="O487" s="165" t="s">
        <v>7632</v>
      </c>
      <c r="P487" s="158">
        <v>7</v>
      </c>
      <c r="Q487" s="165" t="s">
        <v>6945</v>
      </c>
      <c r="R487" s="202">
        <v>8</v>
      </c>
    </row>
    <row r="488" spans="2:18" ht="25.5" x14ac:dyDescent="0.2">
      <c r="B488" s="152" t="s">
        <v>7633</v>
      </c>
      <c r="C488" s="152" t="s">
        <v>7634</v>
      </c>
      <c r="D488" s="182" t="s">
        <v>7635</v>
      </c>
      <c r="E488" s="153">
        <v>26027.25</v>
      </c>
      <c r="F488" s="153">
        <v>32894.21</v>
      </c>
      <c r="G488" s="154">
        <v>-6866.9599999999991</v>
      </c>
      <c r="H488" s="155">
        <f t="shared" si="13"/>
        <v>-0.20875892748298255</v>
      </c>
      <c r="I488" s="155">
        <f t="shared" si="12"/>
        <v>4.6598970288486878E-4</v>
      </c>
      <c r="J488" s="154">
        <v>26027.25</v>
      </c>
      <c r="K488" s="154">
        <v>32894.21</v>
      </c>
      <c r="L488" s="156">
        <v>-6866.9599999999991</v>
      </c>
      <c r="M488" s="20">
        <v>41913</v>
      </c>
      <c r="N488" s="20">
        <v>42277</v>
      </c>
      <c r="O488" s="165" t="s">
        <v>6820</v>
      </c>
      <c r="P488" s="158">
        <v>7</v>
      </c>
      <c r="Q488" s="165" t="s">
        <v>7636</v>
      </c>
      <c r="R488" s="202">
        <v>9</v>
      </c>
    </row>
    <row r="489" spans="2:18" x14ac:dyDescent="0.2">
      <c r="B489" s="152" t="s">
        <v>7637</v>
      </c>
      <c r="C489" s="152" t="s">
        <v>7638</v>
      </c>
      <c r="D489" s="182" t="s">
        <v>7639</v>
      </c>
      <c r="E489" s="153">
        <v>520.24</v>
      </c>
      <c r="F489" s="153">
        <v>2708.16</v>
      </c>
      <c r="G489" s="154">
        <v>-2187.92</v>
      </c>
      <c r="H489" s="155">
        <f t="shared" si="13"/>
        <v>-0.80789909015715478</v>
      </c>
      <c r="I489" s="155">
        <f t="shared" si="12"/>
        <v>9.3143333632567458E-6</v>
      </c>
      <c r="J489" s="154">
        <v>520.24</v>
      </c>
      <c r="K489" s="154">
        <v>2708.16</v>
      </c>
      <c r="L489" s="156">
        <v>-2187.92</v>
      </c>
      <c r="M489" s="20">
        <v>41913</v>
      </c>
      <c r="N489" s="20">
        <v>42277</v>
      </c>
      <c r="O489" s="165" t="s">
        <v>7640</v>
      </c>
      <c r="P489" s="158">
        <v>7</v>
      </c>
      <c r="Q489" s="165" t="s">
        <v>5272</v>
      </c>
      <c r="R489" s="202">
        <v>9</v>
      </c>
    </row>
    <row r="490" spans="2:18" x14ac:dyDescent="0.2">
      <c r="B490" s="152" t="s">
        <v>7641</v>
      </c>
      <c r="C490" s="152" t="s">
        <v>7642</v>
      </c>
      <c r="D490" s="182" t="s">
        <v>7643</v>
      </c>
      <c r="E490" s="153">
        <v>44792.53</v>
      </c>
      <c r="F490" s="153">
        <v>54933.77</v>
      </c>
      <c r="G490" s="154">
        <v>-10141.239999999998</v>
      </c>
      <c r="H490" s="155">
        <f t="shared" si="13"/>
        <v>-0.1846084839980944</v>
      </c>
      <c r="I490" s="155">
        <f t="shared" si="12"/>
        <v>8.0196170345163506E-4</v>
      </c>
      <c r="J490" s="154">
        <v>44792.53</v>
      </c>
      <c r="K490" s="154">
        <v>54933.77</v>
      </c>
      <c r="L490" s="156">
        <v>-10141.239999999998</v>
      </c>
      <c r="M490" s="20">
        <v>41913</v>
      </c>
      <c r="N490" s="20">
        <v>42277</v>
      </c>
      <c r="O490" s="165" t="s">
        <v>7283</v>
      </c>
      <c r="P490" s="158">
        <v>7</v>
      </c>
      <c r="Q490" s="165" t="s">
        <v>6020</v>
      </c>
      <c r="R490" s="202">
        <v>9</v>
      </c>
    </row>
    <row r="491" spans="2:18" ht="25.5" x14ac:dyDescent="0.2">
      <c r="B491" s="152" t="s">
        <v>7644</v>
      </c>
      <c r="C491" s="152" t="s">
        <v>7645</v>
      </c>
      <c r="D491" s="182" t="s">
        <v>7646</v>
      </c>
      <c r="E491" s="153">
        <v>-77674.009999999995</v>
      </c>
      <c r="F491" s="153">
        <v>21.77</v>
      </c>
      <c r="G491" s="154">
        <v>-77695.78</v>
      </c>
      <c r="H491" s="155">
        <f t="shared" si="13"/>
        <v>-3568.9379880569591</v>
      </c>
      <c r="I491" s="155">
        <f t="shared" si="12"/>
        <v>-1.3906689658637129E-3</v>
      </c>
      <c r="J491" s="154">
        <v>-77674.009999999995</v>
      </c>
      <c r="K491" s="154">
        <v>21.77</v>
      </c>
      <c r="L491" s="156">
        <v>-77695.78</v>
      </c>
      <c r="M491" s="20">
        <v>41913</v>
      </c>
      <c r="N491" s="20">
        <v>42277</v>
      </c>
      <c r="O491" s="165" t="s">
        <v>7647</v>
      </c>
      <c r="P491" s="158">
        <v>8</v>
      </c>
      <c r="Q491" s="165" t="s">
        <v>7037</v>
      </c>
      <c r="R491" s="202">
        <v>11</v>
      </c>
    </row>
    <row r="492" spans="2:18" ht="38.25" x14ac:dyDescent="0.2">
      <c r="B492" s="152" t="s">
        <v>7648</v>
      </c>
      <c r="C492" s="152" t="s">
        <v>7649</v>
      </c>
      <c r="D492" s="182" t="s">
        <v>7650</v>
      </c>
      <c r="E492" s="153">
        <v>205926.37</v>
      </c>
      <c r="F492" s="153">
        <v>362329.41</v>
      </c>
      <c r="G492" s="154">
        <v>-156403.03999999998</v>
      </c>
      <c r="H492" s="155">
        <f t="shared" si="13"/>
        <v>-0.43165979819303102</v>
      </c>
      <c r="I492" s="155">
        <f t="shared" si="12"/>
        <v>3.6868884716003245E-3</v>
      </c>
      <c r="J492" s="154">
        <v>205926.37</v>
      </c>
      <c r="K492" s="154">
        <v>362329.41</v>
      </c>
      <c r="L492" s="156">
        <v>-156403.03999999998</v>
      </c>
      <c r="M492" s="20">
        <v>41913</v>
      </c>
      <c r="N492" s="20">
        <v>42277</v>
      </c>
      <c r="O492" s="165" t="s">
        <v>7651</v>
      </c>
      <c r="P492" s="158">
        <v>8</v>
      </c>
      <c r="Q492" s="165" t="s">
        <v>7323</v>
      </c>
      <c r="R492" s="202">
        <v>10</v>
      </c>
    </row>
    <row r="493" spans="2:18" ht="25.5" x14ac:dyDescent="0.2">
      <c r="B493" s="152" t="s">
        <v>7652</v>
      </c>
      <c r="C493" s="152" t="s">
        <v>7653</v>
      </c>
      <c r="D493" s="182" t="s">
        <v>7654</v>
      </c>
      <c r="E493" s="153">
        <v>133342.37</v>
      </c>
      <c r="F493" s="153">
        <v>449169.48</v>
      </c>
      <c r="G493" s="154">
        <v>-315827.11</v>
      </c>
      <c r="H493" s="155">
        <f t="shared" si="13"/>
        <v>-0.70313572952463288</v>
      </c>
      <c r="I493" s="155">
        <f t="shared" si="12"/>
        <v>2.3873506182275975E-3</v>
      </c>
      <c r="J493" s="154">
        <v>133342.37</v>
      </c>
      <c r="K493" s="154">
        <v>449169.48</v>
      </c>
      <c r="L493" s="156">
        <v>-315827.11</v>
      </c>
      <c r="M493" s="20">
        <v>41913</v>
      </c>
      <c r="N493" s="20">
        <v>42277</v>
      </c>
      <c r="O493" s="165" t="s">
        <v>7609</v>
      </c>
      <c r="P493" s="158">
        <v>7</v>
      </c>
      <c r="Q493" s="165" t="s">
        <v>7655</v>
      </c>
      <c r="R493" s="202">
        <v>12</v>
      </c>
    </row>
    <row r="494" spans="2:18" x14ac:dyDescent="0.2">
      <c r="B494" s="152" t="s">
        <v>7656</v>
      </c>
      <c r="C494" s="152" t="s">
        <v>7657</v>
      </c>
      <c r="D494" s="182" t="s">
        <v>7658</v>
      </c>
      <c r="E494" s="153">
        <v>8884.7800000000007</v>
      </c>
      <c r="F494" s="153">
        <v>9887.91</v>
      </c>
      <c r="G494" s="154">
        <v>-1003.1299999999992</v>
      </c>
      <c r="H494" s="155">
        <f t="shared" si="13"/>
        <v>-0.10145015478498481</v>
      </c>
      <c r="I494" s="155">
        <f t="shared" si="12"/>
        <v>1.5907235656465531E-4</v>
      </c>
      <c r="J494" s="154">
        <v>8884.7800000000007</v>
      </c>
      <c r="K494" s="154">
        <v>9887.91</v>
      </c>
      <c r="L494" s="156">
        <v>-1003.1299999999992</v>
      </c>
      <c r="M494" s="20">
        <v>41913</v>
      </c>
      <c r="N494" s="20">
        <v>42277</v>
      </c>
      <c r="O494" s="165" t="s">
        <v>7609</v>
      </c>
      <c r="P494" s="158">
        <v>7</v>
      </c>
      <c r="Q494" s="165" t="s">
        <v>5272</v>
      </c>
      <c r="R494" s="202">
        <v>9</v>
      </c>
    </row>
    <row r="495" spans="2:18" x14ac:dyDescent="0.2">
      <c r="B495" s="152" t="s">
        <v>7659</v>
      </c>
      <c r="C495" s="152" t="s">
        <v>7660</v>
      </c>
      <c r="D495" s="182" t="s">
        <v>7661</v>
      </c>
      <c r="E495" s="153">
        <v>9334.2900000000009</v>
      </c>
      <c r="F495" s="153">
        <v>7056.4</v>
      </c>
      <c r="G495" s="154">
        <v>2277.8900000000012</v>
      </c>
      <c r="H495" s="155">
        <f t="shared" si="13"/>
        <v>0.32281191542429588</v>
      </c>
      <c r="I495" s="155">
        <f t="shared" si="12"/>
        <v>1.6712034593517188E-4</v>
      </c>
      <c r="J495" s="154">
        <v>9334.2900000000009</v>
      </c>
      <c r="K495" s="154">
        <v>7056.4</v>
      </c>
      <c r="L495" s="156">
        <v>2277.8900000000012</v>
      </c>
      <c r="M495" s="20">
        <v>41913</v>
      </c>
      <c r="N495" s="20">
        <v>42277</v>
      </c>
      <c r="O495" s="165" t="s">
        <v>6169</v>
      </c>
      <c r="P495" s="158">
        <v>8</v>
      </c>
      <c r="Q495" s="165" t="s">
        <v>6020</v>
      </c>
      <c r="R495" s="202">
        <v>9</v>
      </c>
    </row>
    <row r="496" spans="2:18" ht="38.25" x14ac:dyDescent="0.2">
      <c r="B496" s="152" t="s">
        <v>7662</v>
      </c>
      <c r="C496" s="152" t="s">
        <v>7663</v>
      </c>
      <c r="D496" s="182" t="s">
        <v>7664</v>
      </c>
      <c r="E496" s="153">
        <v>486466</v>
      </c>
      <c r="F496" s="153">
        <v>505547.54</v>
      </c>
      <c r="G496" s="154">
        <v>-19081.539999999979</v>
      </c>
      <c r="H496" s="155">
        <f t="shared" si="13"/>
        <v>-3.7744303928370374E-2</v>
      </c>
      <c r="I496" s="155">
        <f t="shared" si="12"/>
        <v>8.7096464975589261E-3</v>
      </c>
      <c r="J496" s="154">
        <v>486466</v>
      </c>
      <c r="K496" s="154">
        <v>505547.54</v>
      </c>
      <c r="L496" s="156">
        <v>-19081.539999999979</v>
      </c>
      <c r="M496" s="20">
        <v>41913</v>
      </c>
      <c r="N496" s="20">
        <v>42277</v>
      </c>
      <c r="O496" s="165" t="s">
        <v>7665</v>
      </c>
      <c r="P496" s="158">
        <v>8</v>
      </c>
      <c r="Q496" s="165" t="s">
        <v>7666</v>
      </c>
      <c r="R496" s="202">
        <v>7</v>
      </c>
    </row>
    <row r="497" spans="2:18" ht="25.5" x14ac:dyDescent="0.2">
      <c r="B497" s="152" t="s">
        <v>7667</v>
      </c>
      <c r="C497" s="152" t="s">
        <v>7668</v>
      </c>
      <c r="D497" s="182" t="s">
        <v>7669</v>
      </c>
      <c r="E497" s="153">
        <v>-980.58</v>
      </c>
      <c r="F497" s="153">
        <v>3168.84</v>
      </c>
      <c r="G497" s="154">
        <v>-4149.42</v>
      </c>
      <c r="H497" s="155">
        <f t="shared" si="13"/>
        <v>-1.3094444654826372</v>
      </c>
      <c r="I497" s="155">
        <f t="shared" si="12"/>
        <v>-1.7556222146206174E-5</v>
      </c>
      <c r="J497" s="154">
        <v>-980.58</v>
      </c>
      <c r="K497" s="154">
        <v>3168.84</v>
      </c>
      <c r="L497" s="156">
        <v>-4149.42</v>
      </c>
      <c r="M497" s="20">
        <v>41913</v>
      </c>
      <c r="N497" s="20">
        <v>42277</v>
      </c>
      <c r="O497" s="165" t="s">
        <v>7670</v>
      </c>
      <c r="P497" s="158">
        <v>8</v>
      </c>
      <c r="Q497" s="165" t="s">
        <v>6020</v>
      </c>
      <c r="R497" s="202">
        <v>9</v>
      </c>
    </row>
    <row r="498" spans="2:18" ht="25.5" x14ac:dyDescent="0.2">
      <c r="B498" s="152" t="s">
        <v>7671</v>
      </c>
      <c r="C498" s="152" t="s">
        <v>7672</v>
      </c>
      <c r="D498" s="182" t="s">
        <v>7673</v>
      </c>
      <c r="E498" s="153">
        <v>10226.84</v>
      </c>
      <c r="F498" s="153">
        <v>26049</v>
      </c>
      <c r="G498" s="154">
        <v>-15822.16</v>
      </c>
      <c r="H498" s="155">
        <f t="shared" si="13"/>
        <v>-0.60739990018810708</v>
      </c>
      <c r="I498" s="155">
        <f t="shared" si="12"/>
        <v>1.8310048633839884E-4</v>
      </c>
      <c r="J498" s="154">
        <v>10226.84</v>
      </c>
      <c r="K498" s="154">
        <v>26049</v>
      </c>
      <c r="L498" s="156">
        <v>-15822.16</v>
      </c>
      <c r="M498" s="20">
        <v>41913</v>
      </c>
      <c r="N498" s="20">
        <v>42277</v>
      </c>
      <c r="O498" s="165" t="s">
        <v>7674</v>
      </c>
      <c r="P498" s="158">
        <v>8</v>
      </c>
      <c r="Q498" s="165" t="s">
        <v>7037</v>
      </c>
      <c r="R498" s="202">
        <v>11</v>
      </c>
    </row>
    <row r="499" spans="2:18" x14ac:dyDescent="0.2">
      <c r="B499" s="152" t="s">
        <v>7675</v>
      </c>
      <c r="C499" s="152" t="s">
        <v>7676</v>
      </c>
      <c r="D499" s="182" t="s">
        <v>7677</v>
      </c>
      <c r="E499" s="153">
        <v>7828.55</v>
      </c>
      <c r="F499" s="153">
        <v>24498.75</v>
      </c>
      <c r="G499" s="154">
        <v>-16670.2</v>
      </c>
      <c r="H499" s="155">
        <f t="shared" si="13"/>
        <v>-0.68045104342058271</v>
      </c>
      <c r="I499" s="155">
        <f t="shared" si="12"/>
        <v>1.401617031580109E-4</v>
      </c>
      <c r="J499" s="154">
        <v>7828.55</v>
      </c>
      <c r="K499" s="154">
        <v>24498.75</v>
      </c>
      <c r="L499" s="156">
        <v>-16670.2</v>
      </c>
      <c r="M499" s="20">
        <v>41913</v>
      </c>
      <c r="N499" s="20">
        <v>42277</v>
      </c>
      <c r="O499" s="165" t="s">
        <v>6546</v>
      </c>
      <c r="P499" s="158">
        <v>1</v>
      </c>
      <c r="Q499" s="165" t="s">
        <v>7037</v>
      </c>
      <c r="R499" s="202">
        <v>11</v>
      </c>
    </row>
    <row r="500" spans="2:18" ht="25.5" x14ac:dyDescent="0.2">
      <c r="B500" s="152" t="s">
        <v>7678</v>
      </c>
      <c r="C500" s="152" t="s">
        <v>7679</v>
      </c>
      <c r="D500" s="182" t="s">
        <v>7680</v>
      </c>
      <c r="E500" s="153">
        <v>-11.36</v>
      </c>
      <c r="F500" s="153">
        <v>1309.5999999999999</v>
      </c>
      <c r="G500" s="154">
        <v>-1320.9599999999998</v>
      </c>
      <c r="H500" s="155">
        <f t="shared" si="13"/>
        <v>-1.0086744043982894</v>
      </c>
      <c r="I500" s="155">
        <f t="shared" si="12"/>
        <v>-2.0338848801821586E-7</v>
      </c>
      <c r="J500" s="154">
        <v>-11.36</v>
      </c>
      <c r="K500" s="154">
        <v>1309.5999999999999</v>
      </c>
      <c r="L500" s="156">
        <v>-1320.9599999999998</v>
      </c>
      <c r="M500" s="20">
        <v>41913</v>
      </c>
      <c r="N500" s="20">
        <v>42277</v>
      </c>
      <c r="O500" s="165" t="s">
        <v>7198</v>
      </c>
      <c r="P500" s="158">
        <v>9</v>
      </c>
      <c r="Q500" s="165" t="s">
        <v>6020</v>
      </c>
      <c r="R500" s="202">
        <v>9</v>
      </c>
    </row>
    <row r="501" spans="2:18" ht="25.5" x14ac:dyDescent="0.2">
      <c r="B501" s="152" t="s">
        <v>7681</v>
      </c>
      <c r="C501" s="152" t="s">
        <v>7682</v>
      </c>
      <c r="D501" s="182" t="s">
        <v>7683</v>
      </c>
      <c r="E501" s="153">
        <v>5631.83</v>
      </c>
      <c r="F501" s="153">
        <v>18158.759999999998</v>
      </c>
      <c r="G501" s="154">
        <v>-12526.929999999998</v>
      </c>
      <c r="H501" s="155">
        <f t="shared" si="13"/>
        <v>-0.68985602541142677</v>
      </c>
      <c r="I501" s="155">
        <f t="shared" si="12"/>
        <v>1.0083181236581238E-4</v>
      </c>
      <c r="J501" s="154">
        <v>5631.83</v>
      </c>
      <c r="K501" s="154">
        <v>18158.759999999998</v>
      </c>
      <c r="L501" s="156">
        <v>-12526.929999999998</v>
      </c>
      <c r="M501" s="20">
        <v>41913</v>
      </c>
      <c r="N501" s="20">
        <v>42277</v>
      </c>
      <c r="O501" s="165" t="s">
        <v>7684</v>
      </c>
      <c r="P501" s="158">
        <v>8</v>
      </c>
      <c r="Q501" s="165" t="s">
        <v>7636</v>
      </c>
      <c r="R501" s="202">
        <v>9</v>
      </c>
    </row>
    <row r="502" spans="2:18" x14ac:dyDescent="0.2">
      <c r="B502" s="152" t="s">
        <v>7685</v>
      </c>
      <c r="C502" s="152" t="s">
        <v>7686</v>
      </c>
      <c r="D502" s="182" t="s">
        <v>7687</v>
      </c>
      <c r="E502" s="153">
        <v>6451.61</v>
      </c>
      <c r="F502" s="153">
        <v>2650.94</v>
      </c>
      <c r="G502" s="154">
        <v>3800.6699999999996</v>
      </c>
      <c r="H502" s="155">
        <f t="shared" si="13"/>
        <v>1.4337065342859512</v>
      </c>
      <c r="I502" s="155">
        <f t="shared" si="12"/>
        <v>1.1550908478725367E-4</v>
      </c>
      <c r="J502" s="154">
        <v>6451.61</v>
      </c>
      <c r="K502" s="154">
        <v>2650.94</v>
      </c>
      <c r="L502" s="156">
        <v>3800.6699999999996</v>
      </c>
      <c r="M502" s="20">
        <v>41913</v>
      </c>
      <c r="N502" s="20">
        <v>42277</v>
      </c>
      <c r="O502" s="165" t="s">
        <v>7245</v>
      </c>
      <c r="P502" s="158">
        <v>2</v>
      </c>
      <c r="Q502" s="165" t="s">
        <v>6020</v>
      </c>
      <c r="R502" s="202">
        <v>9</v>
      </c>
    </row>
    <row r="503" spans="2:18" x14ac:dyDescent="0.2">
      <c r="B503" s="152" t="s">
        <v>7688</v>
      </c>
      <c r="C503" s="152" t="s">
        <v>7689</v>
      </c>
      <c r="D503" s="182" t="s">
        <v>7690</v>
      </c>
      <c r="E503" s="153">
        <v>2.16</v>
      </c>
      <c r="F503" s="153">
        <v>263.79000000000002</v>
      </c>
      <c r="G503" s="154">
        <v>-261.63</v>
      </c>
      <c r="H503" s="155">
        <f t="shared" si="13"/>
        <v>-0.99181166837256896</v>
      </c>
      <c r="I503" s="155">
        <f t="shared" si="12"/>
        <v>3.8672458989379075E-8</v>
      </c>
      <c r="J503" s="154">
        <v>2.16</v>
      </c>
      <c r="K503" s="154">
        <v>263.79000000000002</v>
      </c>
      <c r="L503" s="156">
        <v>-261.63</v>
      </c>
      <c r="M503" s="20">
        <v>41913</v>
      </c>
      <c r="N503" s="20">
        <v>42277</v>
      </c>
      <c r="O503" s="165" t="s">
        <v>7651</v>
      </c>
      <c r="P503" s="158">
        <v>8</v>
      </c>
      <c r="Q503" s="165" t="s">
        <v>7691</v>
      </c>
      <c r="R503" s="202">
        <v>9</v>
      </c>
    </row>
    <row r="504" spans="2:18" ht="25.5" x14ac:dyDescent="0.2">
      <c r="B504" s="152" t="s">
        <v>7692</v>
      </c>
      <c r="C504" s="152" t="s">
        <v>7693</v>
      </c>
      <c r="D504" s="182" t="s">
        <v>7694</v>
      </c>
      <c r="E504" s="153">
        <v>-1904.57</v>
      </c>
      <c r="F504" s="153">
        <v>477.34</v>
      </c>
      <c r="G504" s="154">
        <v>-2381.91</v>
      </c>
      <c r="H504" s="155">
        <f t="shared" si="13"/>
        <v>-4.9899652239493859</v>
      </c>
      <c r="I504" s="155">
        <f t="shared" si="12"/>
        <v>-3.4099261674723007E-5</v>
      </c>
      <c r="J504" s="154">
        <v>-1904.57</v>
      </c>
      <c r="K504" s="154">
        <v>477.34</v>
      </c>
      <c r="L504" s="156">
        <v>-2381.91</v>
      </c>
      <c r="M504" s="20">
        <v>41913</v>
      </c>
      <c r="N504" s="20">
        <v>42277</v>
      </c>
      <c r="O504" s="165" t="s">
        <v>7695</v>
      </c>
      <c r="P504" s="158">
        <v>8</v>
      </c>
      <c r="Q504" s="165" t="s">
        <v>7636</v>
      </c>
      <c r="R504" s="202">
        <v>9</v>
      </c>
    </row>
    <row r="505" spans="2:18" ht="25.5" x14ac:dyDescent="0.2">
      <c r="B505" s="152" t="s">
        <v>7696</v>
      </c>
      <c r="C505" s="152" t="s">
        <v>7697</v>
      </c>
      <c r="D505" s="182" t="s">
        <v>7698</v>
      </c>
      <c r="E505" s="153">
        <v>140237.54</v>
      </c>
      <c r="F505" s="153">
        <v>180554</v>
      </c>
      <c r="G505" s="154">
        <v>-40316.459999999992</v>
      </c>
      <c r="H505" s="155">
        <f t="shared" si="13"/>
        <v>-0.22329308683274804</v>
      </c>
      <c r="I505" s="155">
        <f t="shared" si="12"/>
        <v>2.5108011640839851E-3</v>
      </c>
      <c r="J505" s="154">
        <v>140237.54</v>
      </c>
      <c r="K505" s="154">
        <v>180554</v>
      </c>
      <c r="L505" s="156">
        <v>-40316.459999999992</v>
      </c>
      <c r="M505" s="20">
        <v>41913</v>
      </c>
      <c r="N505" s="20">
        <v>42277</v>
      </c>
      <c r="O505" s="165" t="s">
        <v>7651</v>
      </c>
      <c r="P505" s="158">
        <v>8</v>
      </c>
      <c r="Q505" s="165" t="s">
        <v>6209</v>
      </c>
      <c r="R505" s="202">
        <v>11</v>
      </c>
    </row>
    <row r="506" spans="2:18" x14ac:dyDescent="0.2">
      <c r="B506" s="152" t="s">
        <v>7699</v>
      </c>
      <c r="C506" s="152" t="s">
        <v>7700</v>
      </c>
      <c r="D506" s="182" t="s">
        <v>7701</v>
      </c>
      <c r="E506" s="153">
        <v>762.21</v>
      </c>
      <c r="F506" s="153">
        <v>1772.55</v>
      </c>
      <c r="G506" s="154">
        <v>-1010.3399999999999</v>
      </c>
      <c r="H506" s="155">
        <f t="shared" si="13"/>
        <v>-0.56999238385376993</v>
      </c>
      <c r="I506" s="155">
        <f t="shared" si="12"/>
        <v>1.3646543965877141E-5</v>
      </c>
      <c r="J506" s="154">
        <v>762.21</v>
      </c>
      <c r="K506" s="154">
        <v>1772.55</v>
      </c>
      <c r="L506" s="156">
        <v>-1010.3399999999999</v>
      </c>
      <c r="M506" s="20">
        <v>41913</v>
      </c>
      <c r="N506" s="20">
        <v>42277</v>
      </c>
      <c r="O506" s="165" t="s">
        <v>7531</v>
      </c>
      <c r="P506" s="158">
        <v>6</v>
      </c>
      <c r="Q506" s="165" t="s">
        <v>6020</v>
      </c>
      <c r="R506" s="202">
        <v>9</v>
      </c>
    </row>
    <row r="507" spans="2:18" ht="25.5" x14ac:dyDescent="0.2">
      <c r="B507" s="152" t="s">
        <v>7702</v>
      </c>
      <c r="C507" s="152" t="s">
        <v>7703</v>
      </c>
      <c r="D507" s="182" t="s">
        <v>7704</v>
      </c>
      <c r="E507" s="153">
        <v>848.98</v>
      </c>
      <c r="F507" s="153">
        <v>2011.15</v>
      </c>
      <c r="G507" s="154">
        <v>-1162.17</v>
      </c>
      <c r="H507" s="155">
        <f t="shared" si="13"/>
        <v>-0.57786341148099352</v>
      </c>
      <c r="I507" s="155">
        <f t="shared" si="12"/>
        <v>1.5200066774445855E-5</v>
      </c>
      <c r="J507" s="154">
        <v>848.98</v>
      </c>
      <c r="K507" s="154">
        <v>2011.15</v>
      </c>
      <c r="L507" s="156">
        <v>-1162.17</v>
      </c>
      <c r="M507" s="20">
        <v>41913</v>
      </c>
      <c r="N507" s="20">
        <v>42277</v>
      </c>
      <c r="O507" s="165" t="s">
        <v>7705</v>
      </c>
      <c r="P507" s="158">
        <v>5</v>
      </c>
      <c r="Q507" s="165" t="s">
        <v>6020</v>
      </c>
      <c r="R507" s="202">
        <v>9</v>
      </c>
    </row>
    <row r="508" spans="2:18" x14ac:dyDescent="0.2">
      <c r="B508" s="152" t="s">
        <v>7706</v>
      </c>
      <c r="C508" s="152" t="s">
        <v>7707</v>
      </c>
      <c r="D508" s="182" t="s">
        <v>7708</v>
      </c>
      <c r="E508" s="153">
        <v>-522.01</v>
      </c>
      <c r="F508" s="153">
        <v>3799.41</v>
      </c>
      <c r="G508" s="154">
        <v>-4321.42</v>
      </c>
      <c r="H508" s="155">
        <f t="shared" si="13"/>
        <v>-1.1373923846070837</v>
      </c>
      <c r="I508" s="155">
        <f t="shared" si="12"/>
        <v>-9.346023294928598E-6</v>
      </c>
      <c r="J508" s="154">
        <v>-522.01</v>
      </c>
      <c r="K508" s="154">
        <v>3799.41</v>
      </c>
      <c r="L508" s="156">
        <v>-4321.42</v>
      </c>
      <c r="M508" s="20">
        <v>41913</v>
      </c>
      <c r="N508" s="20">
        <v>42277</v>
      </c>
      <c r="O508" s="165" t="s">
        <v>7283</v>
      </c>
      <c r="P508" s="158">
        <v>7</v>
      </c>
      <c r="Q508" s="165" t="s">
        <v>7037</v>
      </c>
      <c r="R508" s="202">
        <v>11</v>
      </c>
    </row>
    <row r="509" spans="2:18" ht="38.25" x14ac:dyDescent="0.2">
      <c r="B509" s="152" t="s">
        <v>7709</v>
      </c>
      <c r="C509" s="152" t="s">
        <v>7710</v>
      </c>
      <c r="D509" s="182" t="s">
        <v>7711</v>
      </c>
      <c r="E509" s="153">
        <v>37390.25</v>
      </c>
      <c r="F509" s="153">
        <v>31869.599999999999</v>
      </c>
      <c r="G509" s="154">
        <v>5520.6500000000015</v>
      </c>
      <c r="H509" s="155">
        <f t="shared" si="13"/>
        <v>0.17322620930290941</v>
      </c>
      <c r="I509" s="155">
        <f>J509/55853702</f>
        <v>6.69431902651681E-4</v>
      </c>
      <c r="J509" s="154">
        <v>37390.25</v>
      </c>
      <c r="K509" s="154">
        <v>31869.599999999999</v>
      </c>
      <c r="L509" s="156">
        <v>5520.6500000000015</v>
      </c>
      <c r="M509" s="20">
        <v>41913</v>
      </c>
      <c r="N509" s="20">
        <v>42277</v>
      </c>
      <c r="O509" s="165" t="s">
        <v>7712</v>
      </c>
      <c r="P509" s="158">
        <v>9</v>
      </c>
      <c r="Q509" s="165" t="s">
        <v>5272</v>
      </c>
      <c r="R509" s="202">
        <v>9</v>
      </c>
    </row>
    <row r="510" spans="2:18" ht="38.25" x14ac:dyDescent="0.2">
      <c r="B510" s="152" t="s">
        <v>7713</v>
      </c>
      <c r="C510" s="152" t="s">
        <v>7714</v>
      </c>
      <c r="D510" s="182" t="s">
        <v>7715</v>
      </c>
      <c r="E510" s="153">
        <v>196015.26</v>
      </c>
      <c r="F510" s="153">
        <v>240507.99</v>
      </c>
      <c r="G510" s="154">
        <v>-44492.729999999981</v>
      </c>
      <c r="H510" s="155">
        <f t="shared" si="13"/>
        <v>-0.1849948103595227</v>
      </c>
      <c r="I510" s="155">
        <f t="shared" si="12"/>
        <v>3.5094407887233691E-3</v>
      </c>
      <c r="J510" s="154">
        <v>196015.26</v>
      </c>
      <c r="K510" s="154">
        <v>240507.99</v>
      </c>
      <c r="L510" s="156">
        <v>-44492.729999999981</v>
      </c>
      <c r="M510" s="20">
        <v>41913</v>
      </c>
      <c r="N510" s="20">
        <v>42277</v>
      </c>
      <c r="O510" s="165" t="s">
        <v>7712</v>
      </c>
      <c r="P510" s="158">
        <v>9</v>
      </c>
      <c r="Q510" s="165" t="s">
        <v>7037</v>
      </c>
      <c r="R510" s="202">
        <v>11</v>
      </c>
    </row>
    <row r="511" spans="2:18" x14ac:dyDescent="0.2">
      <c r="B511" s="152" t="s">
        <v>7716</v>
      </c>
      <c r="C511" s="152" t="s">
        <v>7717</v>
      </c>
      <c r="D511" s="182" t="s">
        <v>7718</v>
      </c>
      <c r="E511" s="153">
        <v>51124.85</v>
      </c>
      <c r="F511" s="153">
        <v>403522.8</v>
      </c>
      <c r="G511" s="154">
        <v>-352397.95</v>
      </c>
      <c r="H511" s="155">
        <f t="shared" si="13"/>
        <v>-0.87330368940738923</v>
      </c>
      <c r="I511" s="155">
        <f t="shared" si="12"/>
        <v>9.1533503007553557E-4</v>
      </c>
      <c r="J511" s="154">
        <v>51124.85</v>
      </c>
      <c r="K511" s="154">
        <v>403522.8</v>
      </c>
      <c r="L511" s="156">
        <v>-352397.95</v>
      </c>
      <c r="M511" s="20">
        <v>41913</v>
      </c>
      <c r="N511" s="20">
        <v>42277</v>
      </c>
      <c r="O511" s="165" t="s">
        <v>7198</v>
      </c>
      <c r="P511" s="158">
        <v>9</v>
      </c>
      <c r="Q511" s="165" t="s">
        <v>7037</v>
      </c>
      <c r="R511" s="202">
        <v>11</v>
      </c>
    </row>
    <row r="512" spans="2:18" ht="63.75" x14ac:dyDescent="0.2">
      <c r="B512" s="152" t="s">
        <v>7719</v>
      </c>
      <c r="C512" s="152" t="s">
        <v>7720</v>
      </c>
      <c r="D512" s="182" t="s">
        <v>7721</v>
      </c>
      <c r="E512" s="153">
        <v>46053.86</v>
      </c>
      <c r="F512" s="153">
        <v>49820.82</v>
      </c>
      <c r="G512" s="154">
        <v>-3766.9599999999991</v>
      </c>
      <c r="H512" s="155">
        <f t="shared" si="13"/>
        <v>-7.5610156557037789E-2</v>
      </c>
      <c r="I512" s="155">
        <f t="shared" si="12"/>
        <v>8.2454445007065064E-4</v>
      </c>
      <c r="J512" s="154">
        <v>46053.86</v>
      </c>
      <c r="K512" s="154">
        <v>49820.82</v>
      </c>
      <c r="L512" s="156">
        <v>-3766.9599999999991</v>
      </c>
      <c r="M512" s="20">
        <v>41913</v>
      </c>
      <c r="N512" s="20">
        <v>42277</v>
      </c>
      <c r="O512" s="165" t="s">
        <v>7722</v>
      </c>
      <c r="P512" s="158">
        <v>9</v>
      </c>
      <c r="Q512" s="165" t="s">
        <v>5488</v>
      </c>
      <c r="R512" s="202">
        <v>10</v>
      </c>
    </row>
    <row r="513" spans="2:18" x14ac:dyDescent="0.2">
      <c r="B513" s="152" t="s">
        <v>7723</v>
      </c>
      <c r="C513" s="152" t="s">
        <v>7724</v>
      </c>
      <c r="D513" s="182" t="s">
        <v>7725</v>
      </c>
      <c r="E513" s="153">
        <v>561.03</v>
      </c>
      <c r="F513" s="153">
        <v>3917.56</v>
      </c>
      <c r="G513" s="154">
        <v>-3356.5299999999997</v>
      </c>
      <c r="H513" s="155">
        <f t="shared" si="13"/>
        <v>-0.85679096172107128</v>
      </c>
      <c r="I513" s="155">
        <f t="shared" si="12"/>
        <v>1.004463410500525E-5</v>
      </c>
      <c r="J513" s="154">
        <v>561.03</v>
      </c>
      <c r="K513" s="154">
        <v>3917.56</v>
      </c>
      <c r="L513" s="156">
        <v>-3356.5299999999997</v>
      </c>
      <c r="M513" s="20">
        <v>41913</v>
      </c>
      <c r="N513" s="20">
        <v>42277</v>
      </c>
      <c r="O513" s="165" t="s">
        <v>7619</v>
      </c>
      <c r="P513" s="158">
        <v>7</v>
      </c>
      <c r="Q513" s="165" t="s">
        <v>6020</v>
      </c>
      <c r="R513" s="202">
        <v>9</v>
      </c>
    </row>
    <row r="514" spans="2:18" x14ac:dyDescent="0.2">
      <c r="B514" s="152" t="s">
        <v>7726</v>
      </c>
      <c r="C514" s="152" t="s">
        <v>7727</v>
      </c>
      <c r="D514" s="182" t="s">
        <v>7728</v>
      </c>
      <c r="E514" s="153">
        <v>1502.09</v>
      </c>
      <c r="F514" s="153">
        <v>1810.71</v>
      </c>
      <c r="G514" s="154">
        <v>-308.62000000000012</v>
      </c>
      <c r="H514" s="155">
        <f t="shared" si="13"/>
        <v>-0.17044142905269211</v>
      </c>
      <c r="I514" s="155">
        <f t="shared" si="12"/>
        <v>2.6893293483035374E-5</v>
      </c>
      <c r="J514" s="154">
        <v>1502.09</v>
      </c>
      <c r="K514" s="154">
        <v>1810.71</v>
      </c>
      <c r="L514" s="156">
        <v>-308.62000000000012</v>
      </c>
      <c r="M514" s="20">
        <v>41913</v>
      </c>
      <c r="N514" s="20">
        <v>42277</v>
      </c>
      <c r="O514" s="165" t="s">
        <v>7729</v>
      </c>
      <c r="P514" s="158">
        <v>7</v>
      </c>
      <c r="Q514" s="165" t="s">
        <v>5272</v>
      </c>
      <c r="R514" s="202">
        <v>9</v>
      </c>
    </row>
    <row r="515" spans="2:18" x14ac:dyDescent="0.2">
      <c r="B515" s="152" t="s">
        <v>7730</v>
      </c>
      <c r="C515" s="152" t="s">
        <v>7731</v>
      </c>
      <c r="D515" s="182" t="s">
        <v>7732</v>
      </c>
      <c r="E515" s="153">
        <v>-899.94</v>
      </c>
      <c r="F515" s="153">
        <v>6396.75</v>
      </c>
      <c r="G515" s="154">
        <v>-7296.6900000000005</v>
      </c>
      <c r="H515" s="155">
        <f t="shared" si="13"/>
        <v>-1.1406870676515419</v>
      </c>
      <c r="I515" s="155">
        <f t="shared" si="12"/>
        <v>-1.6112450343936023E-5</v>
      </c>
      <c r="J515" s="154">
        <v>-899.94</v>
      </c>
      <c r="K515" s="154">
        <v>6396.75</v>
      </c>
      <c r="L515" s="156">
        <v>-7296.6900000000005</v>
      </c>
      <c r="M515" s="20">
        <v>41913</v>
      </c>
      <c r="N515" s="20">
        <v>42277</v>
      </c>
      <c r="O515" s="165" t="s">
        <v>7733</v>
      </c>
      <c r="P515" s="158">
        <v>9</v>
      </c>
      <c r="Q515" s="165" t="s">
        <v>6020</v>
      </c>
      <c r="R515" s="202">
        <v>9</v>
      </c>
    </row>
    <row r="516" spans="2:18" ht="25.5" x14ac:dyDescent="0.2">
      <c r="B516" s="152" t="s">
        <v>7734</v>
      </c>
      <c r="C516" s="152" t="s">
        <v>7735</v>
      </c>
      <c r="D516" s="182" t="s">
        <v>7736</v>
      </c>
      <c r="E516" s="153">
        <v>7925.25</v>
      </c>
      <c r="F516" s="153">
        <v>20848.21</v>
      </c>
      <c r="G516" s="154">
        <v>-12922.96</v>
      </c>
      <c r="H516" s="155">
        <f t="shared" si="13"/>
        <v>-0.61985945076339888</v>
      </c>
      <c r="I516" s="155">
        <f t="shared" si="12"/>
        <v>1.4189301185443356E-4</v>
      </c>
      <c r="J516" s="154">
        <v>7925.25</v>
      </c>
      <c r="K516" s="154">
        <v>20848.21</v>
      </c>
      <c r="L516" s="156">
        <v>-12922.96</v>
      </c>
      <c r="M516" s="20">
        <v>41913</v>
      </c>
      <c r="N516" s="20">
        <v>42277</v>
      </c>
      <c r="O516" s="165" t="s">
        <v>7737</v>
      </c>
      <c r="P516" s="158">
        <v>9</v>
      </c>
      <c r="Q516" s="165" t="s">
        <v>7037</v>
      </c>
      <c r="R516" s="202">
        <v>11</v>
      </c>
    </row>
    <row r="517" spans="2:18" ht="25.5" x14ac:dyDescent="0.2">
      <c r="B517" s="152" t="s">
        <v>7738</v>
      </c>
      <c r="C517" s="152" t="s">
        <v>7739</v>
      </c>
      <c r="D517" s="182" t="s">
        <v>7740</v>
      </c>
      <c r="E517" s="153">
        <v>97.47</v>
      </c>
      <c r="F517" s="153">
        <v>1161.56</v>
      </c>
      <c r="G517" s="154">
        <v>-1064.0899999999999</v>
      </c>
      <c r="H517" s="155">
        <f t="shared" si="13"/>
        <v>-0.91608698646647613</v>
      </c>
      <c r="I517" s="155">
        <f t="shared" si="12"/>
        <v>1.7450947118957308E-6</v>
      </c>
      <c r="J517" s="154">
        <v>97.47</v>
      </c>
      <c r="K517" s="154">
        <v>1161.56</v>
      </c>
      <c r="L517" s="156">
        <v>-1064.0899999999999</v>
      </c>
      <c r="M517" s="20">
        <v>41913</v>
      </c>
      <c r="N517" s="20">
        <v>42277</v>
      </c>
      <c r="O517" s="165" t="s">
        <v>7741</v>
      </c>
      <c r="P517" s="158">
        <v>9</v>
      </c>
      <c r="Q517" s="165" t="s">
        <v>5272</v>
      </c>
      <c r="R517" s="202">
        <v>9</v>
      </c>
    </row>
    <row r="518" spans="2:18" ht="25.5" x14ac:dyDescent="0.2">
      <c r="B518" s="152" t="s">
        <v>7742</v>
      </c>
      <c r="C518" s="152" t="s">
        <v>7743</v>
      </c>
      <c r="D518" s="182" t="s">
        <v>7744</v>
      </c>
      <c r="E518" s="153">
        <v>530.02</v>
      </c>
      <c r="F518" s="153">
        <v>1447.02</v>
      </c>
      <c r="G518" s="154">
        <v>-917</v>
      </c>
      <c r="H518" s="155">
        <f t="shared" si="13"/>
        <v>-0.63371618913352956</v>
      </c>
      <c r="I518" s="155">
        <f t="shared" si="12"/>
        <v>9.4894336636808781E-6</v>
      </c>
      <c r="J518" s="154">
        <v>530.02</v>
      </c>
      <c r="K518" s="154">
        <v>1447.02</v>
      </c>
      <c r="L518" s="156">
        <v>-917</v>
      </c>
      <c r="M518" s="20">
        <v>41913</v>
      </c>
      <c r="N518" s="20">
        <v>42277</v>
      </c>
      <c r="O518" s="165" t="s">
        <v>7741</v>
      </c>
      <c r="P518" s="158">
        <v>9</v>
      </c>
      <c r="Q518" s="165" t="s">
        <v>6020</v>
      </c>
      <c r="R518" s="202">
        <v>9</v>
      </c>
    </row>
    <row r="519" spans="2:18" ht="25.5" x14ac:dyDescent="0.2">
      <c r="B519" s="152" t="s">
        <v>7745</v>
      </c>
      <c r="C519" s="152" t="s">
        <v>7746</v>
      </c>
      <c r="D519" s="182" t="s">
        <v>7747</v>
      </c>
      <c r="E519" s="153">
        <v>97.47</v>
      </c>
      <c r="F519" s="153">
        <v>1270.33</v>
      </c>
      <c r="G519" s="154">
        <v>-1172.8599999999999</v>
      </c>
      <c r="H519" s="155">
        <f t="shared" si="13"/>
        <v>-0.92327190572528395</v>
      </c>
      <c r="I519" s="155">
        <f t="shared" si="12"/>
        <v>1.7450947118957308E-6</v>
      </c>
      <c r="J519" s="154">
        <v>97.47</v>
      </c>
      <c r="K519" s="154">
        <v>1270.33</v>
      </c>
      <c r="L519" s="156">
        <v>-1172.8599999999999</v>
      </c>
      <c r="M519" s="20">
        <v>41913</v>
      </c>
      <c r="N519" s="20">
        <v>42277</v>
      </c>
      <c r="O519" s="165" t="s">
        <v>7748</v>
      </c>
      <c r="P519" s="158">
        <v>9</v>
      </c>
      <c r="Q519" s="165" t="s">
        <v>6020</v>
      </c>
      <c r="R519" s="202">
        <v>9</v>
      </c>
    </row>
    <row r="520" spans="2:18" x14ac:dyDescent="0.2">
      <c r="B520" s="152" t="s">
        <v>7749</v>
      </c>
      <c r="C520" s="152" t="s">
        <v>7750</v>
      </c>
      <c r="D520" s="182" t="s">
        <v>7751</v>
      </c>
      <c r="E520" s="153">
        <v>1506.11</v>
      </c>
      <c r="F520" s="153">
        <v>7969.63</v>
      </c>
      <c r="G520" s="154">
        <v>-6463.52</v>
      </c>
      <c r="H520" s="155">
        <f t="shared" si="13"/>
        <v>-0.8110188302342769</v>
      </c>
      <c r="I520" s="155">
        <f t="shared" si="12"/>
        <v>2.6965267226154497E-5</v>
      </c>
      <c r="J520" s="154">
        <v>1506.11</v>
      </c>
      <c r="K520" s="154">
        <v>7969.63</v>
      </c>
      <c r="L520" s="156">
        <v>-6463.52</v>
      </c>
      <c r="M520" s="20">
        <v>41913</v>
      </c>
      <c r="N520" s="20">
        <v>42277</v>
      </c>
      <c r="O520" s="165" t="s">
        <v>7752</v>
      </c>
      <c r="P520" s="158">
        <v>10</v>
      </c>
      <c r="Q520" s="165" t="s">
        <v>7753</v>
      </c>
      <c r="R520" s="202">
        <v>12</v>
      </c>
    </row>
    <row r="521" spans="2:18" x14ac:dyDescent="0.2">
      <c r="B521" s="139"/>
      <c r="C521" s="139"/>
      <c r="D521" s="183"/>
      <c r="E521" s="142"/>
      <c r="F521" s="142"/>
      <c r="G521" s="138"/>
      <c r="H521" s="136"/>
      <c r="I521" s="136"/>
      <c r="J521" s="138"/>
      <c r="K521" s="138"/>
      <c r="L521" s="137"/>
      <c r="M521" s="143"/>
      <c r="N521" s="143"/>
      <c r="O521" s="140"/>
      <c r="P521" s="141"/>
      <c r="Q521" s="140"/>
      <c r="R521" s="203"/>
    </row>
    <row r="522" spans="2:18" x14ac:dyDescent="0.2">
      <c r="B522" s="139"/>
      <c r="C522" s="139"/>
      <c r="D522" s="183"/>
      <c r="E522" s="142"/>
      <c r="F522" s="142"/>
      <c r="G522" s="138"/>
      <c r="H522" s="136"/>
      <c r="I522" s="136"/>
      <c r="J522" s="138"/>
      <c r="K522" s="138"/>
      <c r="L522" s="137"/>
      <c r="M522" s="143"/>
      <c r="N522" s="143"/>
      <c r="O522" s="140"/>
      <c r="P522" s="141"/>
      <c r="Q522" s="140"/>
      <c r="R522" s="203"/>
    </row>
    <row r="523" spans="2:18" x14ac:dyDescent="0.2">
      <c r="B523" s="139"/>
      <c r="C523" s="139"/>
      <c r="D523" s="183"/>
      <c r="E523" s="142"/>
      <c r="F523" s="142"/>
      <c r="G523" s="138"/>
      <c r="H523" s="136"/>
      <c r="I523" s="136"/>
      <c r="J523" s="138"/>
      <c r="K523" s="138"/>
      <c r="L523" s="137"/>
      <c r="M523" s="143"/>
      <c r="N523" s="143"/>
      <c r="O523" s="140"/>
      <c r="P523" s="141"/>
      <c r="Q523" s="140"/>
      <c r="R523" s="203"/>
    </row>
    <row r="524" spans="2:18" x14ac:dyDescent="0.2">
      <c r="B524" s="139"/>
      <c r="C524" s="139"/>
      <c r="D524" s="183"/>
      <c r="E524" s="142"/>
      <c r="F524" s="142"/>
      <c r="G524" s="144"/>
      <c r="H524" s="136"/>
      <c r="I524" s="136"/>
      <c r="J524" s="138"/>
      <c r="K524" s="138"/>
      <c r="L524" s="137"/>
      <c r="M524" s="143"/>
      <c r="N524" s="143"/>
      <c r="O524" s="140"/>
      <c r="P524" s="141"/>
      <c r="Q524" s="140"/>
      <c r="R524" s="203"/>
    </row>
    <row r="525" spans="2:18" x14ac:dyDescent="0.2">
      <c r="B525" s="139"/>
      <c r="C525" s="139"/>
      <c r="D525" s="183"/>
      <c r="E525" s="142"/>
      <c r="F525" s="142"/>
      <c r="G525" s="144"/>
      <c r="H525" s="136"/>
      <c r="I525" s="136"/>
      <c r="J525" s="138"/>
      <c r="K525" s="138"/>
      <c r="L525" s="137"/>
      <c r="M525" s="143"/>
      <c r="N525" s="143"/>
      <c r="O525" s="140"/>
      <c r="P525" s="141"/>
      <c r="Q525" s="140"/>
      <c r="R525" s="203"/>
    </row>
    <row r="526" spans="2:18" x14ac:dyDescent="0.2">
      <c r="B526" s="139"/>
      <c r="C526" s="139"/>
      <c r="D526" s="183"/>
      <c r="E526" s="142"/>
      <c r="F526" s="142"/>
      <c r="G526" s="144"/>
      <c r="H526" s="136"/>
      <c r="I526" s="136"/>
      <c r="J526" s="138"/>
      <c r="K526" s="138"/>
      <c r="L526" s="137"/>
      <c r="M526" s="143"/>
      <c r="N526" s="143"/>
      <c r="O526" s="140"/>
      <c r="P526" s="141"/>
      <c r="Q526" s="140"/>
      <c r="R526" s="203"/>
    </row>
    <row r="527" spans="2:18" x14ac:dyDescent="0.2">
      <c r="B527" s="139"/>
      <c r="C527" s="139"/>
      <c r="D527" s="183"/>
      <c r="E527" s="142"/>
      <c r="F527" s="142"/>
      <c r="G527" s="144"/>
      <c r="H527" s="136"/>
      <c r="I527" s="136"/>
      <c r="J527" s="138"/>
      <c r="K527" s="138"/>
      <c r="L527" s="137"/>
      <c r="M527" s="143"/>
      <c r="N527" s="143"/>
      <c r="O527" s="140"/>
      <c r="P527" s="141"/>
      <c r="Q527" s="140"/>
      <c r="R527" s="203"/>
    </row>
    <row r="528" spans="2:18" x14ac:dyDescent="0.2">
      <c r="B528" s="139"/>
      <c r="C528" s="139"/>
      <c r="D528" s="183"/>
      <c r="E528" s="142"/>
      <c r="F528" s="142"/>
      <c r="G528" s="138"/>
      <c r="H528" s="136"/>
      <c r="I528" s="136"/>
      <c r="J528" s="138"/>
      <c r="K528" s="138"/>
      <c r="L528" s="137"/>
      <c r="M528" s="143"/>
      <c r="N528" s="143"/>
      <c r="O528" s="140"/>
      <c r="P528" s="141"/>
      <c r="Q528" s="140"/>
      <c r="R528" s="203"/>
    </row>
    <row r="529" spans="2:18" x14ac:dyDescent="0.2">
      <c r="B529" s="139"/>
      <c r="C529" s="139"/>
      <c r="D529" s="183"/>
      <c r="E529" s="142"/>
      <c r="F529" s="142"/>
      <c r="G529" s="144"/>
      <c r="H529" s="136"/>
      <c r="I529" s="136"/>
      <c r="J529" s="138"/>
      <c r="K529" s="138"/>
      <c r="L529" s="137"/>
      <c r="M529" s="143"/>
      <c r="N529" s="143"/>
      <c r="O529" s="140"/>
      <c r="P529" s="141"/>
      <c r="Q529" s="140"/>
      <c r="R529" s="203"/>
    </row>
    <row r="530" spans="2:18" x14ac:dyDescent="0.2">
      <c r="B530" s="139"/>
      <c r="C530" s="139"/>
      <c r="D530" s="183"/>
      <c r="E530" s="142"/>
      <c r="F530" s="142"/>
      <c r="G530" s="138"/>
      <c r="H530" s="136"/>
      <c r="I530" s="136"/>
      <c r="J530" s="138"/>
      <c r="K530" s="138"/>
      <c r="L530" s="137"/>
      <c r="M530" s="143"/>
      <c r="N530" s="143"/>
      <c r="O530" s="140"/>
      <c r="P530" s="141"/>
      <c r="Q530" s="140"/>
      <c r="R530" s="203"/>
    </row>
    <row r="531" spans="2:18" x14ac:dyDescent="0.2">
      <c r="B531" s="139"/>
      <c r="C531" s="139"/>
      <c r="D531" s="183"/>
      <c r="E531" s="142"/>
      <c r="F531" s="142"/>
      <c r="G531" s="138"/>
      <c r="H531" s="136"/>
      <c r="I531" s="136"/>
      <c r="J531" s="138"/>
      <c r="K531" s="138"/>
      <c r="L531" s="137"/>
      <c r="M531" s="143"/>
      <c r="N531" s="143"/>
      <c r="O531" s="140"/>
      <c r="P531" s="141"/>
      <c r="Q531" s="140"/>
      <c r="R531" s="203"/>
    </row>
    <row r="532" spans="2:18" x14ac:dyDescent="0.2">
      <c r="B532" s="139"/>
      <c r="C532" s="139"/>
      <c r="D532" s="183"/>
      <c r="E532" s="142"/>
      <c r="F532" s="142"/>
      <c r="G532" s="138"/>
      <c r="H532" s="136"/>
      <c r="I532" s="136"/>
      <c r="J532" s="138"/>
      <c r="K532" s="138"/>
      <c r="L532" s="137"/>
      <c r="M532" s="143"/>
      <c r="N532" s="143"/>
      <c r="O532" s="140"/>
      <c r="P532" s="141"/>
      <c r="Q532" s="140"/>
      <c r="R532" s="203"/>
    </row>
    <row r="533" spans="2:18" x14ac:dyDescent="0.2">
      <c r="B533" s="139"/>
      <c r="C533" s="139"/>
      <c r="D533" s="183"/>
      <c r="E533" s="142"/>
      <c r="F533" s="142"/>
      <c r="G533" s="138"/>
      <c r="H533" s="136"/>
      <c r="I533" s="136"/>
      <c r="J533" s="138"/>
      <c r="K533" s="138"/>
      <c r="L533" s="137"/>
      <c r="M533" s="143"/>
      <c r="N533" s="143"/>
      <c r="O533" s="140"/>
      <c r="P533" s="141"/>
      <c r="Q533" s="140"/>
      <c r="R533" s="203"/>
    </row>
    <row r="534" spans="2:18" x14ac:dyDescent="0.2">
      <c r="B534" s="139"/>
      <c r="C534" s="139"/>
      <c r="D534" s="183"/>
      <c r="E534" s="142"/>
      <c r="F534" s="142"/>
      <c r="G534" s="138"/>
      <c r="H534" s="136"/>
      <c r="I534" s="136"/>
      <c r="J534" s="138"/>
      <c r="K534" s="138"/>
      <c r="L534" s="137"/>
      <c r="M534" s="143"/>
      <c r="N534" s="143"/>
      <c r="O534" s="140"/>
      <c r="P534" s="141"/>
      <c r="Q534" s="140"/>
      <c r="R534" s="203"/>
    </row>
    <row r="535" spans="2:18" x14ac:dyDescent="0.2">
      <c r="B535" s="139"/>
      <c r="C535" s="139"/>
      <c r="D535" s="183"/>
      <c r="E535" s="142"/>
      <c r="F535" s="142"/>
      <c r="G535" s="138"/>
      <c r="H535" s="136"/>
      <c r="I535" s="136"/>
      <c r="J535" s="138"/>
      <c r="K535" s="138"/>
      <c r="L535" s="137"/>
      <c r="M535" s="143"/>
      <c r="N535" s="143"/>
      <c r="O535" s="140"/>
      <c r="P535" s="141"/>
      <c r="Q535" s="140"/>
      <c r="R535" s="203"/>
    </row>
    <row r="536" spans="2:18" x14ac:dyDescent="0.2">
      <c r="B536" s="139"/>
      <c r="C536" s="139"/>
      <c r="D536" s="183"/>
      <c r="E536" s="142"/>
      <c r="F536" s="142"/>
      <c r="G536" s="144"/>
      <c r="H536" s="136"/>
      <c r="I536" s="136"/>
      <c r="J536" s="138"/>
      <c r="K536" s="138"/>
      <c r="L536" s="137"/>
      <c r="M536" s="143"/>
      <c r="N536" s="143"/>
      <c r="O536" s="140"/>
      <c r="P536" s="141"/>
      <c r="Q536" s="140"/>
      <c r="R536" s="203"/>
    </row>
    <row r="537" spans="2:18" x14ac:dyDescent="0.2">
      <c r="B537" s="139"/>
      <c r="C537" s="139"/>
      <c r="D537" s="183"/>
      <c r="E537" s="142"/>
      <c r="F537" s="142"/>
      <c r="G537" s="138"/>
      <c r="H537" s="136"/>
      <c r="I537" s="136"/>
      <c r="J537" s="138"/>
      <c r="K537" s="138"/>
      <c r="L537" s="137"/>
      <c r="M537" s="143"/>
      <c r="N537" s="143"/>
      <c r="O537" s="140"/>
      <c r="P537" s="141"/>
      <c r="Q537" s="140"/>
      <c r="R537" s="203"/>
    </row>
    <row r="538" spans="2:18" x14ac:dyDescent="0.2">
      <c r="B538" s="139"/>
      <c r="C538" s="139"/>
      <c r="D538" s="183"/>
      <c r="E538" s="142"/>
      <c r="F538" s="142"/>
      <c r="G538" s="138"/>
      <c r="H538" s="136"/>
      <c r="I538" s="136"/>
      <c r="J538" s="138"/>
      <c r="K538" s="138"/>
      <c r="L538" s="137"/>
      <c r="M538" s="143"/>
      <c r="N538" s="143"/>
      <c r="O538" s="140"/>
      <c r="P538" s="141"/>
      <c r="Q538" s="140"/>
      <c r="R538" s="203"/>
    </row>
    <row r="539" spans="2:18" x14ac:dyDescent="0.2">
      <c r="B539" s="139"/>
      <c r="C539" s="139"/>
      <c r="D539" s="183"/>
      <c r="E539" s="142"/>
      <c r="F539" s="142"/>
      <c r="G539" s="138"/>
      <c r="H539" s="136"/>
      <c r="I539" s="136"/>
      <c r="J539" s="138"/>
      <c r="K539" s="138"/>
      <c r="L539" s="137"/>
      <c r="M539" s="143"/>
      <c r="N539" s="143"/>
      <c r="O539" s="140"/>
      <c r="P539" s="141"/>
      <c r="Q539" s="140"/>
      <c r="R539" s="203"/>
    </row>
    <row r="540" spans="2:18" x14ac:dyDescent="0.2">
      <c r="B540" s="139"/>
      <c r="C540" s="139"/>
      <c r="D540" s="183"/>
      <c r="E540" s="142"/>
      <c r="F540" s="142"/>
      <c r="G540" s="144"/>
      <c r="H540" s="136"/>
      <c r="I540" s="136"/>
      <c r="J540" s="138"/>
      <c r="K540" s="138"/>
      <c r="L540" s="137"/>
      <c r="M540" s="143"/>
      <c r="N540" s="143"/>
      <c r="O540" s="140"/>
      <c r="P540" s="141"/>
      <c r="Q540" s="140"/>
      <c r="R540" s="203"/>
    </row>
    <row r="541" spans="2:18" x14ac:dyDescent="0.2">
      <c r="B541" s="139"/>
      <c r="C541" s="139"/>
      <c r="D541" s="183"/>
      <c r="E541" s="142"/>
      <c r="F541" s="142"/>
      <c r="G541" s="138"/>
      <c r="H541" s="136"/>
      <c r="I541" s="136"/>
      <c r="J541" s="138"/>
      <c r="K541" s="138"/>
      <c r="L541" s="137"/>
      <c r="M541" s="143"/>
      <c r="N541" s="143"/>
      <c r="O541" s="140"/>
      <c r="P541" s="141"/>
      <c r="Q541" s="140"/>
      <c r="R541" s="203"/>
    </row>
    <row r="542" spans="2:18" x14ac:dyDescent="0.2">
      <c r="B542" s="139"/>
      <c r="C542" s="139"/>
      <c r="D542" s="183"/>
      <c r="E542" s="142"/>
      <c r="F542" s="142"/>
      <c r="G542" s="138"/>
      <c r="H542" s="136"/>
      <c r="I542" s="136"/>
      <c r="J542" s="138"/>
      <c r="K542" s="138"/>
      <c r="L542" s="137"/>
      <c r="M542" s="143"/>
      <c r="N542" s="143"/>
      <c r="O542" s="140"/>
      <c r="P542" s="141"/>
      <c r="Q542" s="140"/>
      <c r="R542" s="203"/>
    </row>
    <row r="543" spans="2:18" x14ac:dyDescent="0.2">
      <c r="B543" s="139"/>
      <c r="C543" s="139"/>
      <c r="D543" s="183"/>
      <c r="E543" s="142"/>
      <c r="F543" s="142"/>
      <c r="G543" s="138"/>
      <c r="H543" s="136"/>
      <c r="I543" s="136"/>
      <c r="J543" s="138"/>
      <c r="K543" s="138"/>
      <c r="L543" s="137"/>
      <c r="M543" s="143"/>
      <c r="N543" s="143"/>
      <c r="O543" s="140"/>
      <c r="P543" s="141"/>
      <c r="Q543" s="140"/>
      <c r="R543" s="203"/>
    </row>
    <row r="544" spans="2:18" x14ac:dyDescent="0.2">
      <c r="B544" s="139"/>
      <c r="C544" s="139"/>
      <c r="D544" s="183"/>
      <c r="E544" s="142"/>
      <c r="F544" s="142"/>
      <c r="G544" s="138"/>
      <c r="H544" s="136"/>
      <c r="I544" s="136"/>
      <c r="J544" s="138"/>
      <c r="K544" s="138"/>
      <c r="L544" s="137"/>
      <c r="M544" s="143"/>
      <c r="N544" s="143"/>
      <c r="O544" s="140"/>
      <c r="P544" s="141"/>
      <c r="Q544" s="140"/>
      <c r="R544" s="203"/>
    </row>
    <row r="545" spans="2:18" x14ac:dyDescent="0.2">
      <c r="B545" s="139"/>
      <c r="C545" s="139"/>
      <c r="D545" s="183"/>
      <c r="E545" s="142"/>
      <c r="F545" s="142"/>
      <c r="G545" s="138"/>
      <c r="H545" s="136"/>
      <c r="I545" s="136"/>
      <c r="J545" s="138"/>
      <c r="K545" s="138"/>
      <c r="L545" s="137"/>
      <c r="M545" s="143"/>
      <c r="N545" s="143"/>
      <c r="O545" s="140"/>
      <c r="P545" s="141"/>
      <c r="Q545" s="140"/>
      <c r="R545" s="203"/>
    </row>
    <row r="546" spans="2:18" x14ac:dyDescent="0.2">
      <c r="B546" s="139"/>
      <c r="C546" s="139"/>
      <c r="D546" s="183"/>
      <c r="E546" s="142"/>
      <c r="F546" s="142"/>
      <c r="G546" s="138"/>
      <c r="H546" s="136"/>
      <c r="I546" s="136"/>
      <c r="J546" s="138"/>
      <c r="K546" s="138"/>
      <c r="L546" s="137"/>
      <c r="M546" s="143"/>
      <c r="N546" s="143"/>
      <c r="O546" s="140"/>
      <c r="P546" s="141"/>
      <c r="Q546" s="140"/>
      <c r="R546" s="203"/>
    </row>
    <row r="547" spans="2:18" x14ac:dyDescent="0.2">
      <c r="B547" s="52"/>
      <c r="F547" s="90"/>
      <c r="H547" s="54"/>
      <c r="K547" s="90"/>
      <c r="M547" s="56"/>
      <c r="N547" s="56"/>
      <c r="O547" s="52"/>
      <c r="P547" s="52"/>
      <c r="Q547" s="52"/>
      <c r="R547" s="204"/>
    </row>
    <row r="548" spans="2:18" x14ac:dyDescent="0.2">
      <c r="B548" s="52"/>
      <c r="F548" s="90"/>
      <c r="H548" s="54"/>
      <c r="K548" s="90"/>
      <c r="M548" s="56"/>
      <c r="N548" s="56"/>
      <c r="O548" s="52"/>
      <c r="P548" s="52"/>
      <c r="Q548" s="52"/>
      <c r="R548" s="204"/>
    </row>
    <row r="549" spans="2:18" x14ac:dyDescent="0.2">
      <c r="B549" s="52"/>
      <c r="F549" s="90"/>
      <c r="H549" s="54"/>
      <c r="K549" s="90"/>
      <c r="M549" s="56"/>
      <c r="N549" s="56"/>
      <c r="O549" s="52"/>
      <c r="P549" s="52"/>
      <c r="Q549" s="52"/>
      <c r="R549" s="204"/>
    </row>
    <row r="550" spans="2:18" x14ac:dyDescent="0.2">
      <c r="B550" s="52"/>
      <c r="F550" s="90"/>
      <c r="H550" s="54"/>
      <c r="K550" s="90"/>
      <c r="M550" s="56"/>
      <c r="N550" s="56"/>
      <c r="O550" s="52"/>
      <c r="P550" s="52"/>
      <c r="Q550" s="52"/>
      <c r="R550" s="204"/>
    </row>
    <row r="551" spans="2:18" x14ac:dyDescent="0.2">
      <c r="B551" s="52"/>
      <c r="F551" s="90"/>
      <c r="H551" s="54"/>
      <c r="K551" s="90"/>
      <c r="M551" s="56"/>
      <c r="N551" s="56"/>
      <c r="O551" s="52"/>
      <c r="P551" s="52"/>
      <c r="Q551" s="52"/>
      <c r="R551" s="204"/>
    </row>
    <row r="552" spans="2:18" x14ac:dyDescent="0.2">
      <c r="B552" s="52"/>
      <c r="F552" s="90"/>
      <c r="H552" s="54"/>
      <c r="K552" s="90"/>
      <c r="M552" s="56"/>
      <c r="N552" s="56"/>
      <c r="O552" s="52"/>
      <c r="P552" s="52"/>
      <c r="Q552" s="52"/>
      <c r="R552" s="204"/>
    </row>
    <row r="553" spans="2:18" x14ac:dyDescent="0.2">
      <c r="B553" s="52"/>
      <c r="F553" s="90"/>
      <c r="H553" s="54"/>
      <c r="K553" s="90"/>
      <c r="M553" s="56"/>
      <c r="N553" s="56"/>
      <c r="O553" s="52"/>
      <c r="P553" s="52"/>
      <c r="Q553" s="52"/>
      <c r="R553" s="204"/>
    </row>
    <row r="554" spans="2:18" x14ac:dyDescent="0.2">
      <c r="B554" s="52"/>
      <c r="F554" s="90"/>
      <c r="H554" s="54"/>
      <c r="K554" s="90"/>
      <c r="M554" s="56"/>
      <c r="N554" s="56"/>
      <c r="O554" s="52"/>
      <c r="P554" s="52"/>
      <c r="Q554" s="52"/>
      <c r="R554" s="204"/>
    </row>
    <row r="555" spans="2:18" x14ac:dyDescent="0.2">
      <c r="B555" s="52"/>
      <c r="F555" s="90"/>
      <c r="H555" s="54"/>
      <c r="K555" s="90"/>
      <c r="M555" s="56"/>
      <c r="N555" s="56"/>
      <c r="O555" s="52"/>
      <c r="P555" s="52"/>
      <c r="Q555" s="52"/>
      <c r="R555" s="204"/>
    </row>
    <row r="556" spans="2:18" x14ac:dyDescent="0.2">
      <c r="B556" s="52"/>
      <c r="F556" s="90"/>
      <c r="H556" s="54"/>
      <c r="K556" s="90"/>
      <c r="M556" s="56"/>
      <c r="N556" s="56"/>
      <c r="O556" s="52"/>
      <c r="P556" s="52"/>
      <c r="Q556" s="52"/>
      <c r="R556" s="204"/>
    </row>
    <row r="557" spans="2:18" x14ac:dyDescent="0.2">
      <c r="B557" s="52"/>
      <c r="F557" s="90"/>
      <c r="H557" s="54"/>
      <c r="K557" s="90"/>
      <c r="M557" s="56"/>
      <c r="N557" s="56"/>
      <c r="O557" s="52"/>
      <c r="P557" s="52"/>
      <c r="Q557" s="52"/>
      <c r="R557" s="204"/>
    </row>
    <row r="558" spans="2:18" x14ac:dyDescent="0.2">
      <c r="B558" s="52"/>
      <c r="F558" s="90"/>
      <c r="H558" s="54"/>
      <c r="K558" s="90"/>
      <c r="M558" s="56"/>
      <c r="N558" s="56"/>
      <c r="O558" s="52"/>
      <c r="P558" s="52"/>
      <c r="Q558" s="52"/>
      <c r="R558" s="204"/>
    </row>
    <row r="559" spans="2:18" x14ac:dyDescent="0.2">
      <c r="B559" s="52"/>
      <c r="F559" s="90"/>
      <c r="H559" s="54"/>
      <c r="K559" s="90"/>
      <c r="M559" s="56"/>
      <c r="N559" s="56"/>
      <c r="O559" s="52"/>
      <c r="P559" s="52"/>
      <c r="Q559" s="52"/>
      <c r="R559" s="204"/>
    </row>
    <row r="560" spans="2:18" x14ac:dyDescent="0.2">
      <c r="B560" s="52"/>
      <c r="F560" s="90"/>
      <c r="H560" s="54"/>
      <c r="K560" s="90"/>
      <c r="M560" s="56"/>
      <c r="N560" s="56"/>
      <c r="O560" s="52"/>
      <c r="P560" s="52"/>
      <c r="Q560" s="52"/>
      <c r="R560" s="204"/>
    </row>
    <row r="561" spans="2:18" x14ac:dyDescent="0.2">
      <c r="B561" s="52"/>
      <c r="F561" s="90"/>
      <c r="H561" s="54"/>
      <c r="K561" s="90"/>
      <c r="M561" s="56"/>
      <c r="N561" s="56"/>
      <c r="O561" s="52"/>
      <c r="P561" s="52"/>
      <c r="Q561" s="52"/>
      <c r="R561" s="204"/>
    </row>
    <row r="562" spans="2:18" x14ac:dyDescent="0.2">
      <c r="B562" s="52"/>
      <c r="F562" s="90"/>
      <c r="H562" s="54"/>
      <c r="K562" s="90"/>
      <c r="M562" s="56"/>
      <c r="N562" s="56"/>
      <c r="O562" s="52"/>
      <c r="P562" s="52"/>
      <c r="Q562" s="52"/>
      <c r="R562" s="204"/>
    </row>
    <row r="563" spans="2:18" x14ac:dyDescent="0.2">
      <c r="B563" s="52"/>
      <c r="F563" s="90"/>
      <c r="H563" s="54"/>
      <c r="K563" s="90"/>
      <c r="M563" s="56"/>
      <c r="N563" s="56"/>
      <c r="O563" s="52"/>
      <c r="P563" s="52"/>
      <c r="Q563" s="52"/>
      <c r="R563" s="204"/>
    </row>
    <row r="564" spans="2:18" x14ac:dyDescent="0.2">
      <c r="B564" s="52"/>
      <c r="F564" s="90"/>
      <c r="H564" s="54"/>
      <c r="K564" s="90"/>
      <c r="M564" s="56"/>
      <c r="N564" s="56"/>
      <c r="O564" s="52"/>
      <c r="P564" s="52"/>
      <c r="Q564" s="52"/>
      <c r="R564" s="204"/>
    </row>
    <row r="565" spans="2:18" x14ac:dyDescent="0.2">
      <c r="B565" s="52"/>
      <c r="F565" s="90"/>
      <c r="H565" s="54"/>
      <c r="K565" s="90"/>
      <c r="M565" s="56"/>
      <c r="N565" s="56"/>
      <c r="O565" s="52"/>
      <c r="P565" s="52"/>
      <c r="Q565" s="52"/>
      <c r="R565" s="204"/>
    </row>
    <row r="566" spans="2:18" x14ac:dyDescent="0.2">
      <c r="B566" s="52"/>
      <c r="F566" s="90"/>
      <c r="H566" s="54"/>
      <c r="K566" s="90"/>
      <c r="M566" s="56"/>
      <c r="N566" s="56"/>
      <c r="O566" s="52"/>
      <c r="P566" s="52"/>
      <c r="Q566" s="52"/>
      <c r="R566" s="204"/>
    </row>
    <row r="567" spans="2:18" x14ac:dyDescent="0.2">
      <c r="B567" s="52"/>
      <c r="F567" s="90"/>
      <c r="H567" s="54"/>
      <c r="K567" s="90"/>
      <c r="M567" s="56"/>
      <c r="N567" s="56"/>
      <c r="O567" s="52"/>
      <c r="P567" s="52"/>
      <c r="Q567" s="52"/>
      <c r="R567" s="204"/>
    </row>
    <row r="568" spans="2:18" x14ac:dyDescent="0.2">
      <c r="B568" s="52"/>
      <c r="F568" s="90"/>
      <c r="H568" s="54"/>
      <c r="K568" s="90"/>
      <c r="M568" s="56"/>
      <c r="N568" s="56"/>
      <c r="O568" s="52"/>
      <c r="P568" s="52"/>
      <c r="Q568" s="52"/>
      <c r="R568" s="204"/>
    </row>
    <row r="569" spans="2:18" x14ac:dyDescent="0.2">
      <c r="B569" s="52"/>
      <c r="F569" s="90"/>
      <c r="H569" s="54"/>
      <c r="K569" s="90"/>
      <c r="M569" s="56"/>
      <c r="N569" s="56"/>
      <c r="O569" s="52"/>
      <c r="P569" s="52"/>
      <c r="Q569" s="52"/>
      <c r="R569" s="204"/>
    </row>
    <row r="570" spans="2:18" x14ac:dyDescent="0.2">
      <c r="B570" s="52"/>
      <c r="F570" s="90"/>
      <c r="H570" s="54"/>
      <c r="K570" s="90"/>
      <c r="M570" s="56"/>
      <c r="N570" s="56"/>
      <c r="O570" s="52"/>
      <c r="P570" s="52"/>
      <c r="Q570" s="52"/>
      <c r="R570" s="204"/>
    </row>
    <row r="571" spans="2:18" x14ac:dyDescent="0.2">
      <c r="B571" s="52"/>
      <c r="F571" s="90"/>
      <c r="H571" s="54"/>
      <c r="K571" s="90"/>
      <c r="M571" s="56"/>
      <c r="N571" s="56"/>
      <c r="O571" s="52"/>
      <c r="P571" s="52"/>
      <c r="Q571" s="52"/>
      <c r="R571" s="204"/>
    </row>
    <row r="572" spans="2:18" x14ac:dyDescent="0.2">
      <c r="B572" s="52"/>
      <c r="F572" s="90"/>
      <c r="H572" s="54"/>
      <c r="K572" s="90"/>
      <c r="M572" s="56"/>
      <c r="N572" s="56"/>
      <c r="O572" s="52"/>
      <c r="P572" s="52"/>
      <c r="Q572" s="52"/>
      <c r="R572" s="204"/>
    </row>
    <row r="573" spans="2:18" x14ac:dyDescent="0.2">
      <c r="B573" s="52"/>
      <c r="F573" s="90"/>
      <c r="H573" s="54"/>
      <c r="K573" s="90"/>
      <c r="M573" s="56"/>
      <c r="N573" s="56"/>
      <c r="O573" s="52"/>
      <c r="P573" s="52"/>
      <c r="Q573" s="52"/>
      <c r="R573" s="204"/>
    </row>
    <row r="574" spans="2:18" x14ac:dyDescent="0.2">
      <c r="B574" s="52"/>
      <c r="F574" s="90"/>
      <c r="H574" s="54"/>
      <c r="K574" s="90"/>
      <c r="M574" s="56"/>
      <c r="N574" s="56"/>
      <c r="O574" s="52"/>
      <c r="P574" s="52"/>
      <c r="Q574" s="52"/>
      <c r="R574" s="204"/>
    </row>
    <row r="575" spans="2:18" x14ac:dyDescent="0.2">
      <c r="B575" s="52"/>
      <c r="F575" s="90"/>
      <c r="H575" s="54"/>
      <c r="K575" s="90"/>
      <c r="M575" s="56"/>
      <c r="N575" s="56"/>
      <c r="O575" s="52"/>
      <c r="P575" s="52"/>
      <c r="Q575" s="52"/>
      <c r="R575" s="204"/>
    </row>
    <row r="576" spans="2:18" x14ac:dyDescent="0.2">
      <c r="B576" s="52"/>
      <c r="F576" s="90"/>
      <c r="H576" s="54"/>
      <c r="K576" s="90"/>
      <c r="M576" s="56"/>
      <c r="N576" s="56"/>
      <c r="O576" s="52"/>
      <c r="P576" s="52"/>
      <c r="Q576" s="52"/>
      <c r="R576" s="204"/>
    </row>
    <row r="577" spans="2:18" x14ac:dyDescent="0.2">
      <c r="B577" s="52"/>
      <c r="F577" s="90"/>
      <c r="H577" s="54"/>
      <c r="K577" s="90"/>
      <c r="M577" s="56"/>
      <c r="N577" s="56"/>
      <c r="O577" s="52"/>
      <c r="P577" s="52"/>
      <c r="Q577" s="52"/>
      <c r="R577" s="204"/>
    </row>
    <row r="578" spans="2:18" x14ac:dyDescent="0.2">
      <c r="B578" s="52"/>
      <c r="F578" s="90"/>
      <c r="H578" s="54"/>
      <c r="K578" s="90"/>
      <c r="M578" s="56"/>
      <c r="N578" s="56"/>
      <c r="O578" s="52"/>
      <c r="P578" s="52"/>
      <c r="Q578" s="52"/>
      <c r="R578" s="204"/>
    </row>
    <row r="579" spans="2:18" x14ac:dyDescent="0.2">
      <c r="B579" s="52"/>
      <c r="F579" s="90"/>
      <c r="H579" s="54"/>
      <c r="K579" s="90"/>
      <c r="M579" s="56"/>
      <c r="N579" s="56"/>
      <c r="O579" s="52"/>
      <c r="P579" s="52"/>
      <c r="Q579" s="52"/>
      <c r="R579" s="204"/>
    </row>
    <row r="580" spans="2:18" x14ac:dyDescent="0.2">
      <c r="B580" s="52"/>
      <c r="F580" s="90"/>
      <c r="H580" s="54"/>
      <c r="K580" s="90"/>
      <c r="M580" s="56"/>
      <c r="N580" s="56"/>
      <c r="O580" s="52"/>
      <c r="P580" s="52"/>
      <c r="Q580" s="52"/>
      <c r="R580" s="204"/>
    </row>
    <row r="581" spans="2:18" x14ac:dyDescent="0.2">
      <c r="B581" s="52"/>
      <c r="F581" s="90"/>
      <c r="H581" s="54"/>
      <c r="K581" s="90"/>
      <c r="M581" s="56"/>
      <c r="N581" s="56"/>
      <c r="O581" s="52"/>
      <c r="P581" s="52"/>
      <c r="Q581" s="52"/>
      <c r="R581" s="204"/>
    </row>
    <row r="582" spans="2:18" x14ac:dyDescent="0.2">
      <c r="B582" s="52"/>
      <c r="F582" s="90"/>
      <c r="H582" s="54"/>
      <c r="K582" s="90"/>
      <c r="M582" s="56"/>
      <c r="N582" s="56"/>
      <c r="O582" s="52"/>
      <c r="P582" s="52"/>
      <c r="Q582" s="52"/>
      <c r="R582" s="204"/>
    </row>
    <row r="583" spans="2:18" x14ac:dyDescent="0.2">
      <c r="B583" s="52"/>
      <c r="F583" s="90"/>
      <c r="H583" s="54"/>
      <c r="K583" s="90"/>
      <c r="M583" s="56"/>
      <c r="N583" s="56"/>
      <c r="O583" s="52"/>
      <c r="P583" s="52"/>
      <c r="Q583" s="52"/>
      <c r="R583" s="204"/>
    </row>
    <row r="584" spans="2:18" x14ac:dyDescent="0.2">
      <c r="B584" s="52"/>
      <c r="F584" s="90"/>
      <c r="H584" s="54"/>
      <c r="K584" s="90"/>
      <c r="M584" s="56"/>
      <c r="N584" s="56"/>
      <c r="O584" s="52"/>
      <c r="P584" s="52"/>
      <c r="Q584" s="52"/>
      <c r="R584" s="204"/>
    </row>
    <row r="585" spans="2:18" x14ac:dyDescent="0.2">
      <c r="B585" s="52"/>
      <c r="F585" s="90"/>
      <c r="H585" s="54"/>
      <c r="K585" s="90"/>
      <c r="M585" s="56"/>
      <c r="N585" s="56"/>
      <c r="O585" s="52"/>
      <c r="P585" s="52"/>
      <c r="Q585" s="52"/>
      <c r="R585" s="204"/>
    </row>
    <row r="586" spans="2:18" x14ac:dyDescent="0.2">
      <c r="B586" s="52"/>
      <c r="F586" s="90"/>
      <c r="H586" s="54"/>
      <c r="K586" s="90"/>
      <c r="M586" s="56"/>
      <c r="N586" s="56"/>
      <c r="O586" s="52"/>
      <c r="P586" s="52"/>
      <c r="Q586" s="52"/>
      <c r="R586" s="204"/>
    </row>
    <row r="587" spans="2:18" x14ac:dyDescent="0.2">
      <c r="B587" s="52"/>
      <c r="F587" s="90"/>
      <c r="H587" s="54"/>
      <c r="K587" s="90"/>
      <c r="M587" s="56"/>
      <c r="N587" s="56"/>
      <c r="O587" s="52"/>
      <c r="P587" s="52"/>
      <c r="Q587" s="52"/>
      <c r="R587" s="204"/>
    </row>
    <row r="588" spans="2:18" x14ac:dyDescent="0.2">
      <c r="B588" s="52"/>
      <c r="F588" s="90"/>
      <c r="H588" s="54"/>
      <c r="K588" s="90"/>
      <c r="M588" s="56"/>
      <c r="N588" s="56"/>
      <c r="O588" s="52"/>
      <c r="P588" s="52"/>
      <c r="Q588" s="52"/>
      <c r="R588" s="204"/>
    </row>
    <row r="589" spans="2:18" x14ac:dyDescent="0.2">
      <c r="B589" s="52"/>
      <c r="F589" s="90"/>
      <c r="H589" s="54"/>
      <c r="K589" s="90"/>
      <c r="M589" s="56"/>
      <c r="N589" s="56"/>
      <c r="O589" s="52"/>
      <c r="P589" s="52"/>
      <c r="Q589" s="52"/>
      <c r="R589" s="204"/>
    </row>
    <row r="590" spans="2:18" x14ac:dyDescent="0.2">
      <c r="B590" s="52"/>
      <c r="F590" s="90"/>
      <c r="H590" s="54"/>
      <c r="K590" s="90"/>
      <c r="M590" s="56"/>
      <c r="N590" s="56"/>
      <c r="O590" s="52"/>
      <c r="P590" s="52"/>
      <c r="Q590" s="52"/>
      <c r="R590" s="204"/>
    </row>
    <row r="591" spans="2:18" x14ac:dyDescent="0.2">
      <c r="B591" s="52"/>
      <c r="F591" s="90"/>
      <c r="H591" s="54"/>
      <c r="K591" s="90"/>
      <c r="M591" s="56"/>
      <c r="N591" s="56"/>
      <c r="O591" s="52"/>
      <c r="P591" s="52"/>
      <c r="Q591" s="52"/>
      <c r="R591" s="204"/>
    </row>
    <row r="592" spans="2:18" x14ac:dyDescent="0.2">
      <c r="B592" s="52"/>
      <c r="F592" s="90"/>
      <c r="H592" s="54"/>
      <c r="K592" s="90"/>
      <c r="M592" s="56"/>
      <c r="N592" s="56"/>
      <c r="O592" s="52"/>
      <c r="P592" s="52"/>
      <c r="Q592" s="52"/>
      <c r="R592" s="204"/>
    </row>
    <row r="593" spans="2:18" x14ac:dyDescent="0.2">
      <c r="B593" s="52"/>
      <c r="F593" s="90"/>
      <c r="H593" s="54"/>
      <c r="K593" s="90"/>
      <c r="M593" s="56"/>
      <c r="N593" s="56"/>
      <c r="O593" s="52"/>
      <c r="P593" s="52"/>
      <c r="Q593" s="52"/>
      <c r="R593" s="204"/>
    </row>
    <row r="594" spans="2:18" x14ac:dyDescent="0.2">
      <c r="B594" s="52"/>
      <c r="F594" s="90"/>
      <c r="H594" s="54"/>
      <c r="K594" s="90"/>
      <c r="M594" s="56"/>
      <c r="N594" s="56"/>
      <c r="O594" s="52"/>
      <c r="P594" s="52"/>
      <c r="Q594" s="52"/>
      <c r="R594" s="204"/>
    </row>
    <row r="595" spans="2:18" x14ac:dyDescent="0.2">
      <c r="B595" s="52"/>
      <c r="F595" s="90"/>
      <c r="H595" s="54"/>
      <c r="K595" s="90"/>
      <c r="M595" s="56"/>
      <c r="N595" s="56"/>
      <c r="O595" s="52"/>
      <c r="P595" s="52"/>
      <c r="Q595" s="52"/>
      <c r="R595" s="204"/>
    </row>
    <row r="596" spans="2:18" x14ac:dyDescent="0.2">
      <c r="B596" s="52"/>
      <c r="F596" s="90"/>
      <c r="H596" s="54"/>
      <c r="K596" s="90"/>
      <c r="M596" s="56"/>
      <c r="N596" s="56"/>
      <c r="O596" s="52"/>
      <c r="P596" s="52"/>
      <c r="Q596" s="52"/>
      <c r="R596" s="204"/>
    </row>
    <row r="597" spans="2:18" x14ac:dyDescent="0.2">
      <c r="B597" s="52"/>
      <c r="F597" s="90"/>
      <c r="H597" s="54"/>
      <c r="K597" s="90"/>
      <c r="M597" s="56"/>
      <c r="N597" s="56"/>
      <c r="O597" s="52"/>
      <c r="P597" s="52"/>
      <c r="Q597" s="52"/>
      <c r="R597" s="204"/>
    </row>
    <row r="598" spans="2:18" x14ac:dyDescent="0.2">
      <c r="B598" s="52"/>
      <c r="F598" s="90"/>
      <c r="H598" s="54"/>
      <c r="K598" s="90"/>
      <c r="M598" s="56"/>
      <c r="N598" s="56"/>
      <c r="O598" s="52"/>
      <c r="P598" s="52"/>
      <c r="Q598" s="52"/>
      <c r="R598" s="204"/>
    </row>
    <row r="599" spans="2:18" x14ac:dyDescent="0.2">
      <c r="B599" s="52"/>
      <c r="F599" s="90"/>
      <c r="H599" s="54"/>
      <c r="K599" s="90"/>
      <c r="M599" s="56"/>
      <c r="N599" s="56"/>
      <c r="O599" s="52"/>
      <c r="P599" s="52"/>
      <c r="Q599" s="52"/>
      <c r="R599" s="204"/>
    </row>
    <row r="600" spans="2:18" x14ac:dyDescent="0.2">
      <c r="B600" s="52"/>
      <c r="F600" s="90"/>
      <c r="H600" s="54"/>
      <c r="K600" s="90"/>
      <c r="M600" s="56"/>
      <c r="N600" s="56"/>
      <c r="O600" s="52"/>
      <c r="P600" s="52"/>
      <c r="Q600" s="52"/>
      <c r="R600" s="204"/>
    </row>
    <row r="601" spans="2:18" x14ac:dyDescent="0.2">
      <c r="B601" s="52"/>
      <c r="F601" s="90"/>
      <c r="H601" s="54"/>
      <c r="K601" s="90"/>
      <c r="M601" s="56"/>
      <c r="N601" s="56"/>
      <c r="O601" s="52"/>
      <c r="P601" s="52"/>
      <c r="Q601" s="52"/>
      <c r="R601" s="204"/>
    </row>
    <row r="602" spans="2:18" x14ac:dyDescent="0.2">
      <c r="B602" s="52"/>
      <c r="F602" s="90"/>
      <c r="H602" s="54"/>
      <c r="K602" s="90"/>
      <c r="M602" s="56"/>
      <c r="N602" s="56"/>
      <c r="O602" s="52"/>
      <c r="P602" s="52"/>
      <c r="Q602" s="52"/>
      <c r="R602" s="204"/>
    </row>
    <row r="603" spans="2:18" x14ac:dyDescent="0.2">
      <c r="B603" s="52"/>
      <c r="F603" s="90"/>
      <c r="H603" s="54"/>
      <c r="K603" s="90"/>
      <c r="M603" s="56"/>
      <c r="N603" s="56"/>
      <c r="O603" s="52"/>
      <c r="P603" s="52"/>
      <c r="Q603" s="52"/>
      <c r="R603" s="204"/>
    </row>
    <row r="604" spans="2:18" x14ac:dyDescent="0.2">
      <c r="B604" s="52"/>
      <c r="F604" s="90"/>
      <c r="H604" s="54"/>
      <c r="K604" s="90"/>
      <c r="M604" s="56"/>
      <c r="N604" s="56"/>
      <c r="O604" s="52"/>
      <c r="P604" s="52"/>
      <c r="Q604" s="52"/>
      <c r="R604" s="204"/>
    </row>
    <row r="605" spans="2:18" x14ac:dyDescent="0.2">
      <c r="B605" s="52"/>
      <c r="F605" s="90"/>
      <c r="H605" s="54"/>
      <c r="K605" s="90"/>
      <c r="M605" s="56"/>
      <c r="N605" s="56"/>
      <c r="O605" s="52"/>
      <c r="P605" s="52"/>
      <c r="Q605" s="52"/>
      <c r="R605" s="204"/>
    </row>
    <row r="606" spans="2:18" x14ac:dyDescent="0.2">
      <c r="B606" s="52"/>
      <c r="F606" s="90"/>
      <c r="H606" s="54"/>
      <c r="K606" s="90"/>
      <c r="M606" s="56"/>
      <c r="N606" s="56"/>
      <c r="O606" s="52"/>
      <c r="P606" s="52"/>
      <c r="Q606" s="52"/>
      <c r="R606" s="204"/>
    </row>
    <row r="607" spans="2:18" x14ac:dyDescent="0.2">
      <c r="B607" s="52"/>
      <c r="F607" s="90"/>
      <c r="H607" s="54"/>
      <c r="K607" s="90"/>
      <c r="M607" s="56"/>
      <c r="N607" s="56"/>
      <c r="O607" s="52"/>
      <c r="P607" s="52"/>
      <c r="Q607" s="52"/>
      <c r="R607" s="204"/>
    </row>
    <row r="608" spans="2:18" x14ac:dyDescent="0.2">
      <c r="B608" s="52"/>
      <c r="F608" s="90"/>
      <c r="H608" s="54"/>
      <c r="K608" s="90"/>
      <c r="M608" s="56"/>
      <c r="N608" s="56"/>
      <c r="O608" s="52"/>
      <c r="P608" s="52"/>
      <c r="Q608" s="52"/>
      <c r="R608" s="204"/>
    </row>
    <row r="609" spans="2:18" x14ac:dyDescent="0.2">
      <c r="B609" s="52"/>
      <c r="F609" s="90"/>
      <c r="H609" s="54"/>
      <c r="K609" s="90"/>
      <c r="M609" s="56"/>
      <c r="N609" s="56"/>
      <c r="O609" s="52"/>
      <c r="P609" s="52"/>
      <c r="Q609" s="52"/>
      <c r="R609" s="204"/>
    </row>
    <row r="610" spans="2:18" x14ac:dyDescent="0.2">
      <c r="B610" s="52"/>
      <c r="F610" s="90"/>
      <c r="H610" s="54"/>
      <c r="K610" s="90"/>
      <c r="M610" s="56"/>
      <c r="N610" s="56"/>
      <c r="O610" s="52"/>
      <c r="P610" s="52"/>
      <c r="Q610" s="52"/>
      <c r="R610" s="204"/>
    </row>
    <row r="611" spans="2:18" x14ac:dyDescent="0.2">
      <c r="B611" s="52"/>
      <c r="F611" s="90"/>
      <c r="H611" s="54"/>
      <c r="K611" s="90"/>
      <c r="M611" s="56"/>
      <c r="N611" s="56"/>
      <c r="O611" s="52"/>
      <c r="P611" s="52"/>
      <c r="Q611" s="52"/>
      <c r="R611" s="204"/>
    </row>
    <row r="612" spans="2:18" x14ac:dyDescent="0.2">
      <c r="B612" s="52"/>
      <c r="F612" s="90"/>
      <c r="H612" s="54"/>
      <c r="K612" s="90"/>
      <c r="M612" s="56"/>
      <c r="N612" s="56"/>
      <c r="O612" s="52"/>
      <c r="P612" s="52"/>
      <c r="Q612" s="52"/>
      <c r="R612" s="204"/>
    </row>
    <row r="613" spans="2:18" x14ac:dyDescent="0.2">
      <c r="B613" s="52"/>
      <c r="F613" s="90"/>
      <c r="H613" s="54"/>
      <c r="K613" s="90"/>
      <c r="M613" s="56"/>
      <c r="N613" s="56"/>
      <c r="O613" s="52"/>
      <c r="P613" s="52"/>
      <c r="Q613" s="52"/>
      <c r="R613" s="204"/>
    </row>
    <row r="614" spans="2:18" x14ac:dyDescent="0.2">
      <c r="B614" s="52"/>
      <c r="F614" s="90"/>
      <c r="H614" s="54"/>
      <c r="K614" s="90"/>
      <c r="M614" s="56"/>
      <c r="N614" s="56"/>
      <c r="O614" s="52"/>
      <c r="P614" s="52"/>
      <c r="Q614" s="52"/>
      <c r="R614" s="204"/>
    </row>
    <row r="615" spans="2:18" x14ac:dyDescent="0.2">
      <c r="B615" s="52"/>
      <c r="F615" s="90"/>
      <c r="H615" s="54"/>
      <c r="K615" s="90"/>
      <c r="M615" s="56"/>
      <c r="N615" s="56"/>
      <c r="O615" s="52"/>
      <c r="P615" s="52"/>
      <c r="Q615" s="52"/>
      <c r="R615" s="204"/>
    </row>
    <row r="616" spans="2:18" x14ac:dyDescent="0.2">
      <c r="B616" s="52"/>
      <c r="F616" s="90"/>
      <c r="H616" s="54"/>
      <c r="K616" s="90"/>
      <c r="M616" s="56"/>
      <c r="N616" s="56"/>
      <c r="O616" s="52"/>
      <c r="P616" s="52"/>
      <c r="Q616" s="52"/>
      <c r="R616" s="204"/>
    </row>
    <row r="617" spans="2:18" x14ac:dyDescent="0.2">
      <c r="B617" s="52"/>
      <c r="F617" s="90"/>
      <c r="H617" s="54"/>
      <c r="K617" s="90"/>
      <c r="M617" s="56"/>
      <c r="N617" s="56"/>
      <c r="O617" s="52"/>
      <c r="P617" s="52"/>
      <c r="Q617" s="52"/>
      <c r="R617" s="204"/>
    </row>
    <row r="618" spans="2:18" x14ac:dyDescent="0.2">
      <c r="B618" s="52"/>
      <c r="F618" s="90"/>
      <c r="H618" s="54"/>
      <c r="K618" s="90"/>
      <c r="M618" s="56"/>
      <c r="N618" s="56"/>
      <c r="O618" s="52"/>
      <c r="P618" s="52"/>
      <c r="Q618" s="52"/>
      <c r="R618" s="204"/>
    </row>
    <row r="619" spans="2:18" x14ac:dyDescent="0.2">
      <c r="B619" s="52"/>
      <c r="F619" s="90"/>
      <c r="H619" s="57"/>
      <c r="K619" s="90"/>
      <c r="M619" s="56"/>
      <c r="N619" s="56"/>
      <c r="O619" s="52"/>
      <c r="P619" s="52"/>
      <c r="Q619" s="52"/>
      <c r="R619" s="204"/>
    </row>
    <row r="620" spans="2:18" x14ac:dyDescent="0.2">
      <c r="B620" s="52"/>
      <c r="F620" s="90"/>
      <c r="H620" s="54"/>
      <c r="K620" s="90"/>
      <c r="M620" s="56"/>
      <c r="N620" s="56"/>
      <c r="O620" s="52"/>
      <c r="P620" s="52"/>
      <c r="Q620" s="52"/>
      <c r="R620" s="204"/>
    </row>
    <row r="621" spans="2:18" x14ac:dyDescent="0.2">
      <c r="B621" s="52"/>
      <c r="F621" s="90"/>
      <c r="H621" s="54"/>
      <c r="K621" s="90"/>
      <c r="M621" s="56"/>
      <c r="N621" s="56"/>
      <c r="O621" s="52"/>
      <c r="P621" s="52"/>
      <c r="Q621" s="52"/>
      <c r="R621" s="204"/>
    </row>
    <row r="622" spans="2:18" x14ac:dyDescent="0.2">
      <c r="B622" s="52"/>
      <c r="F622" s="90"/>
      <c r="H622" s="54"/>
      <c r="K622" s="90"/>
      <c r="M622" s="56"/>
      <c r="N622" s="56"/>
      <c r="O622" s="52"/>
      <c r="P622" s="52"/>
      <c r="Q622" s="52"/>
      <c r="R622" s="204"/>
    </row>
    <row r="623" spans="2:18" x14ac:dyDescent="0.2">
      <c r="B623" s="52"/>
      <c r="F623" s="90"/>
      <c r="H623" s="54"/>
      <c r="K623" s="90"/>
      <c r="M623" s="56"/>
      <c r="N623" s="56"/>
      <c r="O623" s="52"/>
      <c r="P623" s="52"/>
      <c r="Q623" s="52"/>
      <c r="R623" s="204"/>
    </row>
    <row r="624" spans="2:18" x14ac:dyDescent="0.2">
      <c r="B624" s="52"/>
      <c r="F624" s="90"/>
      <c r="H624" s="54"/>
      <c r="K624" s="90"/>
      <c r="M624" s="56"/>
      <c r="N624" s="56"/>
      <c r="O624" s="52"/>
      <c r="P624" s="52"/>
      <c r="Q624" s="52"/>
      <c r="R624" s="204"/>
    </row>
    <row r="625" spans="2:18" x14ac:dyDescent="0.2">
      <c r="B625" s="52"/>
      <c r="F625" s="90"/>
      <c r="H625" s="54"/>
      <c r="K625" s="90"/>
      <c r="M625" s="56"/>
      <c r="N625" s="56"/>
      <c r="O625" s="52"/>
      <c r="P625" s="52"/>
      <c r="Q625" s="52"/>
      <c r="R625" s="204"/>
    </row>
    <row r="626" spans="2:18" x14ac:dyDescent="0.2">
      <c r="B626" s="52"/>
      <c r="F626" s="90"/>
      <c r="H626" s="54"/>
      <c r="K626" s="90"/>
      <c r="M626" s="56"/>
      <c r="N626" s="56"/>
      <c r="O626" s="52"/>
      <c r="P626" s="52"/>
      <c r="Q626" s="52"/>
      <c r="R626" s="204"/>
    </row>
    <row r="627" spans="2:18" x14ac:dyDescent="0.2">
      <c r="B627" s="52"/>
      <c r="F627" s="90"/>
      <c r="H627" s="54"/>
      <c r="K627" s="90"/>
      <c r="M627" s="56"/>
      <c r="N627" s="56"/>
      <c r="O627" s="52"/>
      <c r="P627" s="52"/>
      <c r="Q627" s="52"/>
      <c r="R627" s="204"/>
    </row>
    <row r="628" spans="2:18" x14ac:dyDescent="0.2">
      <c r="B628" s="52"/>
      <c r="F628" s="90"/>
      <c r="H628" s="54"/>
      <c r="K628" s="90"/>
      <c r="M628" s="56"/>
      <c r="N628" s="56"/>
      <c r="O628" s="52"/>
      <c r="P628" s="52"/>
      <c r="Q628" s="52"/>
      <c r="R628" s="204"/>
    </row>
    <row r="629" spans="2:18" x14ac:dyDescent="0.2">
      <c r="B629" s="52"/>
      <c r="F629" s="90"/>
      <c r="H629" s="54"/>
      <c r="K629" s="90"/>
      <c r="M629" s="56"/>
      <c r="N629" s="56"/>
      <c r="O629" s="52"/>
      <c r="P629" s="52"/>
      <c r="Q629" s="52"/>
      <c r="R629" s="204"/>
    </row>
    <row r="630" spans="2:18" x14ac:dyDescent="0.2">
      <c r="B630" s="52"/>
      <c r="F630" s="90"/>
      <c r="H630" s="54"/>
      <c r="K630" s="90"/>
      <c r="M630" s="56"/>
      <c r="N630" s="56"/>
      <c r="O630" s="52"/>
      <c r="P630" s="52"/>
      <c r="Q630" s="52"/>
      <c r="R630" s="204"/>
    </row>
    <row r="631" spans="2:18" x14ac:dyDescent="0.2">
      <c r="B631" s="52"/>
      <c r="F631" s="90"/>
      <c r="H631" s="54"/>
      <c r="K631" s="90"/>
      <c r="M631" s="56"/>
      <c r="N631" s="56"/>
      <c r="O631" s="52"/>
      <c r="P631" s="52"/>
      <c r="Q631" s="52"/>
      <c r="R631" s="204"/>
    </row>
    <row r="632" spans="2:18" x14ac:dyDescent="0.2">
      <c r="B632" s="52"/>
      <c r="F632" s="90"/>
      <c r="H632" s="54"/>
      <c r="K632" s="90"/>
      <c r="M632" s="56"/>
      <c r="N632" s="56"/>
      <c r="O632" s="52"/>
      <c r="P632" s="52"/>
      <c r="Q632" s="52"/>
      <c r="R632" s="204"/>
    </row>
    <row r="633" spans="2:18" x14ac:dyDescent="0.2">
      <c r="B633" s="52"/>
      <c r="F633" s="90"/>
      <c r="H633" s="54"/>
      <c r="K633" s="90"/>
      <c r="M633" s="56"/>
      <c r="N633" s="56"/>
      <c r="O633" s="52"/>
      <c r="P633" s="52"/>
      <c r="Q633" s="52"/>
      <c r="R633" s="204"/>
    </row>
    <row r="634" spans="2:18" x14ac:dyDescent="0.2">
      <c r="B634" s="52"/>
      <c r="F634" s="90"/>
      <c r="H634" s="54"/>
      <c r="K634" s="90"/>
      <c r="M634" s="56"/>
      <c r="N634" s="56"/>
      <c r="O634" s="52"/>
      <c r="P634" s="52"/>
      <c r="Q634" s="52"/>
      <c r="R634" s="204"/>
    </row>
    <row r="635" spans="2:18" x14ac:dyDescent="0.2">
      <c r="B635" s="52"/>
      <c r="F635" s="90"/>
      <c r="H635" s="54"/>
      <c r="K635" s="90"/>
      <c r="M635" s="56"/>
      <c r="N635" s="56"/>
      <c r="O635" s="52"/>
      <c r="P635" s="52"/>
      <c r="Q635" s="52"/>
      <c r="R635" s="204"/>
    </row>
    <row r="636" spans="2:18" x14ac:dyDescent="0.2">
      <c r="B636" s="52"/>
      <c r="F636" s="90"/>
      <c r="H636" s="54"/>
      <c r="K636" s="90"/>
      <c r="M636" s="56"/>
      <c r="N636" s="56"/>
      <c r="O636" s="52"/>
      <c r="P636" s="52"/>
      <c r="Q636" s="52"/>
      <c r="R636" s="204"/>
    </row>
    <row r="637" spans="2:18" x14ac:dyDescent="0.2">
      <c r="B637" s="52"/>
      <c r="F637" s="90"/>
      <c r="H637" s="54"/>
      <c r="K637" s="90"/>
      <c r="M637" s="56"/>
      <c r="N637" s="56"/>
      <c r="O637" s="52"/>
      <c r="P637" s="52"/>
      <c r="Q637" s="52"/>
      <c r="R637" s="204"/>
    </row>
    <row r="638" spans="2:18" x14ac:dyDescent="0.2">
      <c r="B638" s="52"/>
      <c r="F638" s="90"/>
      <c r="H638" s="54"/>
      <c r="K638" s="90"/>
      <c r="M638" s="56"/>
      <c r="N638" s="56"/>
      <c r="O638" s="52"/>
      <c r="P638" s="52"/>
      <c r="Q638" s="52"/>
      <c r="R638" s="204"/>
    </row>
    <row r="639" spans="2:18" x14ac:dyDescent="0.2">
      <c r="B639" s="52"/>
      <c r="F639" s="90"/>
      <c r="H639" s="54"/>
      <c r="K639" s="90"/>
      <c r="M639" s="56"/>
      <c r="N639" s="56"/>
      <c r="O639" s="52"/>
      <c r="P639" s="52"/>
      <c r="Q639" s="52"/>
      <c r="R639" s="204"/>
    </row>
    <row r="640" spans="2:18" x14ac:dyDescent="0.2">
      <c r="B640" s="52"/>
      <c r="F640" s="90"/>
      <c r="H640" s="54"/>
      <c r="K640" s="90"/>
      <c r="M640" s="56"/>
      <c r="N640" s="56"/>
      <c r="O640" s="52"/>
      <c r="P640" s="52"/>
      <c r="Q640" s="52"/>
      <c r="R640" s="204"/>
    </row>
    <row r="641" spans="2:18" x14ac:dyDescent="0.2">
      <c r="B641" s="52"/>
      <c r="F641" s="90"/>
      <c r="H641" s="54"/>
      <c r="K641" s="90"/>
      <c r="M641" s="56"/>
      <c r="N641" s="56"/>
      <c r="O641" s="52"/>
      <c r="P641" s="52"/>
      <c r="Q641" s="52"/>
      <c r="R641" s="204"/>
    </row>
    <row r="642" spans="2:18" x14ac:dyDescent="0.2">
      <c r="B642" s="52"/>
      <c r="F642" s="90"/>
      <c r="H642" s="54"/>
      <c r="K642" s="90"/>
      <c r="M642" s="56"/>
      <c r="N642" s="56"/>
      <c r="O642" s="52"/>
      <c r="P642" s="52"/>
      <c r="Q642" s="52"/>
      <c r="R642" s="204"/>
    </row>
    <row r="643" spans="2:18" x14ac:dyDescent="0.2">
      <c r="B643" s="52"/>
      <c r="F643" s="90"/>
      <c r="H643" s="54"/>
      <c r="K643" s="90"/>
      <c r="M643" s="56"/>
      <c r="N643" s="56"/>
      <c r="O643" s="52"/>
      <c r="P643" s="52"/>
      <c r="Q643" s="52"/>
      <c r="R643" s="204"/>
    </row>
    <row r="644" spans="2:18" x14ac:dyDescent="0.2">
      <c r="B644" s="52"/>
      <c r="F644" s="90"/>
      <c r="H644" s="54"/>
      <c r="K644" s="90"/>
      <c r="M644" s="56"/>
      <c r="N644" s="56"/>
      <c r="O644" s="52"/>
      <c r="P644" s="52"/>
      <c r="Q644" s="52"/>
      <c r="R644" s="204"/>
    </row>
    <row r="645" spans="2:18" x14ac:dyDescent="0.2">
      <c r="B645" s="52"/>
      <c r="F645" s="90"/>
      <c r="H645" s="54"/>
      <c r="K645" s="90"/>
      <c r="M645" s="56"/>
      <c r="N645" s="56"/>
      <c r="O645" s="52"/>
      <c r="P645" s="52"/>
      <c r="Q645" s="52"/>
      <c r="R645" s="204"/>
    </row>
    <row r="646" spans="2:18" x14ac:dyDescent="0.2">
      <c r="B646" s="52"/>
      <c r="F646" s="90"/>
      <c r="H646" s="54"/>
      <c r="K646" s="90"/>
      <c r="M646" s="56"/>
      <c r="N646" s="56"/>
      <c r="O646" s="52"/>
      <c r="P646" s="52"/>
      <c r="Q646" s="52"/>
      <c r="R646" s="204"/>
    </row>
    <row r="647" spans="2:18" x14ac:dyDescent="0.2">
      <c r="B647" s="52"/>
      <c r="F647" s="90"/>
      <c r="H647" s="57"/>
      <c r="K647" s="90"/>
      <c r="M647" s="56"/>
      <c r="N647" s="56"/>
      <c r="O647" s="52"/>
      <c r="P647" s="52"/>
      <c r="Q647" s="52"/>
      <c r="R647" s="204"/>
    </row>
    <row r="648" spans="2:18" x14ac:dyDescent="0.2">
      <c r="B648" s="52"/>
      <c r="F648" s="90"/>
      <c r="H648" s="57"/>
      <c r="K648" s="90"/>
      <c r="M648" s="56"/>
      <c r="N648" s="56"/>
      <c r="O648" s="52"/>
      <c r="P648" s="52"/>
      <c r="Q648" s="52"/>
      <c r="R648" s="204"/>
    </row>
    <row r="649" spans="2:18" x14ac:dyDescent="0.2">
      <c r="B649" s="52"/>
      <c r="F649" s="90"/>
      <c r="H649" s="57"/>
      <c r="K649" s="90"/>
      <c r="M649" s="56"/>
      <c r="N649" s="56"/>
      <c r="O649" s="52"/>
      <c r="P649" s="52"/>
      <c r="Q649" s="52"/>
      <c r="R649" s="204"/>
    </row>
    <row r="650" spans="2:18" x14ac:dyDescent="0.2">
      <c r="B650" s="52"/>
      <c r="F650" s="90"/>
      <c r="H650" s="54"/>
      <c r="K650" s="90"/>
      <c r="M650" s="56"/>
      <c r="N650" s="56"/>
      <c r="O650" s="52"/>
      <c r="P650" s="52"/>
      <c r="Q650" s="52"/>
      <c r="R650" s="204"/>
    </row>
    <row r="651" spans="2:18" x14ac:dyDescent="0.2">
      <c r="B651" s="52"/>
      <c r="F651" s="90"/>
      <c r="H651" s="54"/>
      <c r="K651" s="90"/>
      <c r="M651" s="56"/>
      <c r="N651" s="56"/>
      <c r="O651" s="52"/>
      <c r="P651" s="52"/>
      <c r="Q651" s="52"/>
      <c r="R651" s="204"/>
    </row>
    <row r="652" spans="2:18" x14ac:dyDescent="0.2">
      <c r="B652" s="52"/>
      <c r="F652" s="90"/>
      <c r="H652" s="54"/>
      <c r="K652" s="90"/>
      <c r="M652" s="56"/>
      <c r="N652" s="56"/>
      <c r="O652" s="52"/>
      <c r="P652" s="52"/>
      <c r="Q652" s="52"/>
      <c r="R652" s="204"/>
    </row>
    <row r="653" spans="2:18" x14ac:dyDescent="0.2">
      <c r="B653" s="52"/>
      <c r="F653" s="90"/>
      <c r="H653" s="57"/>
      <c r="K653" s="90"/>
      <c r="M653" s="56"/>
      <c r="N653" s="56"/>
      <c r="O653" s="52"/>
      <c r="P653" s="52"/>
      <c r="Q653" s="52"/>
      <c r="R653" s="204"/>
    </row>
    <row r="654" spans="2:18" x14ac:dyDescent="0.2">
      <c r="B654" s="52"/>
      <c r="F654" s="90"/>
      <c r="H654" s="57"/>
      <c r="K654" s="90"/>
      <c r="M654" s="56"/>
      <c r="N654" s="56"/>
      <c r="O654" s="52"/>
      <c r="P654" s="52"/>
      <c r="Q654" s="52"/>
      <c r="R654" s="204"/>
    </row>
    <row r="655" spans="2:18" x14ac:dyDescent="0.2">
      <c r="B655" s="52"/>
      <c r="F655" s="90"/>
      <c r="H655" s="57"/>
      <c r="K655" s="90"/>
      <c r="M655" s="56"/>
      <c r="N655" s="56"/>
      <c r="O655" s="52"/>
      <c r="P655" s="52"/>
      <c r="Q655" s="52"/>
      <c r="R655" s="204"/>
    </row>
    <row r="656" spans="2:18" x14ac:dyDescent="0.2">
      <c r="B656" s="52"/>
      <c r="F656" s="90"/>
      <c r="H656" s="57"/>
      <c r="K656" s="90"/>
      <c r="M656" s="56"/>
      <c r="N656" s="56"/>
      <c r="O656" s="52"/>
      <c r="P656" s="52"/>
      <c r="Q656" s="52"/>
      <c r="R656" s="204"/>
    </row>
    <row r="657" spans="2:18" x14ac:dyDescent="0.2">
      <c r="B657" s="52"/>
      <c r="F657" s="90"/>
      <c r="H657" s="57"/>
      <c r="K657" s="90"/>
      <c r="M657" s="56"/>
      <c r="N657" s="56"/>
      <c r="O657" s="52"/>
      <c r="P657" s="52"/>
      <c r="Q657" s="52"/>
      <c r="R657" s="204"/>
    </row>
    <row r="658" spans="2:18" x14ac:dyDescent="0.2">
      <c r="B658" s="52"/>
      <c r="F658" s="90"/>
      <c r="H658" s="57"/>
      <c r="K658" s="90"/>
      <c r="M658" s="56"/>
      <c r="N658" s="56"/>
      <c r="O658" s="52"/>
      <c r="P658" s="52"/>
      <c r="Q658" s="52"/>
      <c r="R658" s="204"/>
    </row>
    <row r="659" spans="2:18" x14ac:dyDescent="0.2">
      <c r="B659" s="52"/>
      <c r="F659" s="90"/>
      <c r="H659" s="57"/>
      <c r="K659" s="90"/>
      <c r="M659" s="56"/>
      <c r="N659" s="56"/>
      <c r="O659" s="52"/>
      <c r="P659" s="52"/>
      <c r="Q659" s="52"/>
      <c r="R659" s="204"/>
    </row>
    <row r="660" spans="2:18" x14ac:dyDescent="0.2">
      <c r="B660" s="52"/>
      <c r="F660" s="90"/>
      <c r="H660" s="57"/>
      <c r="K660" s="90"/>
      <c r="M660" s="56"/>
      <c r="N660" s="56"/>
      <c r="O660" s="52"/>
      <c r="P660" s="52"/>
      <c r="Q660" s="52"/>
      <c r="R660" s="204"/>
    </row>
    <row r="661" spans="2:18" x14ac:dyDescent="0.2">
      <c r="B661" s="52"/>
      <c r="F661" s="90"/>
      <c r="H661" s="57"/>
      <c r="K661" s="90"/>
      <c r="M661" s="56"/>
      <c r="N661" s="56"/>
      <c r="O661" s="52"/>
      <c r="P661" s="52"/>
      <c r="Q661" s="52"/>
      <c r="R661" s="204"/>
    </row>
    <row r="662" spans="2:18" x14ac:dyDescent="0.2">
      <c r="B662" s="52"/>
      <c r="F662" s="90"/>
      <c r="H662" s="57"/>
      <c r="K662" s="90"/>
      <c r="M662" s="56"/>
      <c r="N662" s="56"/>
      <c r="O662" s="52"/>
      <c r="P662" s="52"/>
      <c r="Q662" s="52"/>
      <c r="R662" s="204"/>
    </row>
    <row r="663" spans="2:18" x14ac:dyDescent="0.2">
      <c r="B663" s="52"/>
      <c r="F663" s="90"/>
      <c r="H663" s="57"/>
      <c r="K663" s="90"/>
      <c r="M663" s="56"/>
      <c r="N663" s="56"/>
      <c r="O663" s="52"/>
      <c r="P663" s="52"/>
      <c r="Q663" s="52"/>
      <c r="R663" s="204"/>
    </row>
    <row r="664" spans="2:18" x14ac:dyDescent="0.2">
      <c r="B664" s="52"/>
      <c r="F664" s="90"/>
      <c r="H664" s="57"/>
      <c r="K664" s="90"/>
      <c r="M664" s="56"/>
      <c r="N664" s="56"/>
      <c r="O664" s="52"/>
      <c r="P664" s="52"/>
      <c r="Q664" s="52"/>
      <c r="R664" s="204"/>
    </row>
    <row r="665" spans="2:18" x14ac:dyDescent="0.2">
      <c r="B665" s="52"/>
      <c r="F665" s="90"/>
      <c r="H665" s="57"/>
      <c r="K665" s="90"/>
      <c r="M665" s="56"/>
      <c r="N665" s="56"/>
      <c r="O665" s="52"/>
      <c r="P665" s="52"/>
      <c r="Q665" s="52"/>
      <c r="R665" s="204"/>
    </row>
    <row r="666" spans="2:18" x14ac:dyDescent="0.2">
      <c r="B666" s="52"/>
      <c r="F666" s="90"/>
      <c r="H666" s="57"/>
      <c r="K666" s="90"/>
      <c r="M666" s="56"/>
      <c r="N666" s="56"/>
      <c r="O666" s="52"/>
      <c r="P666" s="52"/>
      <c r="Q666" s="52"/>
      <c r="R666" s="204"/>
    </row>
    <row r="667" spans="2:18" x14ac:dyDescent="0.2">
      <c r="B667" s="52"/>
      <c r="F667" s="90"/>
      <c r="H667" s="57"/>
      <c r="K667" s="90"/>
      <c r="M667" s="56"/>
      <c r="N667" s="56"/>
      <c r="O667" s="52"/>
      <c r="P667" s="52"/>
      <c r="Q667" s="52"/>
      <c r="R667" s="204"/>
    </row>
    <row r="668" spans="2:18" x14ac:dyDescent="0.2">
      <c r="B668" s="52"/>
      <c r="F668" s="90"/>
      <c r="H668" s="57"/>
      <c r="K668" s="90"/>
      <c r="M668" s="56"/>
      <c r="N668" s="56"/>
      <c r="O668" s="52"/>
      <c r="P668" s="52"/>
      <c r="Q668" s="52"/>
      <c r="R668" s="204"/>
    </row>
    <row r="669" spans="2:18" x14ac:dyDescent="0.2">
      <c r="B669" s="52"/>
      <c r="F669" s="90"/>
      <c r="H669" s="57"/>
      <c r="K669" s="90"/>
      <c r="M669" s="56"/>
      <c r="N669" s="56"/>
      <c r="O669" s="52"/>
      <c r="P669" s="52"/>
      <c r="Q669" s="52"/>
      <c r="R669" s="204"/>
    </row>
    <row r="670" spans="2:18" x14ac:dyDescent="0.2">
      <c r="B670" s="52"/>
      <c r="F670" s="90"/>
      <c r="H670" s="57"/>
      <c r="K670" s="90"/>
      <c r="M670" s="56"/>
      <c r="N670" s="56"/>
      <c r="O670" s="52"/>
      <c r="P670" s="52"/>
      <c r="Q670" s="52"/>
      <c r="R670" s="204"/>
    </row>
    <row r="671" spans="2:18" x14ac:dyDescent="0.2">
      <c r="B671" s="52"/>
      <c r="F671" s="90"/>
      <c r="H671" s="57"/>
      <c r="K671" s="90"/>
      <c r="M671" s="56"/>
      <c r="N671" s="56"/>
      <c r="O671" s="52"/>
      <c r="P671" s="52"/>
      <c r="Q671" s="52"/>
      <c r="R671" s="204"/>
    </row>
  </sheetData>
  <mergeCells count="5">
    <mergeCell ref="A2:R3"/>
    <mergeCell ref="B4:R4"/>
    <mergeCell ref="A5:R5"/>
    <mergeCell ref="A6:R6"/>
    <mergeCell ref="C13:D13"/>
  </mergeCells>
  <printOptions horizontalCentered="1"/>
  <pageMargins left="0.2" right="0.2" top="0.5" bottom="0.5" header="0.25" footer="0.25"/>
  <pageSetup scale="45" orientation="landscape" r:id="rId1"/>
  <headerFooter>
    <oddHeader>&amp;C&amp;12&amp;A&amp;R&amp;12CASE NO. 2015-00343
ATTACHMENT 1
TO STAFF DR NO. 1-13</oddHeader>
    <oddFooter>&amp;C&amp;11&amp;P of &amp;N</oddFooter>
  </headerFooter>
  <rowBreaks count="3" manualBreakCount="3">
    <brk id="69" max="17" man="1"/>
    <brk id="230" max="17" man="1"/>
    <brk id="4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topLeftCell="A133" zoomScale="75" zoomScaleNormal="75" zoomScaleSheetLayoutView="75" workbookViewId="0">
      <selection activeCell="H147" sqref="H147"/>
    </sheetView>
  </sheetViews>
  <sheetFormatPr defaultRowHeight="12.75" x14ac:dyDescent="0.2"/>
  <cols>
    <col min="1" max="1" width="1.42578125" style="13" customWidth="1"/>
    <col min="2" max="2" width="10.28515625" style="13" bestFit="1" customWidth="1"/>
    <col min="3" max="3" width="37" style="13" bestFit="1" customWidth="1"/>
    <col min="4" max="4" width="66.42578125" style="184" customWidth="1"/>
    <col min="5" max="5" width="13.7109375" style="53" bestFit="1" customWidth="1"/>
    <col min="6" max="6" width="14" style="91" bestFit="1" customWidth="1"/>
    <col min="7" max="8" width="14.42578125" style="13" bestFit="1" customWidth="1"/>
    <col min="9" max="9" width="13.85546875" style="54" bestFit="1" customWidth="1"/>
    <col min="10" max="10" width="13.85546875" style="55" bestFit="1" customWidth="1"/>
    <col min="11" max="11" width="14.140625" style="91" bestFit="1" customWidth="1"/>
    <col min="12" max="12" width="14.42578125" style="55" bestFit="1" customWidth="1"/>
    <col min="13" max="13" width="11.7109375" style="13" customWidth="1"/>
    <col min="14" max="14" width="11" style="13" customWidth="1"/>
    <col min="15" max="15" width="15.42578125" style="58" bestFit="1" customWidth="1"/>
    <col min="16" max="16" width="6.42578125" style="58" bestFit="1" customWidth="1"/>
    <col min="17" max="17" width="17.7109375" style="58" customWidth="1"/>
    <col min="18" max="18" width="10.140625" style="205" customWidth="1"/>
  </cols>
  <sheetData>
    <row r="1" spans="1:18" x14ac:dyDescent="0.2">
      <c r="A1"/>
      <c r="B1"/>
      <c r="C1"/>
      <c r="D1" s="180"/>
      <c r="E1" s="2"/>
      <c r="F1" s="74"/>
      <c r="G1"/>
      <c r="H1"/>
      <c r="I1" s="10"/>
      <c r="J1" s="43"/>
      <c r="K1" s="74"/>
      <c r="L1" s="43"/>
      <c r="M1"/>
      <c r="N1"/>
      <c r="O1" s="5"/>
      <c r="P1" s="5"/>
      <c r="Q1" s="5"/>
      <c r="R1" s="198"/>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6055</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1"/>
      <c r="H7" s="1"/>
      <c r="I7" s="15"/>
      <c r="J7" s="42"/>
      <c r="K7" s="73"/>
      <c r="L7" s="42"/>
      <c r="M7" s="1"/>
      <c r="N7"/>
      <c r="O7" s="1"/>
      <c r="P7" s="1"/>
      <c r="Q7" s="1"/>
      <c r="R7" s="199"/>
    </row>
    <row r="8" spans="1:18" x14ac:dyDescent="0.2">
      <c r="A8" s="1"/>
      <c r="B8" s="1"/>
      <c r="C8" s="1"/>
      <c r="D8" s="181"/>
      <c r="E8" s="59"/>
      <c r="F8" s="73"/>
      <c r="G8" s="1"/>
      <c r="H8" s="1"/>
      <c r="I8" s="15"/>
      <c r="J8" s="42"/>
      <c r="K8" s="73"/>
      <c r="L8" s="42"/>
      <c r="M8" s="1"/>
      <c r="N8" s="1"/>
      <c r="O8" s="1"/>
      <c r="P8" s="1"/>
      <c r="Q8" s="1"/>
      <c r="R8" s="199"/>
    </row>
    <row r="9" spans="1:18" x14ac:dyDescent="0.2">
      <c r="A9" s="4" t="s">
        <v>2908</v>
      </c>
      <c r="B9" s="1"/>
      <c r="C9" s="1"/>
      <c r="D9" s="181"/>
      <c r="E9" s="59"/>
      <c r="F9" s="73"/>
      <c r="G9" s="1"/>
      <c r="H9" s="1"/>
      <c r="I9" s="15"/>
      <c r="J9" s="42"/>
      <c r="K9" s="73"/>
      <c r="L9" s="42"/>
      <c r="M9" s="1"/>
      <c r="N9" s="4" t="s">
        <v>2887</v>
      </c>
      <c r="O9" s="1"/>
      <c r="P9" s="1"/>
      <c r="Q9" s="1"/>
      <c r="R9" s="199"/>
    </row>
    <row r="10" spans="1:18" x14ac:dyDescent="0.2">
      <c r="A10" s="4"/>
      <c r="B10" s="1"/>
      <c r="C10" s="1"/>
      <c r="D10" s="181"/>
      <c r="E10" s="59"/>
      <c r="F10" s="73"/>
      <c r="G10" s="1"/>
      <c r="H10" s="1"/>
      <c r="I10" s="15"/>
      <c r="J10" s="42"/>
      <c r="K10" s="73"/>
      <c r="L10" s="42"/>
      <c r="M10" s="1"/>
      <c r="N10" s="1"/>
      <c r="O10" s="1"/>
      <c r="P10" s="1"/>
      <c r="Q10" s="1"/>
      <c r="R10" s="199"/>
    </row>
    <row r="11" spans="1:18" x14ac:dyDescent="0.2">
      <c r="A11" s="3" t="s">
        <v>2895</v>
      </c>
      <c r="B11"/>
      <c r="C11"/>
      <c r="D11" s="180"/>
      <c r="E11" s="2"/>
      <c r="F11" s="74"/>
      <c r="G11"/>
      <c r="H11"/>
      <c r="I11" s="10"/>
      <c r="J11" s="43"/>
      <c r="K11" s="74"/>
      <c r="L11" s="43"/>
      <c r="M11"/>
      <c r="N11" s="3" t="s">
        <v>7754</v>
      </c>
      <c r="O11" s="5"/>
      <c r="P11" s="5"/>
      <c r="Q11" s="5"/>
      <c r="R11" s="198"/>
    </row>
    <row r="12" spans="1:18" ht="13.5" thickBot="1" x14ac:dyDescent="0.25">
      <c r="A12"/>
      <c r="B12"/>
      <c r="C12"/>
      <c r="D12" s="180"/>
      <c r="E12" s="2"/>
      <c r="F12" s="74"/>
      <c r="G12"/>
      <c r="H12"/>
      <c r="I12" s="10"/>
      <c r="J12" s="43"/>
      <c r="K12" s="74"/>
      <c r="L12" s="43"/>
      <c r="M12"/>
      <c r="N12"/>
      <c r="O12" s="5"/>
      <c r="P12" s="5"/>
      <c r="Q12" s="14"/>
      <c r="R12" s="200"/>
    </row>
    <row r="13" spans="1:18" s="30" customFormat="1" ht="39.75" thickTop="1" thickBot="1" x14ac:dyDescent="0.25">
      <c r="A13" s="25"/>
      <c r="B13" s="145" t="s">
        <v>2802</v>
      </c>
      <c r="C13" s="217" t="s">
        <v>2803</v>
      </c>
      <c r="D13" s="218"/>
      <c r="E13" s="179" t="s">
        <v>6056</v>
      </c>
      <c r="F13" s="197" t="s">
        <v>6052</v>
      </c>
      <c r="G13" s="147" t="s">
        <v>2804</v>
      </c>
      <c r="H13" s="147" t="s">
        <v>2805</v>
      </c>
      <c r="I13" s="148" t="s">
        <v>2806</v>
      </c>
      <c r="J13" s="149" t="s">
        <v>2807</v>
      </c>
      <c r="K13" s="196" t="s">
        <v>6052</v>
      </c>
      <c r="L13" s="149" t="s">
        <v>2808</v>
      </c>
      <c r="M13" s="147" t="s">
        <v>2809</v>
      </c>
      <c r="N13" s="147" t="s">
        <v>2810</v>
      </c>
      <c r="O13" s="147" t="s">
        <v>2811</v>
      </c>
      <c r="P13" s="145" t="s">
        <v>2812</v>
      </c>
      <c r="Q13" s="145" t="s">
        <v>2813</v>
      </c>
      <c r="R13" s="201" t="s">
        <v>2814</v>
      </c>
    </row>
    <row r="14" spans="1:18" s="31" customFormat="1" ht="13.5" thickTop="1" x14ac:dyDescent="0.2">
      <c r="B14" s="152" t="s">
        <v>2992</v>
      </c>
      <c r="C14" s="152" t="s">
        <v>2993</v>
      </c>
      <c r="D14" s="182" t="s">
        <v>2994</v>
      </c>
      <c r="E14" s="153">
        <v>795.2</v>
      </c>
      <c r="F14" s="153">
        <v>1532.49</v>
      </c>
      <c r="G14" s="159">
        <v>438.70000000000005</v>
      </c>
      <c r="H14" s="155">
        <f>G14/F14</f>
        <v>0.2862661420302906</v>
      </c>
      <c r="I14" s="155">
        <f>J14/43656295</f>
        <v>4.5152480300950871E-5</v>
      </c>
      <c r="J14" s="154">
        <v>1971.19</v>
      </c>
      <c r="K14" s="154">
        <v>1532.49</v>
      </c>
      <c r="L14" s="156">
        <v>438.70000000000005</v>
      </c>
      <c r="M14" s="20">
        <v>41548</v>
      </c>
      <c r="N14" s="20">
        <v>41912</v>
      </c>
      <c r="O14" s="165" t="s">
        <v>6057</v>
      </c>
      <c r="P14" s="158">
        <v>2</v>
      </c>
      <c r="Q14" s="165" t="s">
        <v>6058</v>
      </c>
      <c r="R14" s="202">
        <v>6</v>
      </c>
    </row>
    <row r="15" spans="1:18" s="31" customFormat="1" x14ac:dyDescent="0.2">
      <c r="B15" s="152" t="s">
        <v>4074</v>
      </c>
      <c r="C15" s="152" t="s">
        <v>4075</v>
      </c>
      <c r="D15" s="182" t="s">
        <v>6059</v>
      </c>
      <c r="E15" s="153">
        <v>149127.47</v>
      </c>
      <c r="F15" s="153">
        <v>0</v>
      </c>
      <c r="G15" s="154"/>
      <c r="H15" s="155"/>
      <c r="I15" s="155">
        <f t="shared" ref="I15:I78" si="0">J15/43656295</f>
        <v>1.8857830926788451E-2</v>
      </c>
      <c r="J15" s="154">
        <v>823263.03</v>
      </c>
      <c r="K15" s="154" t="s">
        <v>5259</v>
      </c>
      <c r="L15" s="156"/>
      <c r="M15" s="20">
        <v>41548</v>
      </c>
      <c r="N15" s="20">
        <v>41912</v>
      </c>
      <c r="O15" s="165" t="s">
        <v>5271</v>
      </c>
      <c r="P15" s="158">
        <v>9</v>
      </c>
      <c r="Q15" s="165" t="s">
        <v>5272</v>
      </c>
      <c r="R15" s="202">
        <v>9</v>
      </c>
    </row>
    <row r="16" spans="1:18" s="31" customFormat="1" x14ac:dyDescent="0.2">
      <c r="B16" s="152" t="s">
        <v>4345</v>
      </c>
      <c r="C16" s="152" t="s">
        <v>4346</v>
      </c>
      <c r="D16" s="182" t="s">
        <v>6060</v>
      </c>
      <c r="E16" s="153">
        <v>12589.51</v>
      </c>
      <c r="F16" s="153">
        <v>0</v>
      </c>
      <c r="G16" s="159"/>
      <c r="H16" s="155"/>
      <c r="I16" s="155">
        <f t="shared" si="0"/>
        <v>1.9455175937399176E-3</v>
      </c>
      <c r="J16" s="154">
        <v>84934.09</v>
      </c>
      <c r="K16" s="154" t="s">
        <v>5259</v>
      </c>
      <c r="L16" s="156"/>
      <c r="M16" s="20">
        <v>41548</v>
      </c>
      <c r="N16" s="20">
        <v>41912</v>
      </c>
      <c r="O16" s="165" t="s">
        <v>5271</v>
      </c>
      <c r="P16" s="158">
        <v>9</v>
      </c>
      <c r="Q16" s="165" t="s">
        <v>5272</v>
      </c>
      <c r="R16" s="202">
        <v>9</v>
      </c>
    </row>
    <row r="17" spans="2:18" s="31" customFormat="1" x14ac:dyDescent="0.2">
      <c r="B17" s="152" t="s">
        <v>3820</v>
      </c>
      <c r="C17" s="152" t="s">
        <v>3821</v>
      </c>
      <c r="D17" s="182" t="s">
        <v>6061</v>
      </c>
      <c r="E17" s="153">
        <v>25537.040000000001</v>
      </c>
      <c r="F17" s="153">
        <v>0</v>
      </c>
      <c r="G17" s="159"/>
      <c r="H17" s="155"/>
      <c r="I17" s="155">
        <f t="shared" si="0"/>
        <v>3.0493203786532961E-3</v>
      </c>
      <c r="J17" s="154">
        <v>133122.03</v>
      </c>
      <c r="K17" s="154" t="s">
        <v>5259</v>
      </c>
      <c r="L17" s="156"/>
      <c r="M17" s="20">
        <v>41548</v>
      </c>
      <c r="N17" s="20">
        <v>41912</v>
      </c>
      <c r="O17" s="165" t="s">
        <v>5271</v>
      </c>
      <c r="P17" s="158">
        <v>9</v>
      </c>
      <c r="Q17" s="165" t="s">
        <v>5272</v>
      </c>
      <c r="R17" s="202">
        <v>9</v>
      </c>
    </row>
    <row r="18" spans="2:18" s="31" customFormat="1" x14ac:dyDescent="0.2">
      <c r="B18" s="152" t="s">
        <v>3679</v>
      </c>
      <c r="C18" s="152" t="s">
        <v>3680</v>
      </c>
      <c r="D18" s="182" t="s">
        <v>6062</v>
      </c>
      <c r="E18" s="153">
        <v>21528.26</v>
      </c>
      <c r="F18" s="153">
        <v>0</v>
      </c>
      <c r="G18" s="159"/>
      <c r="H18" s="155"/>
      <c r="I18" s="155">
        <f t="shared" si="0"/>
        <v>3.1972474989002161E-3</v>
      </c>
      <c r="J18" s="154">
        <v>139579.98000000001</v>
      </c>
      <c r="K18" s="154" t="s">
        <v>5259</v>
      </c>
      <c r="L18" s="156"/>
      <c r="M18" s="20">
        <v>41548</v>
      </c>
      <c r="N18" s="20">
        <v>41912</v>
      </c>
      <c r="O18" s="165" t="s">
        <v>5271</v>
      </c>
      <c r="P18" s="158">
        <v>9</v>
      </c>
      <c r="Q18" s="165" t="s">
        <v>5272</v>
      </c>
      <c r="R18" s="202">
        <v>9</v>
      </c>
    </row>
    <row r="19" spans="2:18" s="31" customFormat="1" x14ac:dyDescent="0.2">
      <c r="B19" s="152" t="s">
        <v>4176</v>
      </c>
      <c r="C19" s="152" t="s">
        <v>4177</v>
      </c>
      <c r="D19" s="182" t="s">
        <v>6063</v>
      </c>
      <c r="E19" s="153">
        <v>18488.990000000002</v>
      </c>
      <c r="F19" s="153">
        <v>0</v>
      </c>
      <c r="G19" s="159"/>
      <c r="H19" s="155"/>
      <c r="I19" s="155">
        <f t="shared" si="0"/>
        <v>3.0608880116830802E-3</v>
      </c>
      <c r="J19" s="154">
        <v>133627.03</v>
      </c>
      <c r="K19" s="154" t="s">
        <v>5259</v>
      </c>
      <c r="L19" s="156"/>
      <c r="M19" s="20">
        <v>41548</v>
      </c>
      <c r="N19" s="20">
        <v>41912</v>
      </c>
      <c r="O19" s="165" t="s">
        <v>5271</v>
      </c>
      <c r="P19" s="158">
        <v>9</v>
      </c>
      <c r="Q19" s="165" t="s">
        <v>5272</v>
      </c>
      <c r="R19" s="202">
        <v>9</v>
      </c>
    </row>
    <row r="20" spans="2:18" s="31" customFormat="1" x14ac:dyDescent="0.2">
      <c r="B20" s="152" t="s">
        <v>3713</v>
      </c>
      <c r="C20" s="152" t="s">
        <v>3714</v>
      </c>
      <c r="D20" s="182" t="s">
        <v>6064</v>
      </c>
      <c r="E20" s="153">
        <v>88623.34</v>
      </c>
      <c r="F20" s="153">
        <v>0</v>
      </c>
      <c r="G20" s="159"/>
      <c r="H20" s="155"/>
      <c r="I20" s="155">
        <f t="shared" si="0"/>
        <v>8.2091849525938922E-3</v>
      </c>
      <c r="J20" s="154">
        <v>358382.6</v>
      </c>
      <c r="K20" s="154" t="s">
        <v>5259</v>
      </c>
      <c r="L20" s="156"/>
      <c r="M20" s="20">
        <v>41548</v>
      </c>
      <c r="N20" s="20">
        <v>41912</v>
      </c>
      <c r="O20" s="165" t="s">
        <v>5271</v>
      </c>
      <c r="P20" s="158">
        <v>9</v>
      </c>
      <c r="Q20" s="165" t="s">
        <v>5272</v>
      </c>
      <c r="R20" s="202">
        <v>9</v>
      </c>
    </row>
    <row r="21" spans="2:18" s="31" customFormat="1" x14ac:dyDescent="0.2">
      <c r="B21" s="152" t="s">
        <v>4585</v>
      </c>
      <c r="C21" s="152" t="s">
        <v>4586</v>
      </c>
      <c r="D21" s="182" t="s">
        <v>6065</v>
      </c>
      <c r="E21" s="153">
        <v>11819.71</v>
      </c>
      <c r="F21" s="153">
        <v>0</v>
      </c>
      <c r="G21" s="159"/>
      <c r="H21" s="155"/>
      <c r="I21" s="155">
        <f t="shared" si="0"/>
        <v>1.5967243670128215E-3</v>
      </c>
      <c r="J21" s="154">
        <v>69707.070000000007</v>
      </c>
      <c r="K21" s="154" t="s">
        <v>5259</v>
      </c>
      <c r="L21" s="156"/>
      <c r="M21" s="20">
        <v>41548</v>
      </c>
      <c r="N21" s="20">
        <v>41912</v>
      </c>
      <c r="O21" s="165" t="s">
        <v>5271</v>
      </c>
      <c r="P21" s="158">
        <v>9</v>
      </c>
      <c r="Q21" s="165" t="s">
        <v>5272</v>
      </c>
      <c r="R21" s="202">
        <v>9</v>
      </c>
    </row>
    <row r="22" spans="2:18" s="31" customFormat="1" x14ac:dyDescent="0.2">
      <c r="B22" s="152" t="s">
        <v>4077</v>
      </c>
      <c r="C22" s="152" t="s">
        <v>4078</v>
      </c>
      <c r="D22" s="182" t="s">
        <v>6066</v>
      </c>
      <c r="E22" s="153">
        <v>9548.68</v>
      </c>
      <c r="F22" s="153">
        <v>0</v>
      </c>
      <c r="G22" s="159"/>
      <c r="H22" s="155"/>
      <c r="I22" s="155">
        <f t="shared" si="0"/>
        <v>1.568474603719807E-3</v>
      </c>
      <c r="J22" s="154">
        <v>68473.789999999994</v>
      </c>
      <c r="K22" s="154" t="s">
        <v>5259</v>
      </c>
      <c r="L22" s="156"/>
      <c r="M22" s="20">
        <v>41548</v>
      </c>
      <c r="N22" s="20">
        <v>41912</v>
      </c>
      <c r="O22" s="165" t="s">
        <v>5271</v>
      </c>
      <c r="P22" s="158">
        <v>9</v>
      </c>
      <c r="Q22" s="165" t="s">
        <v>5272</v>
      </c>
      <c r="R22" s="202">
        <v>9</v>
      </c>
    </row>
    <row r="23" spans="2:18" s="31" customFormat="1" x14ac:dyDescent="0.2">
      <c r="B23" s="152" t="s">
        <v>4001</v>
      </c>
      <c r="C23" s="152" t="s">
        <v>4002</v>
      </c>
      <c r="D23" s="182" t="s">
        <v>6067</v>
      </c>
      <c r="E23" s="153">
        <v>80506.61</v>
      </c>
      <c r="F23" s="153">
        <v>0</v>
      </c>
      <c r="G23" s="159"/>
      <c r="H23" s="155"/>
      <c r="I23" s="155">
        <f t="shared" si="0"/>
        <v>1.0192606816496912E-2</v>
      </c>
      <c r="J23" s="154">
        <v>444971.45</v>
      </c>
      <c r="K23" s="154" t="s">
        <v>5259</v>
      </c>
      <c r="L23" s="156"/>
      <c r="M23" s="20">
        <v>41548</v>
      </c>
      <c r="N23" s="20">
        <v>41912</v>
      </c>
      <c r="O23" s="165" t="s">
        <v>5271</v>
      </c>
      <c r="P23" s="158">
        <v>9</v>
      </c>
      <c r="Q23" s="165" t="s">
        <v>5272</v>
      </c>
      <c r="R23" s="202">
        <v>9</v>
      </c>
    </row>
    <row r="24" spans="2:18" s="31" customFormat="1" x14ac:dyDescent="0.2">
      <c r="B24" s="152" t="s">
        <v>3823</v>
      </c>
      <c r="C24" s="152" t="s">
        <v>3824</v>
      </c>
      <c r="D24" s="182" t="s">
        <v>6068</v>
      </c>
      <c r="E24" s="153">
        <v>49494.54</v>
      </c>
      <c r="F24" s="153">
        <v>0</v>
      </c>
      <c r="G24" s="159"/>
      <c r="H24" s="155"/>
      <c r="I24" s="155">
        <f t="shared" si="0"/>
        <v>6.9088819836864305E-3</v>
      </c>
      <c r="J24" s="154">
        <v>301616.19</v>
      </c>
      <c r="K24" s="154" t="s">
        <v>5259</v>
      </c>
      <c r="L24" s="156"/>
      <c r="M24" s="20">
        <v>41548</v>
      </c>
      <c r="N24" s="20">
        <v>41912</v>
      </c>
      <c r="O24" s="165" t="s">
        <v>5271</v>
      </c>
      <c r="P24" s="158">
        <v>9</v>
      </c>
      <c r="Q24" s="165" t="s">
        <v>5272</v>
      </c>
      <c r="R24" s="202">
        <v>9</v>
      </c>
    </row>
    <row r="25" spans="2:18" s="31" customFormat="1" x14ac:dyDescent="0.2">
      <c r="B25" s="152" t="s">
        <v>4458</v>
      </c>
      <c r="C25" s="152" t="s">
        <v>4459</v>
      </c>
      <c r="D25" s="182" t="s">
        <v>6069</v>
      </c>
      <c r="E25" s="153">
        <v>14254.05</v>
      </c>
      <c r="F25" s="153">
        <v>0</v>
      </c>
      <c r="G25" s="159"/>
      <c r="H25" s="155"/>
      <c r="I25" s="155">
        <f t="shared" si="0"/>
        <v>1.2413149123167689E-3</v>
      </c>
      <c r="J25" s="154">
        <v>54191.21</v>
      </c>
      <c r="K25" s="154" t="s">
        <v>5259</v>
      </c>
      <c r="L25" s="156"/>
      <c r="M25" s="20">
        <v>41548</v>
      </c>
      <c r="N25" s="20">
        <v>41912</v>
      </c>
      <c r="O25" s="165" t="s">
        <v>5271</v>
      </c>
      <c r="P25" s="158">
        <v>9</v>
      </c>
      <c r="Q25" s="165" t="s">
        <v>5272</v>
      </c>
      <c r="R25" s="202">
        <v>9</v>
      </c>
    </row>
    <row r="26" spans="2:18" s="31" customFormat="1" x14ac:dyDescent="0.2">
      <c r="B26" s="152" t="s">
        <v>3742</v>
      </c>
      <c r="C26" s="152" t="s">
        <v>3743</v>
      </c>
      <c r="D26" s="182" t="s">
        <v>6070</v>
      </c>
      <c r="E26" s="153">
        <v>67631.73</v>
      </c>
      <c r="F26" s="153">
        <v>0</v>
      </c>
      <c r="G26" s="159"/>
      <c r="H26" s="155"/>
      <c r="I26" s="155">
        <f t="shared" si="0"/>
        <v>1.3342512918240085E-2</v>
      </c>
      <c r="J26" s="154">
        <v>582484.68000000005</v>
      </c>
      <c r="K26" s="154" t="s">
        <v>5259</v>
      </c>
      <c r="L26" s="156"/>
      <c r="M26" s="20">
        <v>41548</v>
      </c>
      <c r="N26" s="20">
        <v>41912</v>
      </c>
      <c r="O26" s="165" t="s">
        <v>5273</v>
      </c>
      <c r="P26" s="158">
        <v>9</v>
      </c>
      <c r="Q26" s="165" t="s">
        <v>5272</v>
      </c>
      <c r="R26" s="202">
        <v>9</v>
      </c>
    </row>
    <row r="27" spans="2:18" s="31" customFormat="1" x14ac:dyDescent="0.2">
      <c r="B27" s="152" t="s">
        <v>4591</v>
      </c>
      <c r="C27" s="152" t="s">
        <v>4592</v>
      </c>
      <c r="D27" s="182" t="s">
        <v>6071</v>
      </c>
      <c r="E27" s="153">
        <v>892.56</v>
      </c>
      <c r="F27" s="153">
        <v>0</v>
      </c>
      <c r="G27" s="159"/>
      <c r="H27" s="155"/>
      <c r="I27" s="155">
        <f t="shared" si="0"/>
        <v>4.7597946642059298E-4</v>
      </c>
      <c r="J27" s="154">
        <v>20779.5</v>
      </c>
      <c r="K27" s="154" t="s">
        <v>5259</v>
      </c>
      <c r="L27" s="156"/>
      <c r="M27" s="20">
        <v>41548</v>
      </c>
      <c r="N27" s="20">
        <v>41912</v>
      </c>
      <c r="O27" s="165" t="s">
        <v>5273</v>
      </c>
      <c r="P27" s="158">
        <v>9</v>
      </c>
      <c r="Q27" s="165" t="s">
        <v>5272</v>
      </c>
      <c r="R27" s="202">
        <v>9</v>
      </c>
    </row>
    <row r="28" spans="2:18" s="31" customFormat="1" x14ac:dyDescent="0.2">
      <c r="B28" s="152" t="s">
        <v>4461</v>
      </c>
      <c r="C28" s="152" t="s">
        <v>4462</v>
      </c>
      <c r="D28" s="182" t="s">
        <v>6072</v>
      </c>
      <c r="E28" s="153">
        <v>8152.03</v>
      </c>
      <c r="F28" s="153">
        <v>0</v>
      </c>
      <c r="G28" s="159"/>
      <c r="H28" s="155"/>
      <c r="I28" s="155">
        <f t="shared" si="0"/>
        <v>8.0910301710211555E-4</v>
      </c>
      <c r="J28" s="154">
        <v>35322.44</v>
      </c>
      <c r="K28" s="154" t="s">
        <v>5259</v>
      </c>
      <c r="L28" s="156"/>
      <c r="M28" s="20">
        <v>41548</v>
      </c>
      <c r="N28" s="20">
        <v>41912</v>
      </c>
      <c r="O28" s="165" t="s">
        <v>5273</v>
      </c>
      <c r="P28" s="158">
        <v>9</v>
      </c>
      <c r="Q28" s="165" t="s">
        <v>5272</v>
      </c>
      <c r="R28" s="202">
        <v>9</v>
      </c>
    </row>
    <row r="29" spans="2:18" s="31" customFormat="1" x14ac:dyDescent="0.2">
      <c r="B29" s="152" t="s">
        <v>3826</v>
      </c>
      <c r="C29" s="152" t="s">
        <v>3827</v>
      </c>
      <c r="D29" s="182" t="s">
        <v>6073</v>
      </c>
      <c r="E29" s="153">
        <v>14803.61</v>
      </c>
      <c r="F29" s="153">
        <v>0</v>
      </c>
      <c r="G29" s="159"/>
      <c r="H29" s="155"/>
      <c r="I29" s="155">
        <f t="shared" si="0"/>
        <v>4.5203272517743429E-3</v>
      </c>
      <c r="J29" s="154">
        <v>197340.74</v>
      </c>
      <c r="K29" s="154" t="s">
        <v>5259</v>
      </c>
      <c r="L29" s="156"/>
      <c r="M29" s="20">
        <v>41548</v>
      </c>
      <c r="N29" s="20">
        <v>41912</v>
      </c>
      <c r="O29" s="165" t="s">
        <v>5273</v>
      </c>
      <c r="P29" s="158">
        <v>9</v>
      </c>
      <c r="Q29" s="165" t="s">
        <v>5272</v>
      </c>
      <c r="R29" s="202">
        <v>9</v>
      </c>
    </row>
    <row r="30" spans="2:18" s="31" customFormat="1" x14ac:dyDescent="0.2">
      <c r="B30" s="152" t="s">
        <v>3213</v>
      </c>
      <c r="C30" s="152" t="s">
        <v>3214</v>
      </c>
      <c r="D30" s="182" t="s">
        <v>6074</v>
      </c>
      <c r="E30" s="153">
        <v>30273.29</v>
      </c>
      <c r="F30" s="153">
        <v>0</v>
      </c>
      <c r="G30" s="159"/>
      <c r="H30" s="155"/>
      <c r="I30" s="155">
        <f t="shared" si="0"/>
        <v>1.357667204695222E-3</v>
      </c>
      <c r="J30" s="154">
        <v>59270.720000000001</v>
      </c>
      <c r="K30" s="154" t="s">
        <v>5259</v>
      </c>
      <c r="L30" s="156"/>
      <c r="M30" s="20">
        <v>41548</v>
      </c>
      <c r="N30" s="20">
        <v>41912</v>
      </c>
      <c r="O30" s="165" t="s">
        <v>5273</v>
      </c>
      <c r="P30" s="158">
        <v>9</v>
      </c>
      <c r="Q30" s="165" t="s">
        <v>5272</v>
      </c>
      <c r="R30" s="202">
        <v>9</v>
      </c>
    </row>
    <row r="31" spans="2:18" s="31" customFormat="1" x14ac:dyDescent="0.2">
      <c r="B31" s="152" t="s">
        <v>3979</v>
      </c>
      <c r="C31" s="152" t="s">
        <v>3980</v>
      </c>
      <c r="D31" s="182" t="s">
        <v>6075</v>
      </c>
      <c r="E31" s="153">
        <v>38299.449999999997</v>
      </c>
      <c r="F31" s="153">
        <v>0</v>
      </c>
      <c r="G31" s="159"/>
      <c r="H31" s="155"/>
      <c r="I31" s="155">
        <f t="shared" si="0"/>
        <v>3.5461094442393701E-3</v>
      </c>
      <c r="J31" s="154">
        <v>154810</v>
      </c>
      <c r="K31" s="154" t="s">
        <v>5259</v>
      </c>
      <c r="L31" s="156"/>
      <c r="M31" s="20">
        <v>41548</v>
      </c>
      <c r="N31" s="20">
        <v>41912</v>
      </c>
      <c r="O31" s="165" t="s">
        <v>5273</v>
      </c>
      <c r="P31" s="158">
        <v>9</v>
      </c>
      <c r="Q31" s="165" t="s">
        <v>5272</v>
      </c>
      <c r="R31" s="202">
        <v>9</v>
      </c>
    </row>
    <row r="32" spans="2:18" s="31" customFormat="1" x14ac:dyDescent="0.2">
      <c r="B32" s="152" t="s">
        <v>3682</v>
      </c>
      <c r="C32" s="152" t="s">
        <v>3683</v>
      </c>
      <c r="D32" s="182" t="s">
        <v>6076</v>
      </c>
      <c r="E32" s="153">
        <v>24412.32</v>
      </c>
      <c r="F32" s="153">
        <v>0</v>
      </c>
      <c r="G32" s="159"/>
      <c r="H32" s="155"/>
      <c r="I32" s="155">
        <f t="shared" si="0"/>
        <v>1.2031577576612949E-3</v>
      </c>
      <c r="J32" s="154">
        <v>52525.41</v>
      </c>
      <c r="K32" s="154" t="s">
        <v>5259</v>
      </c>
      <c r="L32" s="156"/>
      <c r="M32" s="20">
        <v>41548</v>
      </c>
      <c r="N32" s="20">
        <v>41912</v>
      </c>
      <c r="O32" s="165" t="s">
        <v>5273</v>
      </c>
      <c r="P32" s="158">
        <v>9</v>
      </c>
      <c r="Q32" s="165" t="s">
        <v>5272</v>
      </c>
      <c r="R32" s="202">
        <v>9</v>
      </c>
    </row>
    <row r="33" spans="2:18" s="31" customFormat="1" x14ac:dyDescent="0.2">
      <c r="B33" s="152" t="s">
        <v>4594</v>
      </c>
      <c r="C33" s="152" t="s">
        <v>4595</v>
      </c>
      <c r="D33" s="182" t="s">
        <v>6077</v>
      </c>
      <c r="E33" s="153">
        <v>2383.12</v>
      </c>
      <c r="F33" s="153">
        <v>0</v>
      </c>
      <c r="G33" s="159"/>
      <c r="H33" s="155"/>
      <c r="I33" s="155">
        <f t="shared" si="0"/>
        <v>1.8162003898864988E-3</v>
      </c>
      <c r="J33" s="154">
        <v>79288.58</v>
      </c>
      <c r="K33" s="154" t="s">
        <v>5259</v>
      </c>
      <c r="L33" s="156"/>
      <c r="M33" s="20">
        <v>41548</v>
      </c>
      <c r="N33" s="20">
        <v>41912</v>
      </c>
      <c r="O33" s="165" t="s">
        <v>5273</v>
      </c>
      <c r="P33" s="158">
        <v>9</v>
      </c>
      <c r="Q33" s="165" t="s">
        <v>5272</v>
      </c>
      <c r="R33" s="202">
        <v>9</v>
      </c>
    </row>
    <row r="34" spans="2:18" s="31" customFormat="1" x14ac:dyDescent="0.2">
      <c r="B34" s="152" t="s">
        <v>4464</v>
      </c>
      <c r="C34" s="152" t="s">
        <v>4465</v>
      </c>
      <c r="D34" s="182" t="s">
        <v>6078</v>
      </c>
      <c r="E34" s="153">
        <v>63338.22</v>
      </c>
      <c r="F34" s="153">
        <v>0</v>
      </c>
      <c r="G34" s="159"/>
      <c r="H34" s="155"/>
      <c r="I34" s="155">
        <f t="shared" si="0"/>
        <v>6.5842261694447502E-3</v>
      </c>
      <c r="J34" s="154">
        <v>287442.92</v>
      </c>
      <c r="K34" s="154" t="s">
        <v>5259</v>
      </c>
      <c r="L34" s="156"/>
      <c r="M34" s="20">
        <v>41548</v>
      </c>
      <c r="N34" s="20">
        <v>41912</v>
      </c>
      <c r="O34" s="165" t="s">
        <v>5273</v>
      </c>
      <c r="P34" s="158">
        <v>9</v>
      </c>
      <c r="Q34" s="165" t="s">
        <v>5272</v>
      </c>
      <c r="R34" s="202">
        <v>9</v>
      </c>
    </row>
    <row r="35" spans="2:18" s="31" customFormat="1" x14ac:dyDescent="0.2">
      <c r="B35" s="152" t="s">
        <v>3829</v>
      </c>
      <c r="C35" s="152" t="s">
        <v>3830</v>
      </c>
      <c r="D35" s="182" t="s">
        <v>6079</v>
      </c>
      <c r="E35" s="153">
        <v>24520.29</v>
      </c>
      <c r="F35" s="153">
        <v>0</v>
      </c>
      <c r="G35" s="154"/>
      <c r="H35" s="155"/>
      <c r="I35" s="155">
        <f t="shared" si="0"/>
        <v>4.6110873586501094E-3</v>
      </c>
      <c r="J35" s="154">
        <v>201302.99</v>
      </c>
      <c r="K35" s="154" t="s">
        <v>5259</v>
      </c>
      <c r="L35" s="156"/>
      <c r="M35" s="20">
        <v>41548</v>
      </c>
      <c r="N35" s="20">
        <v>41912</v>
      </c>
      <c r="O35" s="165" t="s">
        <v>5273</v>
      </c>
      <c r="P35" s="158">
        <v>9</v>
      </c>
      <c r="Q35" s="165" t="s">
        <v>5272</v>
      </c>
      <c r="R35" s="202">
        <v>9</v>
      </c>
    </row>
    <row r="36" spans="2:18" s="31" customFormat="1" x14ac:dyDescent="0.2">
      <c r="B36" s="152" t="s">
        <v>3745</v>
      </c>
      <c r="C36" s="152" t="s">
        <v>3746</v>
      </c>
      <c r="D36" s="182" t="s">
        <v>6080</v>
      </c>
      <c r="E36" s="153">
        <v>11339.82</v>
      </c>
      <c r="F36" s="153">
        <v>0</v>
      </c>
      <c r="G36" s="159"/>
      <c r="H36" s="155"/>
      <c r="I36" s="155">
        <f t="shared" si="0"/>
        <v>1.3189401436837459E-3</v>
      </c>
      <c r="J36" s="154">
        <v>57580.04</v>
      </c>
      <c r="K36" s="154" t="s">
        <v>5259</v>
      </c>
      <c r="L36" s="156"/>
      <c r="M36" s="20">
        <v>41548</v>
      </c>
      <c r="N36" s="20">
        <v>41912</v>
      </c>
      <c r="O36" s="165" t="s">
        <v>5273</v>
      </c>
      <c r="P36" s="158">
        <v>9</v>
      </c>
      <c r="Q36" s="165" t="s">
        <v>5272</v>
      </c>
      <c r="R36" s="202">
        <v>9</v>
      </c>
    </row>
    <row r="37" spans="2:18" s="31" customFormat="1" x14ac:dyDescent="0.2">
      <c r="B37" s="152" t="s">
        <v>3685</v>
      </c>
      <c r="C37" s="152" t="s">
        <v>3686</v>
      </c>
      <c r="D37" s="182" t="s">
        <v>3687</v>
      </c>
      <c r="E37" s="153">
        <v>562436.93000000005</v>
      </c>
      <c r="F37" s="153">
        <v>0</v>
      </c>
      <c r="G37" s="159"/>
      <c r="H37" s="155"/>
      <c r="I37" s="155">
        <f t="shared" si="0"/>
        <v>5.5611423736256139E-2</v>
      </c>
      <c r="J37" s="154">
        <v>2427788.7200000002</v>
      </c>
      <c r="K37" s="154" t="s">
        <v>5259</v>
      </c>
      <c r="L37" s="156"/>
      <c r="M37" s="20">
        <v>41548</v>
      </c>
      <c r="N37" s="20">
        <v>41912</v>
      </c>
      <c r="O37" s="165" t="s">
        <v>5274</v>
      </c>
      <c r="P37" s="158">
        <v>9</v>
      </c>
      <c r="Q37" s="165" t="s">
        <v>5272</v>
      </c>
      <c r="R37" s="202">
        <v>9</v>
      </c>
    </row>
    <row r="38" spans="2:18" s="31" customFormat="1" x14ac:dyDescent="0.2">
      <c r="B38" s="152" t="s">
        <v>3136</v>
      </c>
      <c r="C38" s="152" t="s">
        <v>3137</v>
      </c>
      <c r="D38" s="182" t="s">
        <v>3138</v>
      </c>
      <c r="E38" s="153">
        <v>62244.39</v>
      </c>
      <c r="F38" s="153">
        <v>0</v>
      </c>
      <c r="G38" s="159"/>
      <c r="H38" s="155"/>
      <c r="I38" s="155">
        <f t="shared" si="0"/>
        <v>7.0911532918677585E-3</v>
      </c>
      <c r="J38" s="154">
        <v>309573.48</v>
      </c>
      <c r="K38" s="154" t="s">
        <v>5259</v>
      </c>
      <c r="L38" s="156"/>
      <c r="M38" s="20">
        <v>41548</v>
      </c>
      <c r="N38" s="20">
        <v>41912</v>
      </c>
      <c r="O38" s="165" t="s">
        <v>5274</v>
      </c>
      <c r="P38" s="158">
        <v>9</v>
      </c>
      <c r="Q38" s="165" t="s">
        <v>5272</v>
      </c>
      <c r="R38" s="202">
        <v>9</v>
      </c>
    </row>
    <row r="39" spans="2:18" s="31" customFormat="1" x14ac:dyDescent="0.2">
      <c r="B39" s="152" t="s">
        <v>3832</v>
      </c>
      <c r="C39" s="152" t="s">
        <v>3833</v>
      </c>
      <c r="D39" s="182" t="s">
        <v>6081</v>
      </c>
      <c r="E39" s="153">
        <v>75127.98</v>
      </c>
      <c r="F39" s="153">
        <v>0</v>
      </c>
      <c r="G39" s="159"/>
      <c r="H39" s="155"/>
      <c r="I39" s="155">
        <f t="shared" si="0"/>
        <v>4.94300260706961E-3</v>
      </c>
      <c r="J39" s="154">
        <v>215793.18</v>
      </c>
      <c r="K39" s="154" t="s">
        <v>5259</v>
      </c>
      <c r="L39" s="156"/>
      <c r="M39" s="20">
        <v>41548</v>
      </c>
      <c r="N39" s="20">
        <v>41912</v>
      </c>
      <c r="O39" s="165" t="s">
        <v>5274</v>
      </c>
      <c r="P39" s="158">
        <v>9</v>
      </c>
      <c r="Q39" s="165" t="s">
        <v>5272</v>
      </c>
      <c r="R39" s="202">
        <v>9</v>
      </c>
    </row>
    <row r="40" spans="2:18" s="31" customFormat="1" x14ac:dyDescent="0.2">
      <c r="B40" s="152" t="s">
        <v>4185</v>
      </c>
      <c r="C40" s="152" t="s">
        <v>4186</v>
      </c>
      <c r="D40" s="182" t="s">
        <v>4187</v>
      </c>
      <c r="E40" s="153">
        <v>68549.11</v>
      </c>
      <c r="F40" s="153">
        <v>0</v>
      </c>
      <c r="G40" s="159"/>
      <c r="H40" s="155"/>
      <c r="I40" s="155">
        <f t="shared" si="0"/>
        <v>4.9015513112141106E-3</v>
      </c>
      <c r="J40" s="154">
        <v>213983.57</v>
      </c>
      <c r="K40" s="154" t="s">
        <v>5259</v>
      </c>
      <c r="L40" s="156"/>
      <c r="M40" s="20">
        <v>41548</v>
      </c>
      <c r="N40" s="20">
        <v>41912</v>
      </c>
      <c r="O40" s="165" t="s">
        <v>5274</v>
      </c>
      <c r="P40" s="158">
        <v>9</v>
      </c>
      <c r="Q40" s="165" t="s">
        <v>5272</v>
      </c>
      <c r="R40" s="202">
        <v>9</v>
      </c>
    </row>
    <row r="41" spans="2:18" s="31" customFormat="1" x14ac:dyDescent="0.2">
      <c r="B41" s="152" t="s">
        <v>4603</v>
      </c>
      <c r="C41" s="152" t="s">
        <v>4604</v>
      </c>
      <c r="D41" s="182" t="s">
        <v>4605</v>
      </c>
      <c r="E41" s="153">
        <v>60439.5</v>
      </c>
      <c r="F41" s="153">
        <v>0</v>
      </c>
      <c r="G41" s="159"/>
      <c r="H41" s="155"/>
      <c r="I41" s="155">
        <f t="shared" si="0"/>
        <v>3.7307093971213089E-3</v>
      </c>
      <c r="J41" s="154">
        <v>162868.95000000001</v>
      </c>
      <c r="K41" s="154" t="s">
        <v>5259</v>
      </c>
      <c r="L41" s="156"/>
      <c r="M41" s="20">
        <v>41548</v>
      </c>
      <c r="N41" s="20">
        <v>41912</v>
      </c>
      <c r="O41" s="165" t="s">
        <v>5274</v>
      </c>
      <c r="P41" s="158">
        <v>9</v>
      </c>
      <c r="Q41" s="165" t="s">
        <v>5272</v>
      </c>
      <c r="R41" s="202">
        <v>9</v>
      </c>
    </row>
    <row r="42" spans="2:18" s="31" customFormat="1" x14ac:dyDescent="0.2">
      <c r="B42" s="152" t="s">
        <v>4478</v>
      </c>
      <c r="C42" s="152" t="s">
        <v>4479</v>
      </c>
      <c r="D42" s="182" t="s">
        <v>4480</v>
      </c>
      <c r="E42" s="153">
        <v>230439.33</v>
      </c>
      <c r="F42" s="153">
        <v>0</v>
      </c>
      <c r="G42" s="159"/>
      <c r="H42" s="155"/>
      <c r="I42" s="155">
        <f t="shared" si="0"/>
        <v>1.6447873095964738E-2</v>
      </c>
      <c r="J42" s="154">
        <v>718053.2</v>
      </c>
      <c r="K42" s="154" t="s">
        <v>5259</v>
      </c>
      <c r="L42" s="156"/>
      <c r="M42" s="20">
        <v>41548</v>
      </c>
      <c r="N42" s="20">
        <v>41912</v>
      </c>
      <c r="O42" s="165" t="s">
        <v>5274</v>
      </c>
      <c r="P42" s="158">
        <v>9</v>
      </c>
      <c r="Q42" s="165" t="s">
        <v>5272</v>
      </c>
      <c r="R42" s="202">
        <v>9</v>
      </c>
    </row>
    <row r="43" spans="2:18" s="31" customFormat="1" x14ac:dyDescent="0.2">
      <c r="B43" s="152" t="s">
        <v>3235</v>
      </c>
      <c r="C43" s="152" t="s">
        <v>3236</v>
      </c>
      <c r="D43" s="182" t="s">
        <v>3237</v>
      </c>
      <c r="E43" s="153">
        <v>63686.73</v>
      </c>
      <c r="F43" s="153">
        <v>0</v>
      </c>
      <c r="G43" s="159"/>
      <c r="H43" s="155"/>
      <c r="I43" s="155">
        <f t="shared" si="0"/>
        <v>6.5819655561700774E-3</v>
      </c>
      <c r="J43" s="154">
        <v>287344.23</v>
      </c>
      <c r="K43" s="154" t="s">
        <v>5259</v>
      </c>
      <c r="L43" s="156"/>
      <c r="M43" s="20">
        <v>41548</v>
      </c>
      <c r="N43" s="20">
        <v>41912</v>
      </c>
      <c r="O43" s="165" t="s">
        <v>5274</v>
      </c>
      <c r="P43" s="158">
        <v>9</v>
      </c>
      <c r="Q43" s="165" t="s">
        <v>5272</v>
      </c>
      <c r="R43" s="202">
        <v>9</v>
      </c>
    </row>
    <row r="44" spans="2:18" s="31" customFormat="1" x14ac:dyDescent="0.2">
      <c r="B44" s="152" t="s">
        <v>3238</v>
      </c>
      <c r="C44" s="152" t="s">
        <v>3239</v>
      </c>
      <c r="D44" s="182" t="s">
        <v>3240</v>
      </c>
      <c r="E44" s="153">
        <v>44961.33</v>
      </c>
      <c r="F44" s="153">
        <v>0</v>
      </c>
      <c r="G44" s="159"/>
      <c r="H44" s="155"/>
      <c r="I44" s="155">
        <f t="shared" si="0"/>
        <v>3.7636725700153895E-3</v>
      </c>
      <c r="J44" s="154">
        <v>164308</v>
      </c>
      <c r="K44" s="154" t="s">
        <v>5259</v>
      </c>
      <c r="L44" s="156"/>
      <c r="M44" s="20">
        <v>41548</v>
      </c>
      <c r="N44" s="20">
        <v>41912</v>
      </c>
      <c r="O44" s="165" t="s">
        <v>5274</v>
      </c>
      <c r="P44" s="158">
        <v>9</v>
      </c>
      <c r="Q44" s="165" t="s">
        <v>5272</v>
      </c>
      <c r="R44" s="202">
        <v>9</v>
      </c>
    </row>
    <row r="45" spans="2:18" s="31" customFormat="1" x14ac:dyDescent="0.2">
      <c r="B45" s="152" t="s">
        <v>3609</v>
      </c>
      <c r="C45" s="152" t="s">
        <v>3610</v>
      </c>
      <c r="D45" s="182" t="s">
        <v>3611</v>
      </c>
      <c r="E45" s="153">
        <v>465324.47</v>
      </c>
      <c r="F45" s="153">
        <v>0</v>
      </c>
      <c r="G45" s="159"/>
      <c r="H45" s="155"/>
      <c r="I45" s="155">
        <f t="shared" si="0"/>
        <v>3.5303375836176661E-2</v>
      </c>
      <c r="J45" s="154">
        <v>1541214.59</v>
      </c>
      <c r="K45" s="154" t="s">
        <v>5259</v>
      </c>
      <c r="L45" s="156"/>
      <c r="M45" s="20">
        <v>41548</v>
      </c>
      <c r="N45" s="20">
        <v>41912</v>
      </c>
      <c r="O45" s="165" t="s">
        <v>5274</v>
      </c>
      <c r="P45" s="158">
        <v>9</v>
      </c>
      <c r="Q45" s="165" t="s">
        <v>5272</v>
      </c>
      <c r="R45" s="202">
        <v>9</v>
      </c>
    </row>
    <row r="46" spans="2:18" s="31" customFormat="1" x14ac:dyDescent="0.2">
      <c r="B46" s="152" t="s">
        <v>3734</v>
      </c>
      <c r="C46" s="152" t="s">
        <v>3735</v>
      </c>
      <c r="D46" s="182" t="s">
        <v>3736</v>
      </c>
      <c r="E46" s="153">
        <v>85905.09</v>
      </c>
      <c r="F46" s="153">
        <v>0</v>
      </c>
      <c r="G46" s="159"/>
      <c r="H46" s="155"/>
      <c r="I46" s="155">
        <f t="shared" si="0"/>
        <v>1.9200285777801345E-2</v>
      </c>
      <c r="J46" s="154">
        <v>838213.34</v>
      </c>
      <c r="K46" s="154" t="s">
        <v>5259</v>
      </c>
      <c r="L46" s="156"/>
      <c r="M46" s="20">
        <v>41548</v>
      </c>
      <c r="N46" s="20">
        <v>41912</v>
      </c>
      <c r="O46" s="165" t="s">
        <v>5274</v>
      </c>
      <c r="P46" s="158">
        <v>9</v>
      </c>
      <c r="Q46" s="165" t="s">
        <v>5272</v>
      </c>
      <c r="R46" s="202">
        <v>9</v>
      </c>
    </row>
    <row r="47" spans="2:18" s="31" customFormat="1" x14ac:dyDescent="0.2">
      <c r="B47" s="152" t="s">
        <v>3241</v>
      </c>
      <c r="C47" s="152" t="s">
        <v>3242</v>
      </c>
      <c r="D47" s="182" t="s">
        <v>3243</v>
      </c>
      <c r="E47" s="153">
        <v>46696.160000000003</v>
      </c>
      <c r="F47" s="153">
        <v>0</v>
      </c>
      <c r="G47" s="154"/>
      <c r="H47" s="155"/>
      <c r="I47" s="155">
        <f t="shared" si="0"/>
        <v>5.8260649466474424E-3</v>
      </c>
      <c r="J47" s="154">
        <v>254344.41</v>
      </c>
      <c r="K47" s="154" t="s">
        <v>5259</v>
      </c>
      <c r="L47" s="156"/>
      <c r="M47" s="20">
        <v>41548</v>
      </c>
      <c r="N47" s="20">
        <v>41912</v>
      </c>
      <c r="O47" s="165" t="s">
        <v>5274</v>
      </c>
      <c r="P47" s="158">
        <v>9</v>
      </c>
      <c r="Q47" s="165" t="s">
        <v>5272</v>
      </c>
      <c r="R47" s="202">
        <v>9</v>
      </c>
    </row>
    <row r="48" spans="2:18" s="31" customFormat="1" x14ac:dyDescent="0.2">
      <c r="B48" s="152" t="s">
        <v>4433</v>
      </c>
      <c r="C48" s="152" t="s">
        <v>4434</v>
      </c>
      <c r="D48" s="182" t="s">
        <v>6082</v>
      </c>
      <c r="E48" s="153">
        <v>210445.94</v>
      </c>
      <c r="F48" s="153">
        <v>0</v>
      </c>
      <c r="G48" s="154"/>
      <c r="H48" s="155"/>
      <c r="I48" s="155">
        <f t="shared" si="0"/>
        <v>1.8483946931364653E-2</v>
      </c>
      <c r="J48" s="154">
        <v>806940.64</v>
      </c>
      <c r="K48" s="154" t="s">
        <v>5259</v>
      </c>
      <c r="L48" s="156"/>
      <c r="M48" s="20">
        <v>41548</v>
      </c>
      <c r="N48" s="20">
        <v>41912</v>
      </c>
      <c r="O48" s="165" t="s">
        <v>5275</v>
      </c>
      <c r="P48" s="158">
        <v>9</v>
      </c>
      <c r="Q48" s="165" t="s">
        <v>5272</v>
      </c>
      <c r="R48" s="202">
        <v>9</v>
      </c>
    </row>
    <row r="49" spans="2:18" s="31" customFormat="1" x14ac:dyDescent="0.2">
      <c r="B49" s="152" t="s">
        <v>3940</v>
      </c>
      <c r="C49" s="152" t="s">
        <v>3941</v>
      </c>
      <c r="D49" s="182" t="s">
        <v>3942</v>
      </c>
      <c r="E49" s="153">
        <v>11819.68</v>
      </c>
      <c r="F49" s="153">
        <v>0</v>
      </c>
      <c r="G49" s="154"/>
      <c r="H49" s="155"/>
      <c r="I49" s="155">
        <f t="shared" si="0"/>
        <v>2.9526809363918764E-3</v>
      </c>
      <c r="J49" s="154">
        <v>128903.11</v>
      </c>
      <c r="K49" s="154" t="s">
        <v>5259</v>
      </c>
      <c r="L49" s="156"/>
      <c r="M49" s="20">
        <v>41548</v>
      </c>
      <c r="N49" s="20">
        <v>41912</v>
      </c>
      <c r="O49" s="165" t="s">
        <v>5275</v>
      </c>
      <c r="P49" s="158">
        <v>9</v>
      </c>
      <c r="Q49" s="165" t="s">
        <v>5272</v>
      </c>
      <c r="R49" s="202">
        <v>9</v>
      </c>
    </row>
    <row r="50" spans="2:18" s="31" customFormat="1" x14ac:dyDescent="0.2">
      <c r="B50" s="152" t="s">
        <v>3943</v>
      </c>
      <c r="C50" s="152" t="s">
        <v>3944</v>
      </c>
      <c r="D50" s="182" t="s">
        <v>3945</v>
      </c>
      <c r="E50" s="153">
        <v>35438.93</v>
      </c>
      <c r="F50" s="153">
        <v>0</v>
      </c>
      <c r="G50" s="154"/>
      <c r="H50" s="155"/>
      <c r="I50" s="155">
        <f t="shared" si="0"/>
        <v>3.2513256106593558E-3</v>
      </c>
      <c r="J50" s="154">
        <v>141940.82999999999</v>
      </c>
      <c r="K50" s="154" t="s">
        <v>5259</v>
      </c>
      <c r="L50" s="156"/>
      <c r="M50" s="20">
        <v>41548</v>
      </c>
      <c r="N50" s="20">
        <v>41912</v>
      </c>
      <c r="O50" s="165" t="s">
        <v>5275</v>
      </c>
      <c r="P50" s="158">
        <v>9</v>
      </c>
      <c r="Q50" s="165" t="s">
        <v>5272</v>
      </c>
      <c r="R50" s="202">
        <v>9</v>
      </c>
    </row>
    <row r="51" spans="2:18" s="31" customFormat="1" x14ac:dyDescent="0.2">
      <c r="B51" s="152" t="s">
        <v>4053</v>
      </c>
      <c r="C51" s="152" t="s">
        <v>4054</v>
      </c>
      <c r="D51" s="182" t="s">
        <v>6083</v>
      </c>
      <c r="E51" s="153">
        <v>26999.4</v>
      </c>
      <c r="F51" s="153">
        <v>0</v>
      </c>
      <c r="G51" s="154"/>
      <c r="H51" s="155"/>
      <c r="I51" s="155">
        <f t="shared" si="0"/>
        <v>3.2091953749167211E-3</v>
      </c>
      <c r="J51" s="154">
        <v>140101.57999999999</v>
      </c>
      <c r="K51" s="154" t="s">
        <v>5259</v>
      </c>
      <c r="L51" s="156"/>
      <c r="M51" s="20">
        <v>41548</v>
      </c>
      <c r="N51" s="20">
        <v>41912</v>
      </c>
      <c r="O51" s="165" t="s">
        <v>5275</v>
      </c>
      <c r="P51" s="158">
        <v>9</v>
      </c>
      <c r="Q51" s="165" t="s">
        <v>5272</v>
      </c>
      <c r="R51" s="202">
        <v>9</v>
      </c>
    </row>
    <row r="52" spans="2:18" s="31" customFormat="1" x14ac:dyDescent="0.2">
      <c r="B52" s="152" t="s">
        <v>4400</v>
      </c>
      <c r="C52" s="152" t="s">
        <v>4401</v>
      </c>
      <c r="D52" s="182" t="s">
        <v>4402</v>
      </c>
      <c r="E52" s="153">
        <v>17269.71</v>
      </c>
      <c r="F52" s="153">
        <v>0</v>
      </c>
      <c r="G52" s="154"/>
      <c r="H52" s="155"/>
      <c r="I52" s="155">
        <f t="shared" si="0"/>
        <v>2.00088692821963E-3</v>
      </c>
      <c r="J52" s="154">
        <v>87351.31</v>
      </c>
      <c r="K52" s="154" t="s">
        <v>5259</v>
      </c>
      <c r="L52" s="156"/>
      <c r="M52" s="20">
        <v>41548</v>
      </c>
      <c r="N52" s="20">
        <v>41912</v>
      </c>
      <c r="O52" s="165" t="s">
        <v>5275</v>
      </c>
      <c r="P52" s="158">
        <v>9</v>
      </c>
      <c r="Q52" s="165" t="s">
        <v>5272</v>
      </c>
      <c r="R52" s="202">
        <v>9</v>
      </c>
    </row>
    <row r="53" spans="2:18" s="31" customFormat="1" x14ac:dyDescent="0.2">
      <c r="B53" s="152" t="s">
        <v>3642</v>
      </c>
      <c r="C53" s="152" t="s">
        <v>3643</v>
      </c>
      <c r="D53" s="182" t="s">
        <v>3644</v>
      </c>
      <c r="E53" s="153">
        <v>50728.79</v>
      </c>
      <c r="F53" s="153">
        <v>0</v>
      </c>
      <c r="G53" s="154"/>
      <c r="H53" s="155"/>
      <c r="I53" s="155">
        <f t="shared" si="0"/>
        <v>2.5011359759228311E-3</v>
      </c>
      <c r="J53" s="154">
        <v>109190.33</v>
      </c>
      <c r="K53" s="154" t="s">
        <v>5259</v>
      </c>
      <c r="L53" s="156"/>
      <c r="M53" s="20">
        <v>41548</v>
      </c>
      <c r="N53" s="20">
        <v>41912</v>
      </c>
      <c r="O53" s="165" t="s">
        <v>5275</v>
      </c>
      <c r="P53" s="158">
        <v>9</v>
      </c>
      <c r="Q53" s="165" t="s">
        <v>5272</v>
      </c>
      <c r="R53" s="202">
        <v>9</v>
      </c>
    </row>
    <row r="54" spans="2:18" s="31" customFormat="1" x14ac:dyDescent="0.2">
      <c r="B54" s="152" t="s">
        <v>3645</v>
      </c>
      <c r="C54" s="152" t="s">
        <v>3646</v>
      </c>
      <c r="D54" s="182" t="s">
        <v>6084</v>
      </c>
      <c r="E54" s="153">
        <v>20295.93</v>
      </c>
      <c r="F54" s="153">
        <v>0</v>
      </c>
      <c r="G54" s="154"/>
      <c r="H54" s="155"/>
      <c r="I54" s="155">
        <f t="shared" si="0"/>
        <v>3.211232881764245E-3</v>
      </c>
      <c r="J54" s="154">
        <v>140190.53</v>
      </c>
      <c r="K54" s="154" t="s">
        <v>5259</v>
      </c>
      <c r="L54" s="156"/>
      <c r="M54" s="20">
        <v>41548</v>
      </c>
      <c r="N54" s="20">
        <v>41912</v>
      </c>
      <c r="O54" s="165" t="s">
        <v>5275</v>
      </c>
      <c r="P54" s="158">
        <v>9</v>
      </c>
      <c r="Q54" s="165" t="s">
        <v>5272</v>
      </c>
      <c r="R54" s="202">
        <v>9</v>
      </c>
    </row>
    <row r="55" spans="2:18" s="31" customFormat="1" x14ac:dyDescent="0.2">
      <c r="B55" s="152" t="s">
        <v>4056</v>
      </c>
      <c r="C55" s="152" t="s">
        <v>4057</v>
      </c>
      <c r="D55" s="182" t="s">
        <v>6085</v>
      </c>
      <c r="E55" s="153">
        <v>25515.17</v>
      </c>
      <c r="F55" s="153">
        <v>0</v>
      </c>
      <c r="G55" s="154"/>
      <c r="H55" s="155"/>
      <c r="I55" s="155">
        <f t="shared" si="0"/>
        <v>1.9954652587902844E-3</v>
      </c>
      <c r="J55" s="154">
        <v>87114.62</v>
      </c>
      <c r="K55" s="154" t="s">
        <v>5259</v>
      </c>
      <c r="L55" s="156"/>
      <c r="M55" s="20">
        <v>41548</v>
      </c>
      <c r="N55" s="20">
        <v>41912</v>
      </c>
      <c r="O55" s="165" t="s">
        <v>5275</v>
      </c>
      <c r="P55" s="158">
        <v>9</v>
      </c>
      <c r="Q55" s="165" t="s">
        <v>5272</v>
      </c>
      <c r="R55" s="202">
        <v>9</v>
      </c>
    </row>
    <row r="56" spans="2:18" s="31" customFormat="1" x14ac:dyDescent="0.2">
      <c r="B56" s="152" t="s">
        <v>2947</v>
      </c>
      <c r="C56" s="152" t="s">
        <v>2948</v>
      </c>
      <c r="D56" s="182" t="s">
        <v>6086</v>
      </c>
      <c r="E56" s="153">
        <v>76887.520000000004</v>
      </c>
      <c r="F56" s="153">
        <v>0</v>
      </c>
      <c r="G56" s="154"/>
      <c r="H56" s="155"/>
      <c r="I56" s="155">
        <f t="shared" si="0"/>
        <v>1.2325714538991457E-2</v>
      </c>
      <c r="J56" s="154">
        <v>538095.03</v>
      </c>
      <c r="K56" s="154" t="s">
        <v>5259</v>
      </c>
      <c r="L56" s="156"/>
      <c r="M56" s="20">
        <v>41548</v>
      </c>
      <c r="N56" s="20">
        <v>41912</v>
      </c>
      <c r="O56" s="165" t="s">
        <v>5275</v>
      </c>
      <c r="P56" s="158">
        <v>9</v>
      </c>
      <c r="Q56" s="165" t="s">
        <v>5272</v>
      </c>
      <c r="R56" s="202">
        <v>9</v>
      </c>
    </row>
    <row r="57" spans="2:18" s="31" customFormat="1" x14ac:dyDescent="0.2">
      <c r="B57" s="152" t="s">
        <v>4059</v>
      </c>
      <c r="C57" s="152" t="s">
        <v>4060</v>
      </c>
      <c r="D57" s="182" t="s">
        <v>6087</v>
      </c>
      <c r="E57" s="153">
        <v>61641.37</v>
      </c>
      <c r="F57" s="153">
        <v>0</v>
      </c>
      <c r="G57" s="154"/>
      <c r="H57" s="155"/>
      <c r="I57" s="155">
        <f t="shared" si="0"/>
        <v>9.9722702075382263E-3</v>
      </c>
      <c r="J57" s="154">
        <v>435352.37</v>
      </c>
      <c r="K57" s="154" t="s">
        <v>5259</v>
      </c>
      <c r="L57" s="156"/>
      <c r="M57" s="20">
        <v>41548</v>
      </c>
      <c r="N57" s="20">
        <v>41912</v>
      </c>
      <c r="O57" s="165" t="s">
        <v>5275</v>
      </c>
      <c r="P57" s="158">
        <v>9</v>
      </c>
      <c r="Q57" s="165" t="s">
        <v>5272</v>
      </c>
      <c r="R57" s="202">
        <v>9</v>
      </c>
    </row>
    <row r="58" spans="2:18" s="31" customFormat="1" x14ac:dyDescent="0.2">
      <c r="B58" s="152" t="s">
        <v>4308</v>
      </c>
      <c r="C58" s="152" t="s">
        <v>4309</v>
      </c>
      <c r="D58" s="182" t="s">
        <v>6088</v>
      </c>
      <c r="E58" s="153">
        <v>11020.92</v>
      </c>
      <c r="F58" s="153">
        <v>0</v>
      </c>
      <c r="G58" s="154"/>
      <c r="H58" s="155"/>
      <c r="I58" s="155">
        <f t="shared" si="0"/>
        <v>1.4254400195893857E-3</v>
      </c>
      <c r="J58" s="154">
        <v>62229.43</v>
      </c>
      <c r="K58" s="154" t="s">
        <v>5259</v>
      </c>
      <c r="L58" s="156"/>
      <c r="M58" s="20">
        <v>41548</v>
      </c>
      <c r="N58" s="20">
        <v>41912</v>
      </c>
      <c r="O58" s="165" t="s">
        <v>5275</v>
      </c>
      <c r="P58" s="158">
        <v>9</v>
      </c>
      <c r="Q58" s="165" t="s">
        <v>5272</v>
      </c>
      <c r="R58" s="202">
        <v>9</v>
      </c>
    </row>
    <row r="59" spans="2:18" s="31" customFormat="1" x14ac:dyDescent="0.2">
      <c r="B59" s="152" t="s">
        <v>3676</v>
      </c>
      <c r="C59" s="152" t="s">
        <v>3677</v>
      </c>
      <c r="D59" s="182" t="s">
        <v>3678</v>
      </c>
      <c r="E59" s="153">
        <v>426121.13</v>
      </c>
      <c r="F59" s="153">
        <v>0</v>
      </c>
      <c r="G59" s="154"/>
      <c r="H59" s="155"/>
      <c r="I59" s="155">
        <f t="shared" si="0"/>
        <v>3.3225864906767738E-2</v>
      </c>
      <c r="J59" s="154">
        <v>1450518.16</v>
      </c>
      <c r="K59" s="154" t="s">
        <v>5259</v>
      </c>
      <c r="L59" s="156"/>
      <c r="M59" s="20">
        <v>41548</v>
      </c>
      <c r="N59" s="20">
        <v>41912</v>
      </c>
      <c r="O59" s="165" t="s">
        <v>5275</v>
      </c>
      <c r="P59" s="158">
        <v>9</v>
      </c>
      <c r="Q59" s="165" t="s">
        <v>5272</v>
      </c>
      <c r="R59" s="202">
        <v>9</v>
      </c>
    </row>
    <row r="60" spans="2:18" s="31" customFormat="1" x14ac:dyDescent="0.2">
      <c r="B60" s="152" t="s">
        <v>4452</v>
      </c>
      <c r="C60" s="152" t="s">
        <v>4453</v>
      </c>
      <c r="D60" s="182" t="s">
        <v>4454</v>
      </c>
      <c r="E60" s="153">
        <v>68704.45</v>
      </c>
      <c r="F60" s="153">
        <v>0</v>
      </c>
      <c r="G60" s="154"/>
      <c r="H60" s="155"/>
      <c r="I60" s="155">
        <f t="shared" si="0"/>
        <v>7.3836824677861457E-3</v>
      </c>
      <c r="J60" s="154">
        <v>322344.21999999997</v>
      </c>
      <c r="K60" s="154" t="s">
        <v>5259</v>
      </c>
      <c r="L60" s="156"/>
      <c r="M60" s="20">
        <v>41548</v>
      </c>
      <c r="N60" s="20">
        <v>41912</v>
      </c>
      <c r="O60" s="165" t="s">
        <v>5275</v>
      </c>
      <c r="P60" s="158">
        <v>9</v>
      </c>
      <c r="Q60" s="165" t="s">
        <v>5272</v>
      </c>
      <c r="R60" s="202">
        <v>9</v>
      </c>
    </row>
    <row r="61" spans="2:18" s="31" customFormat="1" x14ac:dyDescent="0.2">
      <c r="B61" s="152" t="s">
        <v>4170</v>
      </c>
      <c r="C61" s="152" t="s">
        <v>4171</v>
      </c>
      <c r="D61" s="182" t="s">
        <v>4172</v>
      </c>
      <c r="E61" s="153">
        <v>328704.27</v>
      </c>
      <c r="F61" s="153">
        <v>0</v>
      </c>
      <c r="G61" s="154"/>
      <c r="H61" s="155"/>
      <c r="I61" s="155">
        <f t="shared" si="0"/>
        <v>2.2021711416417723E-2</v>
      </c>
      <c r="J61" s="154">
        <v>961386.33</v>
      </c>
      <c r="K61" s="154" t="s">
        <v>5259</v>
      </c>
      <c r="L61" s="156"/>
      <c r="M61" s="20">
        <v>41548</v>
      </c>
      <c r="N61" s="20">
        <v>41912</v>
      </c>
      <c r="O61" s="165" t="s">
        <v>5275</v>
      </c>
      <c r="P61" s="158">
        <v>9</v>
      </c>
      <c r="Q61" s="165" t="s">
        <v>5272</v>
      </c>
      <c r="R61" s="202">
        <v>9</v>
      </c>
    </row>
    <row r="62" spans="2:18" s="31" customFormat="1" x14ac:dyDescent="0.2">
      <c r="B62" s="152" t="s">
        <v>3731</v>
      </c>
      <c r="C62" s="152" t="s">
        <v>3732</v>
      </c>
      <c r="D62" s="182" t="s">
        <v>3733</v>
      </c>
      <c r="E62" s="153">
        <v>179830.04</v>
      </c>
      <c r="F62" s="153">
        <v>0</v>
      </c>
      <c r="G62" s="154"/>
      <c r="H62" s="155"/>
      <c r="I62" s="155">
        <f t="shared" si="0"/>
        <v>1.9354225776603354E-2</v>
      </c>
      <c r="J62" s="154">
        <v>844933.79</v>
      </c>
      <c r="K62" s="154" t="s">
        <v>5259</v>
      </c>
      <c r="L62" s="156"/>
      <c r="M62" s="20">
        <v>41548</v>
      </c>
      <c r="N62" s="20">
        <v>41912</v>
      </c>
      <c r="O62" s="165" t="s">
        <v>5275</v>
      </c>
      <c r="P62" s="158">
        <v>9</v>
      </c>
      <c r="Q62" s="165" t="s">
        <v>5272</v>
      </c>
      <c r="R62" s="202">
        <v>9</v>
      </c>
    </row>
    <row r="63" spans="2:18" s="31" customFormat="1" x14ac:dyDescent="0.2">
      <c r="B63" s="152" t="s">
        <v>3510</v>
      </c>
      <c r="C63" s="152" t="s">
        <v>3511</v>
      </c>
      <c r="D63" s="182" t="s">
        <v>3512</v>
      </c>
      <c r="E63" s="153">
        <v>104990.51</v>
      </c>
      <c r="F63" s="153">
        <v>0</v>
      </c>
      <c r="G63" s="154"/>
      <c r="H63" s="155"/>
      <c r="I63" s="155">
        <f t="shared" si="0"/>
        <v>9.4018699937775292E-3</v>
      </c>
      <c r="J63" s="154">
        <v>410450.81</v>
      </c>
      <c r="K63" s="154" t="s">
        <v>5259</v>
      </c>
      <c r="L63" s="156"/>
      <c r="M63" s="20">
        <v>41548</v>
      </c>
      <c r="N63" s="20">
        <v>41912</v>
      </c>
      <c r="O63" s="165" t="s">
        <v>5275</v>
      </c>
      <c r="P63" s="158">
        <v>9</v>
      </c>
      <c r="Q63" s="165" t="s">
        <v>5272</v>
      </c>
      <c r="R63" s="202">
        <v>9</v>
      </c>
    </row>
    <row r="64" spans="2:18" s="31" customFormat="1" x14ac:dyDescent="0.2">
      <c r="B64" s="152" t="s">
        <v>4071</v>
      </c>
      <c r="C64" s="152" t="s">
        <v>4072</v>
      </c>
      <c r="D64" s="182" t="s">
        <v>4073</v>
      </c>
      <c r="E64" s="153">
        <v>143378.60999999999</v>
      </c>
      <c r="F64" s="153">
        <v>0</v>
      </c>
      <c r="G64" s="154"/>
      <c r="H64" s="155"/>
      <c r="I64" s="155">
        <f t="shared" si="0"/>
        <v>8.517307068774389E-3</v>
      </c>
      <c r="J64" s="154">
        <v>371834.07</v>
      </c>
      <c r="K64" s="154" t="s">
        <v>5259</v>
      </c>
      <c r="L64" s="156"/>
      <c r="M64" s="20">
        <v>41548</v>
      </c>
      <c r="N64" s="20">
        <v>41912</v>
      </c>
      <c r="O64" s="165" t="s">
        <v>5275</v>
      </c>
      <c r="P64" s="158">
        <v>9</v>
      </c>
      <c r="Q64" s="165" t="s">
        <v>5272</v>
      </c>
      <c r="R64" s="202">
        <v>9</v>
      </c>
    </row>
    <row r="65" spans="2:18" s="31" customFormat="1" x14ac:dyDescent="0.2">
      <c r="B65" s="152" t="s">
        <v>3044</v>
      </c>
      <c r="C65" s="152" t="s">
        <v>3045</v>
      </c>
      <c r="D65" s="182" t="s">
        <v>3046</v>
      </c>
      <c r="E65" s="153">
        <v>227659.22</v>
      </c>
      <c r="F65" s="153">
        <v>0</v>
      </c>
      <c r="G65" s="154"/>
      <c r="H65" s="155"/>
      <c r="I65" s="155">
        <f t="shared" si="0"/>
        <v>1.5705513718010197E-2</v>
      </c>
      <c r="J65" s="154">
        <v>685644.54</v>
      </c>
      <c r="K65" s="154" t="s">
        <v>5259</v>
      </c>
      <c r="L65" s="156"/>
      <c r="M65" s="20">
        <v>41548</v>
      </c>
      <c r="N65" s="20">
        <v>41912</v>
      </c>
      <c r="O65" s="165" t="s">
        <v>5275</v>
      </c>
      <c r="P65" s="158">
        <v>9</v>
      </c>
      <c r="Q65" s="165" t="s">
        <v>5272</v>
      </c>
      <c r="R65" s="202">
        <v>9</v>
      </c>
    </row>
    <row r="66" spans="2:18" s="31" customFormat="1" x14ac:dyDescent="0.2">
      <c r="B66" s="152" t="s">
        <v>4394</v>
      </c>
      <c r="C66" s="152" t="s">
        <v>4395</v>
      </c>
      <c r="D66" s="182" t="s">
        <v>4396</v>
      </c>
      <c r="E66" s="153">
        <v>86542.46</v>
      </c>
      <c r="F66" s="153">
        <v>0</v>
      </c>
      <c r="G66" s="154"/>
      <c r="H66" s="155"/>
      <c r="I66" s="155">
        <f t="shared" si="0"/>
        <v>8.6441611685096047E-3</v>
      </c>
      <c r="J66" s="154">
        <v>377372.05</v>
      </c>
      <c r="K66" s="154" t="s">
        <v>5259</v>
      </c>
      <c r="L66" s="156"/>
      <c r="M66" s="20">
        <v>41548</v>
      </c>
      <c r="N66" s="20">
        <v>41912</v>
      </c>
      <c r="O66" s="165" t="s">
        <v>5275</v>
      </c>
      <c r="P66" s="158">
        <v>9</v>
      </c>
      <c r="Q66" s="165" t="s">
        <v>5272</v>
      </c>
      <c r="R66" s="202">
        <v>9</v>
      </c>
    </row>
    <row r="67" spans="2:18" s="31" customFormat="1" x14ac:dyDescent="0.2">
      <c r="B67" s="152" t="s">
        <v>3047</v>
      </c>
      <c r="C67" s="152" t="s">
        <v>3048</v>
      </c>
      <c r="D67" s="182" t="s">
        <v>3049</v>
      </c>
      <c r="E67" s="153">
        <v>220884.41</v>
      </c>
      <c r="F67" s="153">
        <v>0</v>
      </c>
      <c r="G67" s="154"/>
      <c r="H67" s="155"/>
      <c r="I67" s="155">
        <f t="shared" si="0"/>
        <v>2.6896295482701869E-2</v>
      </c>
      <c r="J67" s="154">
        <v>1174192.6100000001</v>
      </c>
      <c r="K67" s="154" t="s">
        <v>5259</v>
      </c>
      <c r="L67" s="156"/>
      <c r="M67" s="20">
        <v>41548</v>
      </c>
      <c r="N67" s="20">
        <v>41912</v>
      </c>
      <c r="O67" s="165" t="s">
        <v>5275</v>
      </c>
      <c r="P67" s="158">
        <v>9</v>
      </c>
      <c r="Q67" s="165" t="s">
        <v>5272</v>
      </c>
      <c r="R67" s="202">
        <v>9</v>
      </c>
    </row>
    <row r="68" spans="2:18" s="31" customFormat="1" x14ac:dyDescent="0.2">
      <c r="B68" s="152" t="s">
        <v>3423</v>
      </c>
      <c r="C68" s="152" t="s">
        <v>3424</v>
      </c>
      <c r="D68" s="182" t="s">
        <v>3425</v>
      </c>
      <c r="E68" s="153">
        <v>326940.77</v>
      </c>
      <c r="F68" s="153">
        <v>0</v>
      </c>
      <c r="G68" s="154"/>
      <c r="H68" s="155"/>
      <c r="I68" s="155">
        <f t="shared" si="0"/>
        <v>2.9742672162170431E-2</v>
      </c>
      <c r="J68" s="154">
        <v>1298454.8700000001</v>
      </c>
      <c r="K68" s="154" t="s">
        <v>5259</v>
      </c>
      <c r="L68" s="156"/>
      <c r="M68" s="20">
        <v>41548</v>
      </c>
      <c r="N68" s="20">
        <v>41912</v>
      </c>
      <c r="O68" s="165" t="s">
        <v>5275</v>
      </c>
      <c r="P68" s="158">
        <v>9</v>
      </c>
      <c r="Q68" s="165" t="s">
        <v>5272</v>
      </c>
      <c r="R68" s="202">
        <v>9</v>
      </c>
    </row>
    <row r="69" spans="2:18" s="31" customFormat="1" x14ac:dyDescent="0.2">
      <c r="B69" s="152" t="s">
        <v>4225</v>
      </c>
      <c r="C69" s="152" t="s">
        <v>4226</v>
      </c>
      <c r="D69" s="182" t="s">
        <v>4227</v>
      </c>
      <c r="E69" s="153">
        <v>100797.03</v>
      </c>
      <c r="F69" s="153">
        <v>0</v>
      </c>
      <c r="G69" s="154"/>
      <c r="H69" s="155"/>
      <c r="I69" s="155">
        <f t="shared" si="0"/>
        <v>8.8078896754752098E-3</v>
      </c>
      <c r="J69" s="154">
        <v>384519.83</v>
      </c>
      <c r="K69" s="154" t="s">
        <v>5259</v>
      </c>
      <c r="L69" s="156"/>
      <c r="M69" s="20">
        <v>41548</v>
      </c>
      <c r="N69" s="20">
        <v>41912</v>
      </c>
      <c r="O69" s="165" t="s">
        <v>5275</v>
      </c>
      <c r="P69" s="158">
        <v>9</v>
      </c>
      <c r="Q69" s="165" t="s">
        <v>5272</v>
      </c>
      <c r="R69" s="202">
        <v>9</v>
      </c>
    </row>
    <row r="70" spans="2:18" s="31" customFormat="1" x14ac:dyDescent="0.2">
      <c r="B70" s="152" t="s">
        <v>3817</v>
      </c>
      <c r="C70" s="152" t="s">
        <v>3818</v>
      </c>
      <c r="D70" s="182" t="s">
        <v>6089</v>
      </c>
      <c r="E70" s="153">
        <v>552682.93000000005</v>
      </c>
      <c r="F70" s="153">
        <v>0</v>
      </c>
      <c r="G70" s="154"/>
      <c r="H70" s="155"/>
      <c r="I70" s="155">
        <f t="shared" si="0"/>
        <v>4.6743226835900757E-2</v>
      </c>
      <c r="J70" s="154">
        <v>2040636.1</v>
      </c>
      <c r="K70" s="154" t="s">
        <v>5259</v>
      </c>
      <c r="L70" s="156"/>
      <c r="M70" s="20">
        <v>41548</v>
      </c>
      <c r="N70" s="20">
        <v>41912</v>
      </c>
      <c r="O70" s="165" t="s">
        <v>5276</v>
      </c>
      <c r="P70" s="158">
        <v>9</v>
      </c>
      <c r="Q70" s="165" t="s">
        <v>5272</v>
      </c>
      <c r="R70" s="202">
        <v>9</v>
      </c>
    </row>
    <row r="71" spans="2:18" s="31" customFormat="1" x14ac:dyDescent="0.2">
      <c r="B71" s="152" t="s">
        <v>4455</v>
      </c>
      <c r="C71" s="152" t="s">
        <v>4456</v>
      </c>
      <c r="D71" s="182" t="s">
        <v>6090</v>
      </c>
      <c r="E71" s="153">
        <v>196242.56</v>
      </c>
      <c r="F71" s="153">
        <v>0</v>
      </c>
      <c r="G71" s="154"/>
      <c r="H71" s="155"/>
      <c r="I71" s="155">
        <f t="shared" si="0"/>
        <v>1.516398585816776E-2</v>
      </c>
      <c r="J71" s="154">
        <v>662003.43999999994</v>
      </c>
      <c r="K71" s="154" t="s">
        <v>5259</v>
      </c>
      <c r="L71" s="156"/>
      <c r="M71" s="20">
        <v>41548</v>
      </c>
      <c r="N71" s="20">
        <v>41912</v>
      </c>
      <c r="O71" s="165" t="s">
        <v>5276</v>
      </c>
      <c r="P71" s="158">
        <v>9</v>
      </c>
      <c r="Q71" s="165" t="s">
        <v>5272</v>
      </c>
      <c r="R71" s="202">
        <v>9</v>
      </c>
    </row>
    <row r="72" spans="2:18" s="31" customFormat="1" x14ac:dyDescent="0.2">
      <c r="B72" s="152" t="s">
        <v>4006</v>
      </c>
      <c r="C72" s="152" t="s">
        <v>4007</v>
      </c>
      <c r="D72" s="182" t="s">
        <v>6091</v>
      </c>
      <c r="E72" s="153">
        <v>240277.23</v>
      </c>
      <c r="F72" s="153">
        <v>0</v>
      </c>
      <c r="G72" s="154"/>
      <c r="H72" s="155"/>
      <c r="I72" s="155">
        <f t="shared" si="0"/>
        <v>1.7139840886635019E-2</v>
      </c>
      <c r="J72" s="154">
        <v>748261.95</v>
      </c>
      <c r="K72" s="154" t="s">
        <v>5259</v>
      </c>
      <c r="L72" s="156"/>
      <c r="M72" s="20">
        <v>41548</v>
      </c>
      <c r="N72" s="20">
        <v>41912</v>
      </c>
      <c r="O72" s="165" t="s">
        <v>5276</v>
      </c>
      <c r="P72" s="158">
        <v>9</v>
      </c>
      <c r="Q72" s="165" t="s">
        <v>5272</v>
      </c>
      <c r="R72" s="202">
        <v>9</v>
      </c>
    </row>
    <row r="73" spans="2:18" s="31" customFormat="1" x14ac:dyDescent="0.2">
      <c r="B73" s="152" t="s">
        <v>2953</v>
      </c>
      <c r="C73" s="152" t="s">
        <v>2954</v>
      </c>
      <c r="D73" s="182" t="s">
        <v>6092</v>
      </c>
      <c r="E73" s="153">
        <v>210032.2</v>
      </c>
      <c r="F73" s="153">
        <v>0</v>
      </c>
      <c r="G73" s="154"/>
      <c r="H73" s="155"/>
      <c r="I73" s="155">
        <f t="shared" si="0"/>
        <v>2.0134206533101353E-2</v>
      </c>
      <c r="J73" s="154">
        <v>878984.86</v>
      </c>
      <c r="K73" s="154" t="s">
        <v>5259</v>
      </c>
      <c r="L73" s="156"/>
      <c r="M73" s="20">
        <v>41548</v>
      </c>
      <c r="N73" s="20">
        <v>41912</v>
      </c>
      <c r="O73" s="165" t="s">
        <v>5276</v>
      </c>
      <c r="P73" s="158">
        <v>9</v>
      </c>
      <c r="Q73" s="165" t="s">
        <v>5272</v>
      </c>
      <c r="R73" s="202">
        <v>9</v>
      </c>
    </row>
    <row r="74" spans="2:18" s="31" customFormat="1" x14ac:dyDescent="0.2">
      <c r="B74" s="152" t="s">
        <v>3133</v>
      </c>
      <c r="C74" s="152" t="s">
        <v>3134</v>
      </c>
      <c r="D74" s="182" t="s">
        <v>6093</v>
      </c>
      <c r="E74" s="153">
        <v>270486.56</v>
      </c>
      <c r="F74" s="153">
        <v>0</v>
      </c>
      <c r="G74" s="154"/>
      <c r="H74" s="155"/>
      <c r="I74" s="155">
        <f t="shared" si="0"/>
        <v>1.6636971369192004E-2</v>
      </c>
      <c r="J74" s="154">
        <v>726308.53</v>
      </c>
      <c r="K74" s="154" t="s">
        <v>5259</v>
      </c>
      <c r="L74" s="156"/>
      <c r="M74" s="20">
        <v>41548</v>
      </c>
      <c r="N74" s="20">
        <v>41912</v>
      </c>
      <c r="O74" s="165" t="s">
        <v>5276</v>
      </c>
      <c r="P74" s="158">
        <v>9</v>
      </c>
      <c r="Q74" s="165" t="s">
        <v>5272</v>
      </c>
      <c r="R74" s="202">
        <v>9</v>
      </c>
    </row>
    <row r="75" spans="2:18" s="31" customFormat="1" x14ac:dyDescent="0.2">
      <c r="B75" s="152" t="s">
        <v>3596</v>
      </c>
      <c r="C75" s="152" t="s">
        <v>3597</v>
      </c>
      <c r="D75" s="182" t="s">
        <v>6094</v>
      </c>
      <c r="E75" s="153">
        <v>206437.96</v>
      </c>
      <c r="F75" s="153">
        <v>0</v>
      </c>
      <c r="G75" s="154"/>
      <c r="H75" s="155"/>
      <c r="I75" s="155">
        <f t="shared" si="0"/>
        <v>1.3356552588807639E-2</v>
      </c>
      <c r="J75" s="154">
        <v>583097.59999999998</v>
      </c>
      <c r="K75" s="154" t="s">
        <v>5259</v>
      </c>
      <c r="L75" s="156"/>
      <c r="M75" s="20">
        <v>41548</v>
      </c>
      <c r="N75" s="20">
        <v>41912</v>
      </c>
      <c r="O75" s="165" t="s">
        <v>5276</v>
      </c>
      <c r="P75" s="158">
        <v>9</v>
      </c>
      <c r="Q75" s="165" t="s">
        <v>5272</v>
      </c>
      <c r="R75" s="202">
        <v>9</v>
      </c>
    </row>
    <row r="76" spans="2:18" s="31" customFormat="1" x14ac:dyDescent="0.2">
      <c r="B76" s="152" t="s">
        <v>2956</v>
      </c>
      <c r="C76" s="152" t="s">
        <v>2957</v>
      </c>
      <c r="D76" s="182" t="s">
        <v>6095</v>
      </c>
      <c r="E76" s="153">
        <v>195365.22</v>
      </c>
      <c r="F76" s="153">
        <v>0</v>
      </c>
      <c r="G76" s="154"/>
      <c r="H76" s="155"/>
      <c r="I76" s="155">
        <f t="shared" si="0"/>
        <v>2.3356666432641615E-2</v>
      </c>
      <c r="J76" s="154">
        <v>1019665.52</v>
      </c>
      <c r="K76" s="154" t="s">
        <v>5259</v>
      </c>
      <c r="L76" s="156"/>
      <c r="M76" s="20">
        <v>41548</v>
      </c>
      <c r="N76" s="20">
        <v>41912</v>
      </c>
      <c r="O76" s="165" t="s">
        <v>5276</v>
      </c>
      <c r="P76" s="158">
        <v>9</v>
      </c>
      <c r="Q76" s="165" t="s">
        <v>5272</v>
      </c>
      <c r="R76" s="202">
        <v>9</v>
      </c>
    </row>
    <row r="77" spans="2:18" s="31" customFormat="1" x14ac:dyDescent="0.2">
      <c r="B77" s="152" t="s">
        <v>4582</v>
      </c>
      <c r="C77" s="152" t="s">
        <v>4583</v>
      </c>
      <c r="D77" s="182" t="s">
        <v>6096</v>
      </c>
      <c r="E77" s="153">
        <v>116107.49</v>
      </c>
      <c r="F77" s="153">
        <v>0</v>
      </c>
      <c r="G77" s="159"/>
      <c r="H77" s="155"/>
      <c r="I77" s="155">
        <f t="shared" si="0"/>
        <v>1.0453671343388165E-2</v>
      </c>
      <c r="J77" s="154">
        <v>456368.56</v>
      </c>
      <c r="K77" s="154" t="s">
        <v>5259</v>
      </c>
      <c r="L77" s="156"/>
      <c r="M77" s="20">
        <v>41548</v>
      </c>
      <c r="N77" s="20">
        <v>41912</v>
      </c>
      <c r="O77" s="165" t="s">
        <v>5276</v>
      </c>
      <c r="P77" s="158">
        <v>9</v>
      </c>
      <c r="Q77" s="165" t="s">
        <v>5272</v>
      </c>
      <c r="R77" s="202">
        <v>9</v>
      </c>
    </row>
    <row r="78" spans="2:18" s="31" customFormat="1" x14ac:dyDescent="0.2">
      <c r="B78" s="152" t="s">
        <v>3312</v>
      </c>
      <c r="C78" s="152" t="s">
        <v>3313</v>
      </c>
      <c r="D78" s="182" t="s">
        <v>6097</v>
      </c>
      <c r="E78" s="153">
        <v>901617.51</v>
      </c>
      <c r="F78" s="153">
        <v>0</v>
      </c>
      <c r="G78" s="159"/>
      <c r="H78" s="155"/>
      <c r="I78" s="155">
        <f t="shared" si="0"/>
        <v>7.9212595113717282E-2</v>
      </c>
      <c r="J78" s="154">
        <v>3458128.42</v>
      </c>
      <c r="K78" s="154" t="s">
        <v>5259</v>
      </c>
      <c r="L78" s="156"/>
      <c r="M78" s="20">
        <v>41548</v>
      </c>
      <c r="N78" s="20">
        <v>41912</v>
      </c>
      <c r="O78" s="165" t="s">
        <v>5276</v>
      </c>
      <c r="P78" s="158">
        <v>9</v>
      </c>
      <c r="Q78" s="165" t="s">
        <v>5277</v>
      </c>
      <c r="R78" s="202">
        <v>9</v>
      </c>
    </row>
    <row r="79" spans="2:18" s="31" customFormat="1" x14ac:dyDescent="0.2">
      <c r="B79" s="152" t="s">
        <v>4342</v>
      </c>
      <c r="C79" s="152" t="s">
        <v>4343</v>
      </c>
      <c r="D79" s="182" t="s">
        <v>6098</v>
      </c>
      <c r="E79" s="153">
        <v>301501.56</v>
      </c>
      <c r="F79" s="153">
        <v>0</v>
      </c>
      <c r="G79" s="159"/>
      <c r="H79" s="155"/>
      <c r="I79" s="155">
        <f t="shared" ref="I79:I142" si="1">J79/43656295</f>
        <v>2.6568397295281241E-2</v>
      </c>
      <c r="J79" s="154">
        <v>1159877.79</v>
      </c>
      <c r="K79" s="154" t="s">
        <v>5259</v>
      </c>
      <c r="L79" s="156"/>
      <c r="M79" s="20">
        <v>41548</v>
      </c>
      <c r="N79" s="20">
        <v>41912</v>
      </c>
      <c r="O79" s="165" t="s">
        <v>5276</v>
      </c>
      <c r="P79" s="158">
        <v>9</v>
      </c>
      <c r="Q79" s="165" t="s">
        <v>5277</v>
      </c>
      <c r="R79" s="202">
        <v>9</v>
      </c>
    </row>
    <row r="80" spans="2:18" s="31" customFormat="1" x14ac:dyDescent="0.2">
      <c r="B80" s="152" t="s">
        <v>4173</v>
      </c>
      <c r="C80" s="152" t="s">
        <v>4174</v>
      </c>
      <c r="D80" s="182" t="s">
        <v>6099</v>
      </c>
      <c r="E80" s="153">
        <v>205528.62</v>
      </c>
      <c r="F80" s="153">
        <v>0</v>
      </c>
      <c r="G80" s="159"/>
      <c r="H80" s="155"/>
      <c r="I80" s="155">
        <f t="shared" si="1"/>
        <v>1.8876192768992422E-2</v>
      </c>
      <c r="J80" s="154">
        <v>824064.64</v>
      </c>
      <c r="K80" s="154" t="s">
        <v>5259</v>
      </c>
      <c r="L80" s="156"/>
      <c r="M80" s="20">
        <v>41548</v>
      </c>
      <c r="N80" s="20">
        <v>41912</v>
      </c>
      <c r="O80" s="165" t="s">
        <v>5276</v>
      </c>
      <c r="P80" s="158">
        <v>9</v>
      </c>
      <c r="Q80" s="165" t="s">
        <v>5272</v>
      </c>
      <c r="R80" s="202">
        <v>9</v>
      </c>
    </row>
    <row r="81" spans="2:18" s="31" customFormat="1" x14ac:dyDescent="0.2">
      <c r="B81" s="152" t="s">
        <v>4498</v>
      </c>
      <c r="C81" s="152" t="s">
        <v>4499</v>
      </c>
      <c r="D81" s="182" t="s">
        <v>4500</v>
      </c>
      <c r="E81" s="153">
        <v>27.28</v>
      </c>
      <c r="F81" s="153">
        <v>0</v>
      </c>
      <c r="G81" s="159"/>
      <c r="H81" s="155"/>
      <c r="I81" s="155">
        <f t="shared" si="1"/>
        <v>1.4038211442358999E-3</v>
      </c>
      <c r="J81" s="154">
        <v>61285.63</v>
      </c>
      <c r="K81" s="154" t="s">
        <v>5259</v>
      </c>
      <c r="L81" s="156"/>
      <c r="M81" s="20">
        <v>41548</v>
      </c>
      <c r="N81" s="20">
        <v>41912</v>
      </c>
      <c r="O81" s="165" t="s">
        <v>5276</v>
      </c>
      <c r="P81" s="158">
        <v>9</v>
      </c>
      <c r="Q81" s="165" t="s">
        <v>5277</v>
      </c>
      <c r="R81" s="202">
        <v>9</v>
      </c>
    </row>
    <row r="82" spans="2:18" s="31" customFormat="1" x14ac:dyDescent="0.2">
      <c r="B82" s="152" t="s">
        <v>4348</v>
      </c>
      <c r="C82" s="152" t="s">
        <v>4349</v>
      </c>
      <c r="D82" s="182" t="s">
        <v>4350</v>
      </c>
      <c r="E82" s="153">
        <v>171.92</v>
      </c>
      <c r="F82" s="153">
        <v>0</v>
      </c>
      <c r="G82" s="159"/>
      <c r="H82" s="155"/>
      <c r="I82" s="155">
        <f t="shared" si="1"/>
        <v>1.1537733561677646E-3</v>
      </c>
      <c r="J82" s="154">
        <v>50369.47</v>
      </c>
      <c r="K82" s="154" t="s">
        <v>5259</v>
      </c>
      <c r="L82" s="156"/>
      <c r="M82" s="20">
        <v>41548</v>
      </c>
      <c r="N82" s="20">
        <v>41912</v>
      </c>
      <c r="O82" s="165" t="s">
        <v>5276</v>
      </c>
      <c r="P82" s="158">
        <v>9</v>
      </c>
      <c r="Q82" s="165" t="s">
        <v>5272</v>
      </c>
      <c r="R82" s="202">
        <v>9</v>
      </c>
    </row>
    <row r="83" spans="2:18" s="31" customFormat="1" x14ac:dyDescent="0.2">
      <c r="B83" s="152" t="s">
        <v>4009</v>
      </c>
      <c r="C83" s="152" t="s">
        <v>4010</v>
      </c>
      <c r="D83" s="182" t="s">
        <v>4011</v>
      </c>
      <c r="E83" s="153">
        <v>483.84</v>
      </c>
      <c r="F83" s="153">
        <v>0</v>
      </c>
      <c r="G83" s="159"/>
      <c r="H83" s="155"/>
      <c r="I83" s="155">
        <f t="shared" si="1"/>
        <v>2.2391698608413748E-3</v>
      </c>
      <c r="J83" s="154">
        <v>97753.86</v>
      </c>
      <c r="K83" s="154" t="s">
        <v>5259</v>
      </c>
      <c r="L83" s="156"/>
      <c r="M83" s="20">
        <v>41548</v>
      </c>
      <c r="N83" s="20">
        <v>41912</v>
      </c>
      <c r="O83" s="165" t="s">
        <v>5276</v>
      </c>
      <c r="P83" s="158">
        <v>9</v>
      </c>
      <c r="Q83" s="165" t="s">
        <v>5277</v>
      </c>
      <c r="R83" s="202">
        <v>9</v>
      </c>
    </row>
    <row r="84" spans="2:18" s="31" customFormat="1" x14ac:dyDescent="0.2">
      <c r="B84" s="152" t="s">
        <v>3050</v>
      </c>
      <c r="C84" s="152" t="s">
        <v>3051</v>
      </c>
      <c r="D84" s="182" t="s">
        <v>3052</v>
      </c>
      <c r="E84" s="153">
        <v>1992.65</v>
      </c>
      <c r="F84" s="153">
        <v>0</v>
      </c>
      <c r="G84" s="159"/>
      <c r="H84" s="155"/>
      <c r="I84" s="155">
        <f t="shared" si="1"/>
        <v>1.7279924922625706E-3</v>
      </c>
      <c r="J84" s="154">
        <v>75437.75</v>
      </c>
      <c r="K84" s="154" t="s">
        <v>5259</v>
      </c>
      <c r="L84" s="156"/>
      <c r="M84" s="20">
        <v>41548</v>
      </c>
      <c r="N84" s="20">
        <v>41912</v>
      </c>
      <c r="O84" s="165" t="s">
        <v>5276</v>
      </c>
      <c r="P84" s="158">
        <v>9</v>
      </c>
      <c r="Q84" s="165" t="s">
        <v>5272</v>
      </c>
      <c r="R84" s="202">
        <v>9</v>
      </c>
    </row>
    <row r="85" spans="2:18" s="31" customFormat="1" x14ac:dyDescent="0.2">
      <c r="B85" s="152" t="s">
        <v>4182</v>
      </c>
      <c r="C85" s="152" t="s">
        <v>4183</v>
      </c>
      <c r="D85" s="182" t="s">
        <v>4184</v>
      </c>
      <c r="E85" s="153">
        <v>3375.15</v>
      </c>
      <c r="F85" s="153">
        <v>0</v>
      </c>
      <c r="G85" s="159"/>
      <c r="H85" s="155"/>
      <c r="I85" s="155">
        <f t="shared" si="1"/>
        <v>1.2963704318014161E-3</v>
      </c>
      <c r="J85" s="154">
        <v>56594.73</v>
      </c>
      <c r="K85" s="154" t="s">
        <v>5259</v>
      </c>
      <c r="L85" s="156"/>
      <c r="M85" s="20">
        <v>41548</v>
      </c>
      <c r="N85" s="20">
        <v>41912</v>
      </c>
      <c r="O85" s="165" t="s">
        <v>5276</v>
      </c>
      <c r="P85" s="158">
        <v>9</v>
      </c>
      <c r="Q85" s="165" t="s">
        <v>5272</v>
      </c>
      <c r="R85" s="202">
        <v>9</v>
      </c>
    </row>
    <row r="86" spans="2:18" s="31" customFormat="1" x14ac:dyDescent="0.2">
      <c r="B86" s="152" t="s">
        <v>4236</v>
      </c>
      <c r="C86" s="152" t="s">
        <v>4237</v>
      </c>
      <c r="D86" s="182" t="s">
        <v>6100</v>
      </c>
      <c r="E86" s="153">
        <v>101903.58</v>
      </c>
      <c r="F86" s="153">
        <v>0</v>
      </c>
      <c r="G86" s="159"/>
      <c r="H86" s="155"/>
      <c r="I86" s="155">
        <f t="shared" si="1"/>
        <v>8.2876432826010545E-3</v>
      </c>
      <c r="J86" s="154">
        <v>361807.8</v>
      </c>
      <c r="K86" s="154" t="s">
        <v>5259</v>
      </c>
      <c r="L86" s="156"/>
      <c r="M86" s="20">
        <v>41548</v>
      </c>
      <c r="N86" s="20">
        <v>41912</v>
      </c>
      <c r="O86" s="165" t="s">
        <v>5276</v>
      </c>
      <c r="P86" s="158">
        <v>9</v>
      </c>
      <c r="Q86" s="165" t="s">
        <v>5272</v>
      </c>
      <c r="R86" s="202">
        <v>9</v>
      </c>
    </row>
    <row r="87" spans="2:18" s="31" customFormat="1" x14ac:dyDescent="0.2">
      <c r="B87" s="152" t="s">
        <v>4579</v>
      </c>
      <c r="C87" s="152" t="s">
        <v>4580</v>
      </c>
      <c r="D87" s="182" t="s">
        <v>6101</v>
      </c>
      <c r="E87" s="153">
        <v>5869.33</v>
      </c>
      <c r="F87" s="153">
        <v>0</v>
      </c>
      <c r="G87" s="159"/>
      <c r="H87" s="155"/>
      <c r="I87" s="155">
        <f t="shared" si="1"/>
        <v>9.157879751362319E-4</v>
      </c>
      <c r="J87" s="154">
        <v>39979.910000000003</v>
      </c>
      <c r="K87" s="154" t="s">
        <v>5259</v>
      </c>
      <c r="L87" s="156"/>
      <c r="M87" s="20">
        <v>41548</v>
      </c>
      <c r="N87" s="20">
        <v>41912</v>
      </c>
      <c r="O87" s="165" t="s">
        <v>5276</v>
      </c>
      <c r="P87" s="158">
        <v>9</v>
      </c>
      <c r="Q87" s="165" t="s">
        <v>5272</v>
      </c>
      <c r="R87" s="202">
        <v>9</v>
      </c>
    </row>
    <row r="88" spans="2:18" s="31" customFormat="1" x14ac:dyDescent="0.2">
      <c r="B88" s="152" t="s">
        <v>3670</v>
      </c>
      <c r="C88" s="152" t="s">
        <v>3671</v>
      </c>
      <c r="D88" s="182" t="s">
        <v>6102</v>
      </c>
      <c r="E88" s="153">
        <v>69249.59</v>
      </c>
      <c r="F88" s="153">
        <v>0</v>
      </c>
      <c r="G88" s="159"/>
      <c r="H88" s="155"/>
      <c r="I88" s="155">
        <f t="shared" si="1"/>
        <v>6.7420373167260302E-3</v>
      </c>
      <c r="J88" s="154">
        <v>294332.37</v>
      </c>
      <c r="K88" s="154" t="s">
        <v>5259</v>
      </c>
      <c r="L88" s="156"/>
      <c r="M88" s="20">
        <v>41548</v>
      </c>
      <c r="N88" s="20">
        <v>41912</v>
      </c>
      <c r="O88" s="165" t="s">
        <v>5276</v>
      </c>
      <c r="P88" s="158">
        <v>9</v>
      </c>
      <c r="Q88" s="165" t="s">
        <v>5272</v>
      </c>
      <c r="R88" s="202">
        <v>9</v>
      </c>
    </row>
    <row r="89" spans="2:18" s="31" customFormat="1" x14ac:dyDescent="0.2">
      <c r="B89" s="152" t="s">
        <v>4495</v>
      </c>
      <c r="C89" s="152" t="s">
        <v>4496</v>
      </c>
      <c r="D89" s="182" t="s">
        <v>6103</v>
      </c>
      <c r="E89" s="153">
        <v>95046.1</v>
      </c>
      <c r="F89" s="153">
        <v>0</v>
      </c>
      <c r="G89" s="159"/>
      <c r="H89" s="155"/>
      <c r="I89" s="155">
        <f t="shared" si="1"/>
        <v>7.0296107354048259E-3</v>
      </c>
      <c r="J89" s="154">
        <v>306886.76</v>
      </c>
      <c r="K89" s="154" t="s">
        <v>5259</v>
      </c>
      <c r="L89" s="156"/>
      <c r="M89" s="20">
        <v>41548</v>
      </c>
      <c r="N89" s="20">
        <v>41912</v>
      </c>
      <c r="O89" s="165" t="s">
        <v>5276</v>
      </c>
      <c r="P89" s="158">
        <v>9</v>
      </c>
      <c r="Q89" s="165" t="s">
        <v>5272</v>
      </c>
      <c r="R89" s="202">
        <v>9</v>
      </c>
    </row>
    <row r="90" spans="2:18" s="31" customFormat="1" x14ac:dyDescent="0.2">
      <c r="B90" s="152" t="s">
        <v>3958</v>
      </c>
      <c r="C90" s="152" t="s">
        <v>3959</v>
      </c>
      <c r="D90" s="182" t="s">
        <v>6104</v>
      </c>
      <c r="E90" s="153">
        <v>7192.84</v>
      </c>
      <c r="F90" s="153">
        <v>0</v>
      </c>
      <c r="G90" s="159"/>
      <c r="H90" s="155"/>
      <c r="I90" s="155">
        <f t="shared" si="1"/>
        <v>2.3566663181105955E-3</v>
      </c>
      <c r="J90" s="154">
        <v>102883.32</v>
      </c>
      <c r="K90" s="154" t="s">
        <v>5259</v>
      </c>
      <c r="L90" s="156"/>
      <c r="M90" s="20">
        <v>41548</v>
      </c>
      <c r="N90" s="20">
        <v>41912</v>
      </c>
      <c r="O90" s="165" t="s">
        <v>5276</v>
      </c>
      <c r="P90" s="158">
        <v>9</v>
      </c>
      <c r="Q90" s="165" t="s">
        <v>5272</v>
      </c>
      <c r="R90" s="202">
        <v>9</v>
      </c>
    </row>
    <row r="91" spans="2:18" s="31" customFormat="1" x14ac:dyDescent="0.2">
      <c r="B91" s="152" t="s">
        <v>3038</v>
      </c>
      <c r="C91" s="152" t="s">
        <v>3039</v>
      </c>
      <c r="D91" s="182" t="s">
        <v>6105</v>
      </c>
      <c r="E91" s="153">
        <v>7264.38</v>
      </c>
      <c r="F91" s="153">
        <v>0</v>
      </c>
      <c r="G91" s="159"/>
      <c r="H91" s="155"/>
      <c r="I91" s="155">
        <f t="shared" si="1"/>
        <v>1.4416193586743906E-3</v>
      </c>
      <c r="J91" s="154">
        <v>62935.76</v>
      </c>
      <c r="K91" s="154" t="s">
        <v>5259</v>
      </c>
      <c r="L91" s="156"/>
      <c r="M91" s="20">
        <v>41548</v>
      </c>
      <c r="N91" s="20">
        <v>41912</v>
      </c>
      <c r="O91" s="165" t="s">
        <v>5276</v>
      </c>
      <c r="P91" s="158">
        <v>9</v>
      </c>
      <c r="Q91" s="165" t="s">
        <v>5272</v>
      </c>
      <c r="R91" s="202">
        <v>9</v>
      </c>
    </row>
    <row r="92" spans="2:18" s="31" customFormat="1" x14ac:dyDescent="0.2">
      <c r="B92" s="152" t="s">
        <v>3420</v>
      </c>
      <c r="C92" s="152" t="s">
        <v>3421</v>
      </c>
      <c r="D92" s="182" t="s">
        <v>6106</v>
      </c>
      <c r="E92" s="153">
        <v>12171.42</v>
      </c>
      <c r="F92" s="153">
        <v>0</v>
      </c>
      <c r="G92" s="159"/>
      <c r="H92" s="155"/>
      <c r="I92" s="155">
        <f t="shared" si="1"/>
        <v>2.249847129720926E-3</v>
      </c>
      <c r="J92" s="154">
        <v>98219.99</v>
      </c>
      <c r="K92" s="154" t="s">
        <v>5259</v>
      </c>
      <c r="L92" s="156"/>
      <c r="M92" s="20">
        <v>41548</v>
      </c>
      <c r="N92" s="20">
        <v>41912</v>
      </c>
      <c r="O92" s="165" t="s">
        <v>5276</v>
      </c>
      <c r="P92" s="158">
        <v>9</v>
      </c>
      <c r="Q92" s="165" t="s">
        <v>5272</v>
      </c>
      <c r="R92" s="202">
        <v>9</v>
      </c>
    </row>
    <row r="93" spans="2:18" s="31" customFormat="1" x14ac:dyDescent="0.2">
      <c r="B93" s="152" t="s">
        <v>3127</v>
      </c>
      <c r="C93" s="152" t="s">
        <v>3128</v>
      </c>
      <c r="D93" s="182" t="s">
        <v>6107</v>
      </c>
      <c r="E93" s="153">
        <v>42627.58</v>
      </c>
      <c r="F93" s="153">
        <v>0</v>
      </c>
      <c r="G93" s="154"/>
      <c r="H93" s="155"/>
      <c r="I93" s="155">
        <f t="shared" si="1"/>
        <v>3.9078620849524676E-3</v>
      </c>
      <c r="J93" s="154">
        <v>170602.78</v>
      </c>
      <c r="K93" s="154" t="s">
        <v>5259</v>
      </c>
      <c r="L93" s="156"/>
      <c r="M93" s="20">
        <v>41548</v>
      </c>
      <c r="N93" s="20">
        <v>41912</v>
      </c>
      <c r="O93" s="165" t="s">
        <v>5276</v>
      </c>
      <c r="P93" s="158">
        <v>9</v>
      </c>
      <c r="Q93" s="165" t="s">
        <v>5272</v>
      </c>
      <c r="R93" s="202">
        <v>9</v>
      </c>
    </row>
    <row r="94" spans="2:18" s="31" customFormat="1" x14ac:dyDescent="0.2">
      <c r="B94" s="152" t="s">
        <v>3673</v>
      </c>
      <c r="C94" s="152" t="s">
        <v>3674</v>
      </c>
      <c r="D94" s="182" t="s">
        <v>6108</v>
      </c>
      <c r="E94" s="153">
        <v>10674.55</v>
      </c>
      <c r="F94" s="153">
        <v>0</v>
      </c>
      <c r="G94" s="159"/>
      <c r="H94" s="155"/>
      <c r="I94" s="155">
        <f t="shared" si="1"/>
        <v>3.8107248908777073E-3</v>
      </c>
      <c r="J94" s="154">
        <v>166362.13</v>
      </c>
      <c r="K94" s="154" t="s">
        <v>5259</v>
      </c>
      <c r="L94" s="156"/>
      <c r="M94" s="20">
        <v>41548</v>
      </c>
      <c r="N94" s="20">
        <v>41912</v>
      </c>
      <c r="O94" s="165" t="s">
        <v>5276</v>
      </c>
      <c r="P94" s="158">
        <v>9</v>
      </c>
      <c r="Q94" s="165" t="s">
        <v>5272</v>
      </c>
      <c r="R94" s="202">
        <v>9</v>
      </c>
    </row>
    <row r="95" spans="2:18" s="31" customFormat="1" x14ac:dyDescent="0.2">
      <c r="B95" s="152" t="s">
        <v>4388</v>
      </c>
      <c r="C95" s="152" t="s">
        <v>4389</v>
      </c>
      <c r="D95" s="182" t="s">
        <v>6109</v>
      </c>
      <c r="E95" s="153">
        <v>44509.95</v>
      </c>
      <c r="F95" s="153">
        <v>0</v>
      </c>
      <c r="G95" s="154"/>
      <c r="H95" s="155"/>
      <c r="I95" s="155">
        <f t="shared" si="1"/>
        <v>5.9035101352508269E-3</v>
      </c>
      <c r="J95" s="154">
        <v>257725.38</v>
      </c>
      <c r="K95" s="154" t="s">
        <v>5259</v>
      </c>
      <c r="L95" s="156"/>
      <c r="M95" s="20">
        <v>41548</v>
      </c>
      <c r="N95" s="20">
        <v>41912</v>
      </c>
      <c r="O95" s="165" t="s">
        <v>5276</v>
      </c>
      <c r="P95" s="158">
        <v>9</v>
      </c>
      <c r="Q95" s="165" t="s">
        <v>5272</v>
      </c>
      <c r="R95" s="202">
        <v>9</v>
      </c>
    </row>
    <row r="96" spans="2:18" s="31" customFormat="1" x14ac:dyDescent="0.2">
      <c r="B96" s="152" t="s">
        <v>4167</v>
      </c>
      <c r="C96" s="152" t="s">
        <v>4168</v>
      </c>
      <c r="D96" s="182" t="s">
        <v>6110</v>
      </c>
      <c r="E96" s="153">
        <v>6322.55</v>
      </c>
      <c r="F96" s="153">
        <v>0</v>
      </c>
      <c r="G96" s="159"/>
      <c r="H96" s="155"/>
      <c r="I96" s="155">
        <f t="shared" si="1"/>
        <v>7.8923761166631301E-4</v>
      </c>
      <c r="J96" s="154">
        <v>34455.19</v>
      </c>
      <c r="K96" s="154" t="s">
        <v>5259</v>
      </c>
      <c r="L96" s="156"/>
      <c r="M96" s="20">
        <v>41548</v>
      </c>
      <c r="N96" s="20">
        <v>41912</v>
      </c>
      <c r="O96" s="165" t="s">
        <v>5276</v>
      </c>
      <c r="P96" s="158">
        <v>9</v>
      </c>
      <c r="Q96" s="165" t="s">
        <v>5272</v>
      </c>
      <c r="R96" s="202">
        <v>9</v>
      </c>
    </row>
    <row r="97" spans="2:18" s="31" customFormat="1" x14ac:dyDescent="0.2">
      <c r="B97" s="152" t="s">
        <v>4357</v>
      </c>
      <c r="C97" s="152" t="s">
        <v>4358</v>
      </c>
      <c r="D97" s="182" t="s">
        <v>4359</v>
      </c>
      <c r="E97" s="153">
        <v>387598.42</v>
      </c>
      <c r="F97" s="153">
        <v>0</v>
      </c>
      <c r="G97" s="154"/>
      <c r="H97" s="155"/>
      <c r="I97" s="155">
        <f t="shared" si="1"/>
        <v>2.700787389310064E-2</v>
      </c>
      <c r="J97" s="154">
        <v>1179063.71</v>
      </c>
      <c r="K97" s="154" t="s">
        <v>5259</v>
      </c>
      <c r="L97" s="156"/>
      <c r="M97" s="20">
        <v>41548</v>
      </c>
      <c r="N97" s="20">
        <v>41912</v>
      </c>
      <c r="O97" s="165" t="s">
        <v>5278</v>
      </c>
      <c r="P97" s="158">
        <v>9</v>
      </c>
      <c r="Q97" s="165" t="s">
        <v>5272</v>
      </c>
      <c r="R97" s="202">
        <v>9</v>
      </c>
    </row>
    <row r="98" spans="2:18" s="31" customFormat="1" x14ac:dyDescent="0.2">
      <c r="B98" s="152" t="s">
        <v>4360</v>
      </c>
      <c r="C98" s="152" t="s">
        <v>4361</v>
      </c>
      <c r="D98" s="182" t="s">
        <v>4362</v>
      </c>
      <c r="E98" s="153">
        <v>138105.34</v>
      </c>
      <c r="F98" s="153">
        <v>0</v>
      </c>
      <c r="G98" s="159"/>
      <c r="H98" s="155"/>
      <c r="I98" s="155">
        <f t="shared" si="1"/>
        <v>7.3464023916825745E-3</v>
      </c>
      <c r="J98" s="154">
        <v>320716.71000000002</v>
      </c>
      <c r="K98" s="154" t="s">
        <v>5259</v>
      </c>
      <c r="L98" s="156"/>
      <c r="M98" s="20">
        <v>41548</v>
      </c>
      <c r="N98" s="20">
        <v>41912</v>
      </c>
      <c r="O98" s="165" t="s">
        <v>5278</v>
      </c>
      <c r="P98" s="158">
        <v>9</v>
      </c>
      <c r="Q98" s="165" t="s">
        <v>5272</v>
      </c>
      <c r="R98" s="202">
        <v>9</v>
      </c>
    </row>
    <row r="99" spans="2:18" s="31" customFormat="1" x14ac:dyDescent="0.2">
      <c r="B99" s="152" t="s">
        <v>4467</v>
      </c>
      <c r="C99" s="152" t="s">
        <v>4468</v>
      </c>
      <c r="D99" s="182" t="s">
        <v>4469</v>
      </c>
      <c r="E99" s="153">
        <v>46002.559999999998</v>
      </c>
      <c r="F99" s="153">
        <v>0</v>
      </c>
      <c r="G99" s="159"/>
      <c r="H99" s="155"/>
      <c r="I99" s="155">
        <f t="shared" si="1"/>
        <v>4.2123959442733287E-3</v>
      </c>
      <c r="J99" s="154">
        <v>183897.60000000001</v>
      </c>
      <c r="K99" s="154" t="s">
        <v>5259</v>
      </c>
      <c r="L99" s="156"/>
      <c r="M99" s="20">
        <v>41548</v>
      </c>
      <c r="N99" s="20">
        <v>41912</v>
      </c>
      <c r="O99" s="165" t="s">
        <v>5278</v>
      </c>
      <c r="P99" s="158">
        <v>9</v>
      </c>
      <c r="Q99" s="165" t="s">
        <v>5272</v>
      </c>
      <c r="R99" s="202">
        <v>9</v>
      </c>
    </row>
    <row r="100" spans="2:18" s="31" customFormat="1" x14ac:dyDescent="0.2">
      <c r="B100" s="152" t="s">
        <v>2972</v>
      </c>
      <c r="C100" s="152" t="s">
        <v>2973</v>
      </c>
      <c r="D100" s="182" t="s">
        <v>2974</v>
      </c>
      <c r="E100" s="153">
        <v>31817.64</v>
      </c>
      <c r="F100" s="153">
        <v>0</v>
      </c>
      <c r="G100" s="159"/>
      <c r="H100" s="155"/>
      <c r="I100" s="155">
        <f t="shared" si="1"/>
        <v>5.1597756978690014E-3</v>
      </c>
      <c r="J100" s="154">
        <v>225256.69</v>
      </c>
      <c r="K100" s="154" t="s">
        <v>5259</v>
      </c>
      <c r="L100" s="156"/>
      <c r="M100" s="20">
        <v>41548</v>
      </c>
      <c r="N100" s="20">
        <v>41912</v>
      </c>
      <c r="O100" s="165" t="s">
        <v>5278</v>
      </c>
      <c r="P100" s="158">
        <v>9</v>
      </c>
      <c r="Q100" s="165" t="s">
        <v>5272</v>
      </c>
      <c r="R100" s="202">
        <v>9</v>
      </c>
    </row>
    <row r="101" spans="2:18" s="31" customFormat="1" x14ac:dyDescent="0.2">
      <c r="B101" s="152" t="s">
        <v>4397</v>
      </c>
      <c r="C101" s="152" t="s">
        <v>4398</v>
      </c>
      <c r="D101" s="182" t="s">
        <v>4399</v>
      </c>
      <c r="E101" s="153">
        <v>18359.97</v>
      </c>
      <c r="F101" s="153">
        <v>0</v>
      </c>
      <c r="G101" s="154"/>
      <c r="H101" s="155"/>
      <c r="I101" s="155">
        <f t="shared" si="1"/>
        <v>2.6358638542276665E-3</v>
      </c>
      <c r="J101" s="154">
        <v>115072.05</v>
      </c>
      <c r="K101" s="154" t="s">
        <v>5259</v>
      </c>
      <c r="L101" s="156"/>
      <c r="M101" s="20">
        <v>41548</v>
      </c>
      <c r="N101" s="20">
        <v>41912</v>
      </c>
      <c r="O101" s="165" t="s">
        <v>5278</v>
      </c>
      <c r="P101" s="158">
        <v>9</v>
      </c>
      <c r="Q101" s="165" t="s">
        <v>5272</v>
      </c>
      <c r="R101" s="202">
        <v>9</v>
      </c>
    </row>
    <row r="102" spans="2:18" s="31" customFormat="1" x14ac:dyDescent="0.2">
      <c r="B102" s="152" t="s">
        <v>4083</v>
      </c>
      <c r="C102" s="152" t="s">
        <v>4084</v>
      </c>
      <c r="D102" s="182" t="s">
        <v>4085</v>
      </c>
      <c r="E102" s="153">
        <v>11378.64</v>
      </c>
      <c r="F102" s="153">
        <v>0</v>
      </c>
      <c r="G102" s="159"/>
      <c r="H102" s="155"/>
      <c r="I102" s="155">
        <f t="shared" si="1"/>
        <v>1.4918164722865282E-3</v>
      </c>
      <c r="J102" s="154">
        <v>65127.18</v>
      </c>
      <c r="K102" s="154" t="s">
        <v>5259</v>
      </c>
      <c r="L102" s="156"/>
      <c r="M102" s="20">
        <v>41548</v>
      </c>
      <c r="N102" s="20">
        <v>41912</v>
      </c>
      <c r="O102" s="165" t="s">
        <v>5278</v>
      </c>
      <c r="P102" s="158">
        <v>9</v>
      </c>
      <c r="Q102" s="165" t="s">
        <v>5272</v>
      </c>
      <c r="R102" s="202">
        <v>9</v>
      </c>
    </row>
    <row r="103" spans="2:18" s="31" customFormat="1" x14ac:dyDescent="0.2">
      <c r="B103" s="152" t="s">
        <v>3835</v>
      </c>
      <c r="C103" s="152" t="s">
        <v>3836</v>
      </c>
      <c r="D103" s="182" t="s">
        <v>3837</v>
      </c>
      <c r="E103" s="153">
        <v>50396.41</v>
      </c>
      <c r="F103" s="153">
        <v>0</v>
      </c>
      <c r="G103" s="159"/>
      <c r="H103" s="155"/>
      <c r="I103" s="155">
        <f t="shared" si="1"/>
        <v>4.4411430241618078E-3</v>
      </c>
      <c r="J103" s="154">
        <v>193883.85</v>
      </c>
      <c r="K103" s="154" t="s">
        <v>5259</v>
      </c>
      <c r="L103" s="156"/>
      <c r="M103" s="20">
        <v>41548</v>
      </c>
      <c r="N103" s="20">
        <v>41912</v>
      </c>
      <c r="O103" s="165" t="s">
        <v>5278</v>
      </c>
      <c r="P103" s="158">
        <v>9</v>
      </c>
      <c r="Q103" s="165" t="s">
        <v>5272</v>
      </c>
      <c r="R103" s="202">
        <v>9</v>
      </c>
    </row>
    <row r="104" spans="2:18" s="31" customFormat="1" x14ac:dyDescent="0.2">
      <c r="B104" s="152" t="s">
        <v>4600</v>
      </c>
      <c r="C104" s="152" t="s">
        <v>4601</v>
      </c>
      <c r="D104" s="182" t="s">
        <v>4602</v>
      </c>
      <c r="E104" s="153">
        <v>27523.4</v>
      </c>
      <c r="F104" s="153">
        <v>0</v>
      </c>
      <c r="G104" s="154"/>
      <c r="H104" s="155"/>
      <c r="I104" s="155">
        <f t="shared" si="1"/>
        <v>2.125692068005313E-3</v>
      </c>
      <c r="J104" s="154">
        <v>92799.84</v>
      </c>
      <c r="K104" s="154" t="s">
        <v>5259</v>
      </c>
      <c r="L104" s="156"/>
      <c r="M104" s="20">
        <v>41548</v>
      </c>
      <c r="N104" s="20">
        <v>41912</v>
      </c>
      <c r="O104" s="165" t="s">
        <v>5278</v>
      </c>
      <c r="P104" s="158">
        <v>9</v>
      </c>
      <c r="Q104" s="165" t="s">
        <v>5272</v>
      </c>
      <c r="R104" s="202">
        <v>9</v>
      </c>
    </row>
    <row r="105" spans="2:18" s="31" customFormat="1" x14ac:dyDescent="0.2">
      <c r="B105" s="152" t="s">
        <v>3145</v>
      </c>
      <c r="C105" s="152" t="s">
        <v>3146</v>
      </c>
      <c r="D105" s="182" t="s">
        <v>3147</v>
      </c>
      <c r="E105" s="153">
        <v>92402.54</v>
      </c>
      <c r="F105" s="153">
        <v>0</v>
      </c>
      <c r="G105" s="154"/>
      <c r="H105" s="155"/>
      <c r="I105" s="155">
        <f t="shared" si="1"/>
        <v>1.0664037339861297E-2</v>
      </c>
      <c r="J105" s="154">
        <v>465552.36</v>
      </c>
      <c r="K105" s="154" t="s">
        <v>5259</v>
      </c>
      <c r="L105" s="156"/>
      <c r="M105" s="20">
        <v>41548</v>
      </c>
      <c r="N105" s="20">
        <v>41912</v>
      </c>
      <c r="O105" s="165" t="s">
        <v>5278</v>
      </c>
      <c r="P105" s="158">
        <v>9</v>
      </c>
      <c r="Q105" s="165" t="s">
        <v>5272</v>
      </c>
      <c r="R105" s="202">
        <v>9</v>
      </c>
    </row>
    <row r="106" spans="2:18" s="31" customFormat="1" x14ac:dyDescent="0.2">
      <c r="B106" s="152" t="s">
        <v>3964</v>
      </c>
      <c r="C106" s="152" t="s">
        <v>3965</v>
      </c>
      <c r="D106" s="182" t="s">
        <v>3966</v>
      </c>
      <c r="E106" s="153">
        <v>89377.47</v>
      </c>
      <c r="F106" s="153">
        <v>0</v>
      </c>
      <c r="G106" s="154"/>
      <c r="H106" s="155"/>
      <c r="I106" s="155">
        <f t="shared" si="1"/>
        <v>8.9124849005166387E-3</v>
      </c>
      <c r="J106" s="154">
        <v>389086.07</v>
      </c>
      <c r="K106" s="154" t="s">
        <v>5259</v>
      </c>
      <c r="L106" s="156"/>
      <c r="M106" s="20">
        <v>41548</v>
      </c>
      <c r="N106" s="20">
        <v>41912</v>
      </c>
      <c r="O106" s="165" t="s">
        <v>5278</v>
      </c>
      <c r="P106" s="158">
        <v>9</v>
      </c>
      <c r="Q106" s="165" t="s">
        <v>5272</v>
      </c>
      <c r="R106" s="202">
        <v>9</v>
      </c>
    </row>
    <row r="107" spans="2:18" s="31" customFormat="1" x14ac:dyDescent="0.2">
      <c r="B107" s="152" t="s">
        <v>4062</v>
      </c>
      <c r="C107" s="152" t="s">
        <v>4063</v>
      </c>
      <c r="D107" s="182" t="s">
        <v>4064</v>
      </c>
      <c r="E107" s="153">
        <v>26773.9</v>
      </c>
      <c r="F107" s="153">
        <v>0</v>
      </c>
      <c r="G107" s="154"/>
      <c r="H107" s="155"/>
      <c r="I107" s="155">
        <f t="shared" si="1"/>
        <v>1.2865223675073663E-3</v>
      </c>
      <c r="J107" s="154">
        <v>56164.800000000003</v>
      </c>
      <c r="K107" s="154" t="s">
        <v>5259</v>
      </c>
      <c r="L107" s="156"/>
      <c r="M107" s="20">
        <v>41548</v>
      </c>
      <c r="N107" s="20">
        <v>41912</v>
      </c>
      <c r="O107" s="165" t="s">
        <v>5278</v>
      </c>
      <c r="P107" s="158">
        <v>9</v>
      </c>
      <c r="Q107" s="165" t="s">
        <v>5272</v>
      </c>
      <c r="R107" s="202">
        <v>9</v>
      </c>
    </row>
    <row r="108" spans="2:18" s="31" customFormat="1" x14ac:dyDescent="0.2">
      <c r="B108" s="152" t="s">
        <v>3650</v>
      </c>
      <c r="C108" s="152" t="s">
        <v>3651</v>
      </c>
      <c r="D108" s="182" t="s">
        <v>3652</v>
      </c>
      <c r="E108" s="153">
        <v>255689.48</v>
      </c>
      <c r="F108" s="153">
        <v>0</v>
      </c>
      <c r="G108" s="154"/>
      <c r="H108" s="155"/>
      <c r="I108" s="155">
        <f t="shared" si="1"/>
        <v>2.3328553648448637E-2</v>
      </c>
      <c r="J108" s="154">
        <v>1018438.22</v>
      </c>
      <c r="K108" s="154" t="s">
        <v>5259</v>
      </c>
      <c r="L108" s="156"/>
      <c r="M108" s="20">
        <v>41548</v>
      </c>
      <c r="N108" s="20">
        <v>41912</v>
      </c>
      <c r="O108" s="165" t="s">
        <v>5278</v>
      </c>
      <c r="P108" s="158">
        <v>9</v>
      </c>
      <c r="Q108" s="165" t="s">
        <v>5272</v>
      </c>
      <c r="R108" s="202">
        <v>9</v>
      </c>
    </row>
    <row r="109" spans="2:18" s="31" customFormat="1" x14ac:dyDescent="0.2">
      <c r="B109" s="152" t="s">
        <v>4321</v>
      </c>
      <c r="C109" s="152" t="s">
        <v>4322</v>
      </c>
      <c r="D109" s="182" t="s">
        <v>4323</v>
      </c>
      <c r="E109" s="153">
        <v>95778.1</v>
      </c>
      <c r="F109" s="153">
        <v>0</v>
      </c>
      <c r="G109" s="159"/>
      <c r="H109" s="155"/>
      <c r="I109" s="155">
        <f t="shared" si="1"/>
        <v>6.7058239825436398E-3</v>
      </c>
      <c r="J109" s="154">
        <v>292751.43</v>
      </c>
      <c r="K109" s="154" t="s">
        <v>5259</v>
      </c>
      <c r="L109" s="156"/>
      <c r="M109" s="20">
        <v>41548</v>
      </c>
      <c r="N109" s="20">
        <v>41912</v>
      </c>
      <c r="O109" s="165" t="s">
        <v>5278</v>
      </c>
      <c r="P109" s="158">
        <v>9</v>
      </c>
      <c r="Q109" s="165" t="s">
        <v>5272</v>
      </c>
      <c r="R109" s="202">
        <v>9</v>
      </c>
    </row>
    <row r="110" spans="2:18" s="31" customFormat="1" x14ac:dyDescent="0.2">
      <c r="B110" s="152" t="s">
        <v>4164</v>
      </c>
      <c r="C110" s="152" t="s">
        <v>4165</v>
      </c>
      <c r="D110" s="182" t="s">
        <v>4166</v>
      </c>
      <c r="E110" s="153">
        <v>40855.58</v>
      </c>
      <c r="F110" s="153">
        <v>0</v>
      </c>
      <c r="G110" s="159"/>
      <c r="H110" s="155"/>
      <c r="I110" s="155">
        <f t="shared" si="1"/>
        <v>7.7384056526097781E-3</v>
      </c>
      <c r="J110" s="154">
        <v>337830.12</v>
      </c>
      <c r="K110" s="154" t="s">
        <v>5259</v>
      </c>
      <c r="L110" s="156"/>
      <c r="M110" s="20">
        <v>41548</v>
      </c>
      <c r="N110" s="20">
        <v>41912</v>
      </c>
      <c r="O110" s="165" t="s">
        <v>5278</v>
      </c>
      <c r="P110" s="158">
        <v>9</v>
      </c>
      <c r="Q110" s="165" t="s">
        <v>5272</v>
      </c>
      <c r="R110" s="202">
        <v>9</v>
      </c>
    </row>
    <row r="111" spans="2:18" s="31" customFormat="1" x14ac:dyDescent="0.2">
      <c r="B111" s="152" t="s">
        <v>3946</v>
      </c>
      <c r="C111" s="152" t="s">
        <v>3947</v>
      </c>
      <c r="D111" s="182" t="s">
        <v>6111</v>
      </c>
      <c r="E111" s="153">
        <v>56294.21</v>
      </c>
      <c r="F111" s="153">
        <v>0</v>
      </c>
      <c r="G111" s="159"/>
      <c r="H111" s="155"/>
      <c r="I111" s="155">
        <f t="shared" si="1"/>
        <v>8.5579351156574324E-3</v>
      </c>
      <c r="J111" s="154">
        <v>373607.74</v>
      </c>
      <c r="K111" s="154" t="s">
        <v>5259</v>
      </c>
      <c r="L111" s="156"/>
      <c r="M111" s="20">
        <v>41548</v>
      </c>
      <c r="N111" s="20">
        <v>41912</v>
      </c>
      <c r="O111" s="165" t="s">
        <v>5278</v>
      </c>
      <c r="P111" s="158">
        <v>9</v>
      </c>
      <c r="Q111" s="165" t="s">
        <v>5272</v>
      </c>
      <c r="R111" s="202">
        <v>9</v>
      </c>
    </row>
    <row r="112" spans="2:18" s="31" customFormat="1" x14ac:dyDescent="0.2">
      <c r="B112" s="152" t="s">
        <v>3882</v>
      </c>
      <c r="C112" s="152" t="s">
        <v>3883</v>
      </c>
      <c r="D112" s="182" t="s">
        <v>3884</v>
      </c>
      <c r="E112" s="153">
        <v>21512.55</v>
      </c>
      <c r="F112" s="153">
        <v>0</v>
      </c>
      <c r="G112" s="154"/>
      <c r="H112" s="155"/>
      <c r="I112" s="155">
        <f t="shared" si="1"/>
        <v>3.2234718956338369E-3</v>
      </c>
      <c r="J112" s="154">
        <v>140724.84</v>
      </c>
      <c r="K112" s="154" t="s">
        <v>5259</v>
      </c>
      <c r="L112" s="156"/>
      <c r="M112" s="20">
        <v>41548</v>
      </c>
      <c r="N112" s="20">
        <v>41912</v>
      </c>
      <c r="O112" s="165" t="s">
        <v>5278</v>
      </c>
      <c r="P112" s="158">
        <v>9</v>
      </c>
      <c r="Q112" s="165" t="s">
        <v>5272</v>
      </c>
      <c r="R112" s="202">
        <v>9</v>
      </c>
    </row>
    <row r="113" spans="2:18" s="31" customFormat="1" x14ac:dyDescent="0.2">
      <c r="B113" s="152" t="s">
        <v>4324</v>
      </c>
      <c r="C113" s="152" t="s">
        <v>4325</v>
      </c>
      <c r="D113" s="182" t="s">
        <v>4326</v>
      </c>
      <c r="E113" s="153">
        <v>24058.59</v>
      </c>
      <c r="F113" s="153">
        <v>0</v>
      </c>
      <c r="G113" s="154"/>
      <c r="H113" s="155"/>
      <c r="I113" s="155">
        <f t="shared" si="1"/>
        <v>2.5389057866683374E-3</v>
      </c>
      <c r="J113" s="154">
        <v>110839.22</v>
      </c>
      <c r="K113" s="154" t="s">
        <v>5259</v>
      </c>
      <c r="L113" s="156"/>
      <c r="M113" s="20">
        <v>41548</v>
      </c>
      <c r="N113" s="20">
        <v>41912</v>
      </c>
      <c r="O113" s="165" t="s">
        <v>5278</v>
      </c>
      <c r="P113" s="158">
        <v>9</v>
      </c>
      <c r="Q113" s="165" t="s">
        <v>5272</v>
      </c>
      <c r="R113" s="202">
        <v>9</v>
      </c>
    </row>
    <row r="114" spans="2:18" s="31" customFormat="1" x14ac:dyDescent="0.2">
      <c r="B114" s="152" t="s">
        <v>3411</v>
      </c>
      <c r="C114" s="152" t="s">
        <v>3412</v>
      </c>
      <c r="D114" s="182" t="s">
        <v>3413</v>
      </c>
      <c r="E114" s="153">
        <v>28213.759999999998</v>
      </c>
      <c r="F114" s="153">
        <v>0</v>
      </c>
      <c r="G114" s="154"/>
      <c r="H114" s="155"/>
      <c r="I114" s="155">
        <f t="shared" si="1"/>
        <v>3.9186944288332297E-3</v>
      </c>
      <c r="J114" s="154">
        <v>171075.68</v>
      </c>
      <c r="K114" s="154" t="s">
        <v>5259</v>
      </c>
      <c r="L114" s="156"/>
      <c r="M114" s="20">
        <v>41548</v>
      </c>
      <c r="N114" s="20">
        <v>41912</v>
      </c>
      <c r="O114" s="165" t="s">
        <v>5278</v>
      </c>
      <c r="P114" s="158">
        <v>9</v>
      </c>
      <c r="Q114" s="165" t="s">
        <v>5272</v>
      </c>
      <c r="R114" s="202">
        <v>9</v>
      </c>
    </row>
    <row r="115" spans="2:18" s="31" customFormat="1" x14ac:dyDescent="0.2">
      <c r="B115" s="152" t="s">
        <v>3414</v>
      </c>
      <c r="C115" s="152" t="s">
        <v>3415</v>
      </c>
      <c r="D115" s="182" t="s">
        <v>3416</v>
      </c>
      <c r="E115" s="153">
        <v>12929.4</v>
      </c>
      <c r="F115" s="153">
        <v>0</v>
      </c>
      <c r="G115" s="154"/>
      <c r="H115" s="155"/>
      <c r="I115" s="155">
        <f t="shared" si="1"/>
        <v>1.9335880426866272E-3</v>
      </c>
      <c r="J115" s="154">
        <v>84413.29</v>
      </c>
      <c r="K115" s="154" t="s">
        <v>5259</v>
      </c>
      <c r="L115" s="156"/>
      <c r="M115" s="20">
        <v>41548</v>
      </c>
      <c r="N115" s="20">
        <v>41912</v>
      </c>
      <c r="O115" s="165" t="s">
        <v>5278</v>
      </c>
      <c r="P115" s="158">
        <v>9</v>
      </c>
      <c r="Q115" s="165" t="s">
        <v>5272</v>
      </c>
      <c r="R115" s="202">
        <v>9</v>
      </c>
    </row>
    <row r="116" spans="2:18" s="31" customFormat="1" x14ac:dyDescent="0.2">
      <c r="B116" s="152" t="s">
        <v>3069</v>
      </c>
      <c r="C116" s="152" t="s">
        <v>3070</v>
      </c>
      <c r="D116" s="182" t="s">
        <v>3071</v>
      </c>
      <c r="E116" s="153">
        <v>118189.73</v>
      </c>
      <c r="F116" s="153">
        <v>0</v>
      </c>
      <c r="G116" s="154"/>
      <c r="H116" s="155"/>
      <c r="I116" s="155">
        <f t="shared" si="1"/>
        <v>1.3160502740784577E-2</v>
      </c>
      <c r="J116" s="154">
        <v>574538.79</v>
      </c>
      <c r="K116" s="154" t="s">
        <v>5259</v>
      </c>
      <c r="L116" s="156"/>
      <c r="M116" s="20">
        <v>41548</v>
      </c>
      <c r="N116" s="20">
        <v>41912</v>
      </c>
      <c r="O116" s="165" t="s">
        <v>5278</v>
      </c>
      <c r="P116" s="158">
        <v>9</v>
      </c>
      <c r="Q116" s="165" t="s">
        <v>5272</v>
      </c>
      <c r="R116" s="202">
        <v>9</v>
      </c>
    </row>
    <row r="117" spans="2:18" s="31" customFormat="1" x14ac:dyDescent="0.2">
      <c r="B117" s="152" t="s">
        <v>2981</v>
      </c>
      <c r="C117" s="152" t="s">
        <v>2982</v>
      </c>
      <c r="D117" s="182" t="s">
        <v>2983</v>
      </c>
      <c r="E117" s="153">
        <v>193383.6</v>
      </c>
      <c r="F117" s="153">
        <v>0</v>
      </c>
      <c r="G117" s="154"/>
      <c r="H117" s="155"/>
      <c r="I117" s="155">
        <f t="shared" si="1"/>
        <v>1.6055747744970112E-2</v>
      </c>
      <c r="J117" s="154">
        <v>700934.46</v>
      </c>
      <c r="K117" s="154" t="s">
        <v>5259</v>
      </c>
      <c r="L117" s="156"/>
      <c r="M117" s="20">
        <v>41548</v>
      </c>
      <c r="N117" s="20">
        <v>41912</v>
      </c>
      <c r="O117" s="165" t="s">
        <v>5278</v>
      </c>
      <c r="P117" s="158">
        <v>9</v>
      </c>
      <c r="Q117" s="165" t="s">
        <v>5272</v>
      </c>
      <c r="R117" s="202">
        <v>9</v>
      </c>
    </row>
    <row r="118" spans="2:18" s="31" customFormat="1" x14ac:dyDescent="0.2">
      <c r="B118" s="152" t="s">
        <v>3802</v>
      </c>
      <c r="C118" s="152" t="s">
        <v>3803</v>
      </c>
      <c r="D118" s="182" t="s">
        <v>3804</v>
      </c>
      <c r="E118" s="153">
        <v>22305.73</v>
      </c>
      <c r="F118" s="153">
        <v>0</v>
      </c>
      <c r="G118" s="154"/>
      <c r="H118" s="155"/>
      <c r="I118" s="155">
        <f t="shared" si="1"/>
        <v>2.1492522441494406E-3</v>
      </c>
      <c r="J118" s="154">
        <v>93828.39</v>
      </c>
      <c r="K118" s="154" t="s">
        <v>5259</v>
      </c>
      <c r="L118" s="156"/>
      <c r="M118" s="20">
        <v>41548</v>
      </c>
      <c r="N118" s="20">
        <v>41912</v>
      </c>
      <c r="O118" s="165" t="s">
        <v>5278</v>
      </c>
      <c r="P118" s="158">
        <v>9</v>
      </c>
      <c r="Q118" s="165" t="s">
        <v>5272</v>
      </c>
      <c r="R118" s="202">
        <v>9</v>
      </c>
    </row>
    <row r="119" spans="2:18" s="31" customFormat="1" x14ac:dyDescent="0.2">
      <c r="B119" s="152" t="s">
        <v>4065</v>
      </c>
      <c r="C119" s="152" t="s">
        <v>4066</v>
      </c>
      <c r="D119" s="182" t="s">
        <v>6112</v>
      </c>
      <c r="E119" s="153">
        <v>171409.9</v>
      </c>
      <c r="F119" s="153">
        <v>0</v>
      </c>
      <c r="G119" s="154"/>
      <c r="H119" s="155"/>
      <c r="I119" s="155">
        <f t="shared" si="1"/>
        <v>1.5591239934584463E-2</v>
      </c>
      <c r="J119" s="154">
        <v>680655.77</v>
      </c>
      <c r="K119" s="154" t="s">
        <v>5259</v>
      </c>
      <c r="L119" s="156"/>
      <c r="M119" s="20">
        <v>41548</v>
      </c>
      <c r="N119" s="20">
        <v>41912</v>
      </c>
      <c r="O119" s="165" t="s">
        <v>5278</v>
      </c>
      <c r="P119" s="158">
        <v>9</v>
      </c>
      <c r="Q119" s="165" t="s">
        <v>5272</v>
      </c>
      <c r="R119" s="202">
        <v>9</v>
      </c>
    </row>
    <row r="120" spans="2:18" s="31" customFormat="1" x14ac:dyDescent="0.2">
      <c r="B120" s="152" t="s">
        <v>4440</v>
      </c>
      <c r="C120" s="152" t="s">
        <v>4441</v>
      </c>
      <c r="D120" s="182" t="s">
        <v>6113</v>
      </c>
      <c r="E120" s="153">
        <v>66347.649999999994</v>
      </c>
      <c r="F120" s="153">
        <v>0</v>
      </c>
      <c r="G120" s="154"/>
      <c r="H120" s="155"/>
      <c r="I120" s="155">
        <f t="shared" si="1"/>
        <v>6.3828281809072442E-3</v>
      </c>
      <c r="J120" s="154">
        <v>278650.63</v>
      </c>
      <c r="K120" s="154" t="s">
        <v>5259</v>
      </c>
      <c r="L120" s="156"/>
      <c r="M120" s="20">
        <v>41548</v>
      </c>
      <c r="N120" s="20">
        <v>41912</v>
      </c>
      <c r="O120" s="165" t="s">
        <v>5278</v>
      </c>
      <c r="P120" s="158">
        <v>9</v>
      </c>
      <c r="Q120" s="165" t="s">
        <v>5272</v>
      </c>
      <c r="R120" s="202">
        <v>9</v>
      </c>
    </row>
    <row r="121" spans="2:18" s="31" customFormat="1" x14ac:dyDescent="0.2">
      <c r="B121" s="152" t="s">
        <v>3805</v>
      </c>
      <c r="C121" s="152" t="s">
        <v>3806</v>
      </c>
      <c r="D121" s="182" t="s">
        <v>6114</v>
      </c>
      <c r="E121" s="153">
        <v>29823.39</v>
      </c>
      <c r="F121" s="153">
        <v>0</v>
      </c>
      <c r="G121" s="154"/>
      <c r="H121" s="155"/>
      <c r="I121" s="155">
        <f t="shared" si="1"/>
        <v>1.6345878641327671E-3</v>
      </c>
      <c r="J121" s="154">
        <v>71360.05</v>
      </c>
      <c r="K121" s="154" t="s">
        <v>5259</v>
      </c>
      <c r="L121" s="156"/>
      <c r="M121" s="20">
        <v>41548</v>
      </c>
      <c r="N121" s="20">
        <v>41912</v>
      </c>
      <c r="O121" s="165" t="s">
        <v>5278</v>
      </c>
      <c r="P121" s="158">
        <v>9</v>
      </c>
      <c r="Q121" s="165" t="s">
        <v>5272</v>
      </c>
      <c r="R121" s="202">
        <v>9</v>
      </c>
    </row>
    <row r="122" spans="2:18" s="31" customFormat="1" x14ac:dyDescent="0.2">
      <c r="B122" s="152" t="s">
        <v>3653</v>
      </c>
      <c r="C122" s="152" t="s">
        <v>3654</v>
      </c>
      <c r="D122" s="182" t="s">
        <v>6115</v>
      </c>
      <c r="E122" s="153">
        <v>125061.95</v>
      </c>
      <c r="F122" s="153">
        <v>0</v>
      </c>
      <c r="G122" s="154"/>
      <c r="H122" s="155"/>
      <c r="I122" s="155">
        <f t="shared" si="1"/>
        <v>8.3519742112792665E-3</v>
      </c>
      <c r="J122" s="154">
        <v>364616.25</v>
      </c>
      <c r="K122" s="154" t="s">
        <v>5259</v>
      </c>
      <c r="L122" s="156"/>
      <c r="M122" s="20">
        <v>41548</v>
      </c>
      <c r="N122" s="20">
        <v>41912</v>
      </c>
      <c r="O122" s="165" t="s">
        <v>5278</v>
      </c>
      <c r="P122" s="158">
        <v>9</v>
      </c>
      <c r="Q122" s="165" t="s">
        <v>5272</v>
      </c>
      <c r="R122" s="202">
        <v>9</v>
      </c>
    </row>
    <row r="123" spans="2:18" s="31" customFormat="1" x14ac:dyDescent="0.2">
      <c r="B123" s="152" t="s">
        <v>4570</v>
      </c>
      <c r="C123" s="152" t="s">
        <v>4571</v>
      </c>
      <c r="D123" s="182" t="s">
        <v>6116</v>
      </c>
      <c r="E123" s="153">
        <v>89346.76</v>
      </c>
      <c r="F123" s="153">
        <v>0</v>
      </c>
      <c r="G123" s="154"/>
      <c r="H123" s="155"/>
      <c r="I123" s="155">
        <f t="shared" si="1"/>
        <v>6.3094286860577616E-3</v>
      </c>
      <c r="J123" s="154">
        <v>275446.28000000003</v>
      </c>
      <c r="K123" s="154" t="s">
        <v>5259</v>
      </c>
      <c r="L123" s="156"/>
      <c r="M123" s="20">
        <v>41548</v>
      </c>
      <c r="N123" s="20">
        <v>41912</v>
      </c>
      <c r="O123" s="165" t="s">
        <v>5278</v>
      </c>
      <c r="P123" s="158">
        <v>9</v>
      </c>
      <c r="Q123" s="165" t="s">
        <v>5272</v>
      </c>
      <c r="R123" s="202">
        <v>9</v>
      </c>
    </row>
    <row r="124" spans="2:18" s="31" customFormat="1" x14ac:dyDescent="0.2">
      <c r="B124" s="152" t="s">
        <v>3348</v>
      </c>
      <c r="C124" s="152" t="s">
        <v>3349</v>
      </c>
      <c r="D124" s="182" t="s">
        <v>6117</v>
      </c>
      <c r="E124" s="153">
        <v>56905.43</v>
      </c>
      <c r="F124" s="153">
        <v>0</v>
      </c>
      <c r="G124" s="154"/>
      <c r="H124" s="155"/>
      <c r="I124" s="155">
        <f t="shared" si="1"/>
        <v>3.082444124037553E-3</v>
      </c>
      <c r="J124" s="154">
        <v>134568.09</v>
      </c>
      <c r="K124" s="154" t="s">
        <v>5259</v>
      </c>
      <c r="L124" s="156"/>
      <c r="M124" s="20">
        <v>41548</v>
      </c>
      <c r="N124" s="20">
        <v>41912</v>
      </c>
      <c r="O124" s="165" t="s">
        <v>5278</v>
      </c>
      <c r="P124" s="158">
        <v>9</v>
      </c>
      <c r="Q124" s="165" t="s">
        <v>5272</v>
      </c>
      <c r="R124" s="202">
        <v>9</v>
      </c>
    </row>
    <row r="125" spans="2:18" s="31" customFormat="1" x14ac:dyDescent="0.2">
      <c r="B125" s="152" t="s">
        <v>4327</v>
      </c>
      <c r="C125" s="152" t="s">
        <v>4328</v>
      </c>
      <c r="D125" s="182" t="s">
        <v>6118</v>
      </c>
      <c r="E125" s="153">
        <v>28674.32</v>
      </c>
      <c r="F125" s="153">
        <v>0</v>
      </c>
      <c r="G125" s="154"/>
      <c r="H125" s="155"/>
      <c r="I125" s="155">
        <f t="shared" si="1"/>
        <v>2.0908228698747798E-3</v>
      </c>
      <c r="J125" s="154">
        <v>91277.58</v>
      </c>
      <c r="K125" s="154" t="s">
        <v>5259</v>
      </c>
      <c r="L125" s="156"/>
      <c r="M125" s="20">
        <v>41548</v>
      </c>
      <c r="N125" s="20">
        <v>41912</v>
      </c>
      <c r="O125" s="165" t="s">
        <v>5278</v>
      </c>
      <c r="P125" s="158">
        <v>9</v>
      </c>
      <c r="Q125" s="165" t="s">
        <v>5272</v>
      </c>
      <c r="R125" s="202">
        <v>9</v>
      </c>
    </row>
    <row r="126" spans="2:18" s="31" customFormat="1" x14ac:dyDescent="0.2">
      <c r="B126" s="152" t="s">
        <v>3949</v>
      </c>
      <c r="C126" s="152" t="s">
        <v>3950</v>
      </c>
      <c r="D126" s="182" t="s">
        <v>6119</v>
      </c>
      <c r="E126" s="153">
        <v>28157.3</v>
      </c>
      <c r="F126" s="153">
        <v>0</v>
      </c>
      <c r="G126" s="154"/>
      <c r="H126" s="155"/>
      <c r="I126" s="155">
        <f t="shared" si="1"/>
        <v>2.4103525047189643E-3</v>
      </c>
      <c r="J126" s="154">
        <v>105227.06</v>
      </c>
      <c r="K126" s="154" t="s">
        <v>5259</v>
      </c>
      <c r="L126" s="156"/>
      <c r="M126" s="20">
        <v>41548</v>
      </c>
      <c r="N126" s="20">
        <v>41912</v>
      </c>
      <c r="O126" s="165" t="s">
        <v>5278</v>
      </c>
      <c r="P126" s="158">
        <v>9</v>
      </c>
      <c r="Q126" s="165" t="s">
        <v>5272</v>
      </c>
      <c r="R126" s="202">
        <v>9</v>
      </c>
    </row>
    <row r="127" spans="2:18" s="31" customFormat="1" x14ac:dyDescent="0.2">
      <c r="B127" s="152" t="s">
        <v>4443</v>
      </c>
      <c r="C127" s="152" t="s">
        <v>4444</v>
      </c>
      <c r="D127" s="182" t="s">
        <v>6120</v>
      </c>
      <c r="E127" s="153">
        <v>258057.38</v>
      </c>
      <c r="F127" s="153">
        <v>0</v>
      </c>
      <c r="G127" s="154"/>
      <c r="H127" s="155"/>
      <c r="I127" s="155">
        <f t="shared" si="1"/>
        <v>1.7265708187101082E-2</v>
      </c>
      <c r="J127" s="154">
        <v>753756.85</v>
      </c>
      <c r="K127" s="154" t="s">
        <v>5259</v>
      </c>
      <c r="L127" s="156"/>
      <c r="M127" s="20">
        <v>41548</v>
      </c>
      <c r="N127" s="20">
        <v>41912</v>
      </c>
      <c r="O127" s="165" t="s">
        <v>5278</v>
      </c>
      <c r="P127" s="158">
        <v>9</v>
      </c>
      <c r="Q127" s="165" t="s">
        <v>5272</v>
      </c>
      <c r="R127" s="202">
        <v>9</v>
      </c>
    </row>
    <row r="128" spans="2:18" s="31" customFormat="1" x14ac:dyDescent="0.2">
      <c r="B128" s="152" t="s">
        <v>4573</v>
      </c>
      <c r="C128" s="152" t="s">
        <v>4574</v>
      </c>
      <c r="D128" s="182" t="s">
        <v>6121</v>
      </c>
      <c r="E128" s="153">
        <v>45811.47</v>
      </c>
      <c r="F128" s="153">
        <v>0</v>
      </c>
      <c r="G128" s="154"/>
      <c r="H128" s="155"/>
      <c r="I128" s="155">
        <f t="shared" si="1"/>
        <v>5.0989672852448879E-3</v>
      </c>
      <c r="J128" s="154">
        <v>222602.02</v>
      </c>
      <c r="K128" s="154" t="s">
        <v>5259</v>
      </c>
      <c r="L128" s="156"/>
      <c r="M128" s="20">
        <v>41548</v>
      </c>
      <c r="N128" s="20">
        <v>41912</v>
      </c>
      <c r="O128" s="165" t="s">
        <v>5278</v>
      </c>
      <c r="P128" s="158">
        <v>9</v>
      </c>
      <c r="Q128" s="165" t="s">
        <v>5272</v>
      </c>
      <c r="R128" s="202">
        <v>9</v>
      </c>
    </row>
    <row r="129" spans="2:18" s="31" customFormat="1" x14ac:dyDescent="0.2">
      <c r="B129" s="152" t="s">
        <v>3952</v>
      </c>
      <c r="C129" s="152" t="s">
        <v>3953</v>
      </c>
      <c r="D129" s="182" t="s">
        <v>6122</v>
      </c>
      <c r="E129" s="153">
        <v>10900.41</v>
      </c>
      <c r="F129" s="153">
        <v>0</v>
      </c>
      <c r="G129" s="154"/>
      <c r="H129" s="155"/>
      <c r="I129" s="155">
        <f t="shared" si="1"/>
        <v>1.3501528244666662E-3</v>
      </c>
      <c r="J129" s="154">
        <v>58942.67</v>
      </c>
      <c r="K129" s="154" t="s">
        <v>5259</v>
      </c>
      <c r="L129" s="156"/>
      <c r="M129" s="20">
        <v>41548</v>
      </c>
      <c r="N129" s="20">
        <v>41912</v>
      </c>
      <c r="O129" s="165" t="s">
        <v>5278</v>
      </c>
      <c r="P129" s="158">
        <v>9</v>
      </c>
      <c r="Q129" s="165" t="s">
        <v>5272</v>
      </c>
      <c r="R129" s="202">
        <v>9</v>
      </c>
    </row>
    <row r="130" spans="2:18" s="31" customFormat="1" x14ac:dyDescent="0.2">
      <c r="B130" s="152" t="s">
        <v>4068</v>
      </c>
      <c r="C130" s="152" t="s">
        <v>4069</v>
      </c>
      <c r="D130" s="182" t="s">
        <v>4070</v>
      </c>
      <c r="E130" s="153">
        <v>115.83</v>
      </c>
      <c r="F130" s="153">
        <v>0</v>
      </c>
      <c r="G130" s="154"/>
      <c r="H130" s="155"/>
      <c r="I130" s="155">
        <f t="shared" si="1"/>
        <v>2.2018657332235821E-4</v>
      </c>
      <c r="J130" s="154">
        <v>9612.5300000000007</v>
      </c>
      <c r="K130" s="154" t="s">
        <v>5259</v>
      </c>
      <c r="L130" s="156"/>
      <c r="M130" s="20">
        <v>41548</v>
      </c>
      <c r="N130" s="20">
        <v>41912</v>
      </c>
      <c r="O130" s="165" t="s">
        <v>5278</v>
      </c>
      <c r="P130" s="158">
        <v>9</v>
      </c>
      <c r="Q130" s="165" t="s">
        <v>5272</v>
      </c>
      <c r="R130" s="202">
        <v>9</v>
      </c>
    </row>
    <row r="131" spans="2:18" s="31" customFormat="1" x14ac:dyDescent="0.2">
      <c r="B131" s="152" t="s">
        <v>4330</v>
      </c>
      <c r="C131" s="152" t="s">
        <v>4331</v>
      </c>
      <c r="D131" s="182" t="s">
        <v>4332</v>
      </c>
      <c r="E131" s="153">
        <v>923.26</v>
      </c>
      <c r="F131" s="153">
        <v>0</v>
      </c>
      <c r="G131" s="154"/>
      <c r="H131" s="155"/>
      <c r="I131" s="155">
        <f t="shared" si="1"/>
        <v>1.8343425615939237E-4</v>
      </c>
      <c r="J131" s="154">
        <v>8008.06</v>
      </c>
      <c r="K131" s="154" t="s">
        <v>5259</v>
      </c>
      <c r="L131" s="156"/>
      <c r="M131" s="20">
        <v>41548</v>
      </c>
      <c r="N131" s="20">
        <v>41912</v>
      </c>
      <c r="O131" s="165" t="s">
        <v>5278</v>
      </c>
      <c r="P131" s="158">
        <v>9</v>
      </c>
      <c r="Q131" s="165" t="s">
        <v>5272</v>
      </c>
      <c r="R131" s="202">
        <v>9</v>
      </c>
    </row>
    <row r="132" spans="2:18" s="31" customFormat="1" x14ac:dyDescent="0.2">
      <c r="B132" s="152" t="s">
        <v>4449</v>
      </c>
      <c r="C132" s="152" t="s">
        <v>4450</v>
      </c>
      <c r="D132" s="182" t="s">
        <v>4451</v>
      </c>
      <c r="E132" s="153">
        <v>32795.360000000001</v>
      </c>
      <c r="F132" s="153">
        <v>0</v>
      </c>
      <c r="G132" s="154"/>
      <c r="H132" s="155"/>
      <c r="I132" s="155">
        <f t="shared" si="1"/>
        <v>1.0789283653136392E-2</v>
      </c>
      <c r="J132" s="154">
        <v>471020.15</v>
      </c>
      <c r="K132" s="154" t="s">
        <v>5259</v>
      </c>
      <c r="L132" s="156"/>
      <c r="M132" s="20">
        <v>41548</v>
      </c>
      <c r="N132" s="20">
        <v>41912</v>
      </c>
      <c r="O132" s="165" t="s">
        <v>5278</v>
      </c>
      <c r="P132" s="158">
        <v>9</v>
      </c>
      <c r="Q132" s="165" t="s">
        <v>5272</v>
      </c>
      <c r="R132" s="202">
        <v>9</v>
      </c>
    </row>
    <row r="133" spans="2:18" s="31" customFormat="1" x14ac:dyDescent="0.2">
      <c r="B133" s="152" t="s">
        <v>3661</v>
      </c>
      <c r="C133" s="152" t="s">
        <v>3662</v>
      </c>
      <c r="D133" s="182" t="s">
        <v>3663</v>
      </c>
      <c r="E133" s="153">
        <v>7552.34</v>
      </c>
      <c r="F133" s="153">
        <v>0</v>
      </c>
      <c r="G133" s="154"/>
      <c r="H133" s="155"/>
      <c r="I133" s="155">
        <f t="shared" si="1"/>
        <v>3.0575998260960993E-3</v>
      </c>
      <c r="J133" s="154">
        <v>133483.48000000001</v>
      </c>
      <c r="K133" s="154" t="s">
        <v>5259</v>
      </c>
      <c r="L133" s="156"/>
      <c r="M133" s="20">
        <v>41548</v>
      </c>
      <c r="N133" s="20">
        <v>41912</v>
      </c>
      <c r="O133" s="165" t="s">
        <v>5278</v>
      </c>
      <c r="P133" s="158">
        <v>9</v>
      </c>
      <c r="Q133" s="165" t="s">
        <v>5272</v>
      </c>
      <c r="R133" s="202">
        <v>9</v>
      </c>
    </row>
    <row r="134" spans="2:18" s="31" customFormat="1" x14ac:dyDescent="0.2">
      <c r="B134" s="152" t="s">
        <v>3303</v>
      </c>
      <c r="C134" s="152" t="s">
        <v>3304</v>
      </c>
      <c r="D134" s="182" t="s">
        <v>3305</v>
      </c>
      <c r="E134" s="153">
        <v>440.43</v>
      </c>
      <c r="F134" s="153">
        <v>0</v>
      </c>
      <c r="G134" s="154"/>
      <c r="H134" s="155"/>
      <c r="I134" s="155">
        <f t="shared" si="1"/>
        <v>1.9324990817475463E-3</v>
      </c>
      <c r="J134" s="154">
        <v>84365.75</v>
      </c>
      <c r="K134" s="154" t="s">
        <v>5259</v>
      </c>
      <c r="L134" s="156"/>
      <c r="M134" s="20">
        <v>41548</v>
      </c>
      <c r="N134" s="20">
        <v>41912</v>
      </c>
      <c r="O134" s="165" t="s">
        <v>5278</v>
      </c>
      <c r="P134" s="158">
        <v>9</v>
      </c>
      <c r="Q134" s="165" t="s">
        <v>5272</v>
      </c>
      <c r="R134" s="202">
        <v>9</v>
      </c>
    </row>
    <row r="135" spans="2:18" s="31" customFormat="1" x14ac:dyDescent="0.2">
      <c r="B135" s="152" t="s">
        <v>3306</v>
      </c>
      <c r="C135" s="152" t="s">
        <v>3307</v>
      </c>
      <c r="D135" s="182" t="s">
        <v>3308</v>
      </c>
      <c r="E135" s="153">
        <v>3004.03</v>
      </c>
      <c r="F135" s="153">
        <v>0</v>
      </c>
      <c r="G135" s="154"/>
      <c r="H135" s="155"/>
      <c r="I135" s="155">
        <f t="shared" si="1"/>
        <v>1.3531368156642703E-3</v>
      </c>
      <c r="J135" s="154">
        <v>59072.94</v>
      </c>
      <c r="K135" s="154" t="s">
        <v>5259</v>
      </c>
      <c r="L135" s="156"/>
      <c r="M135" s="20">
        <v>41548</v>
      </c>
      <c r="N135" s="20">
        <v>41912</v>
      </c>
      <c r="O135" s="165" t="s">
        <v>5278</v>
      </c>
      <c r="P135" s="158">
        <v>9</v>
      </c>
      <c r="Q135" s="165" t="s">
        <v>5272</v>
      </c>
      <c r="R135" s="202">
        <v>9</v>
      </c>
    </row>
    <row r="136" spans="2:18" s="31" customFormat="1" x14ac:dyDescent="0.2">
      <c r="B136" s="152" t="s">
        <v>3814</v>
      </c>
      <c r="C136" s="152" t="s">
        <v>3815</v>
      </c>
      <c r="D136" s="182" t="s">
        <v>3816</v>
      </c>
      <c r="E136" s="153">
        <v>29819.91</v>
      </c>
      <c r="F136" s="153">
        <v>0</v>
      </c>
      <c r="G136" s="154"/>
      <c r="H136" s="155"/>
      <c r="I136" s="155">
        <f t="shared" si="1"/>
        <v>1.2440780877076261E-3</v>
      </c>
      <c r="J136" s="154">
        <v>54311.839999999997</v>
      </c>
      <c r="K136" s="154" t="s">
        <v>5259</v>
      </c>
      <c r="L136" s="156"/>
      <c r="M136" s="20">
        <v>41548</v>
      </c>
      <c r="N136" s="20">
        <v>41912</v>
      </c>
      <c r="O136" s="165" t="s">
        <v>5279</v>
      </c>
      <c r="P136" s="158">
        <v>9</v>
      </c>
      <c r="Q136" s="165" t="s">
        <v>5272</v>
      </c>
      <c r="R136" s="202">
        <v>9</v>
      </c>
    </row>
    <row r="137" spans="2:18" s="31" customFormat="1" x14ac:dyDescent="0.2">
      <c r="B137" s="152" t="s">
        <v>4446</v>
      </c>
      <c r="C137" s="152" t="s">
        <v>4447</v>
      </c>
      <c r="D137" s="182" t="s">
        <v>4448</v>
      </c>
      <c r="E137" s="153">
        <v>10.199999999999999</v>
      </c>
      <c r="F137" s="153">
        <v>0</v>
      </c>
      <c r="G137" s="154"/>
      <c r="H137" s="155"/>
      <c r="I137" s="155">
        <f t="shared" si="1"/>
        <v>2.7171751519454413E-4</v>
      </c>
      <c r="J137" s="154">
        <v>11862.18</v>
      </c>
      <c r="K137" s="154" t="s">
        <v>5259</v>
      </c>
      <c r="L137" s="156"/>
      <c r="M137" s="20">
        <v>41548</v>
      </c>
      <c r="N137" s="20">
        <v>41912</v>
      </c>
      <c r="O137" s="165" t="s">
        <v>5279</v>
      </c>
      <c r="P137" s="158">
        <v>9</v>
      </c>
      <c r="Q137" s="165" t="s">
        <v>5272</v>
      </c>
      <c r="R137" s="202">
        <v>9</v>
      </c>
    </row>
    <row r="138" spans="2:18" s="31" customFormat="1" x14ac:dyDescent="0.2">
      <c r="B138" s="152" t="s">
        <v>3725</v>
      </c>
      <c r="C138" s="152" t="s">
        <v>3726</v>
      </c>
      <c r="D138" s="182" t="s">
        <v>3727</v>
      </c>
      <c r="E138" s="153">
        <v>853304.8</v>
      </c>
      <c r="F138" s="153">
        <v>0</v>
      </c>
      <c r="G138" s="154"/>
      <c r="H138" s="155"/>
      <c r="I138" s="155">
        <f t="shared" si="1"/>
        <v>5.1491920924576863E-2</v>
      </c>
      <c r="J138" s="154">
        <v>2247946.4900000002</v>
      </c>
      <c r="K138" s="154" t="s">
        <v>5259</v>
      </c>
      <c r="L138" s="156"/>
      <c r="M138" s="20">
        <v>41548</v>
      </c>
      <c r="N138" s="20">
        <v>41912</v>
      </c>
      <c r="O138" s="165" t="s">
        <v>5279</v>
      </c>
      <c r="P138" s="158">
        <v>9</v>
      </c>
      <c r="Q138" s="165" t="s">
        <v>5272</v>
      </c>
      <c r="R138" s="202">
        <v>9</v>
      </c>
    </row>
    <row r="139" spans="2:18" s="31" customFormat="1" x14ac:dyDescent="0.2">
      <c r="B139" s="152" t="s">
        <v>4219</v>
      </c>
      <c r="C139" s="152" t="s">
        <v>4220</v>
      </c>
      <c r="D139" s="182" t="s">
        <v>4221</v>
      </c>
      <c r="E139" s="153">
        <v>473841.61</v>
      </c>
      <c r="F139" s="153">
        <v>0</v>
      </c>
      <c r="G139" s="154"/>
      <c r="H139" s="155"/>
      <c r="I139" s="155">
        <f t="shared" si="1"/>
        <v>3.6250688016470474E-2</v>
      </c>
      <c r="J139" s="154">
        <v>1582570.73</v>
      </c>
      <c r="K139" s="154" t="s">
        <v>5259</v>
      </c>
      <c r="L139" s="156"/>
      <c r="M139" s="20">
        <v>41548</v>
      </c>
      <c r="N139" s="20">
        <v>41912</v>
      </c>
      <c r="O139" s="165" t="s">
        <v>5279</v>
      </c>
      <c r="P139" s="158">
        <v>9</v>
      </c>
      <c r="Q139" s="165" t="s">
        <v>5272</v>
      </c>
      <c r="R139" s="202">
        <v>9</v>
      </c>
    </row>
    <row r="140" spans="2:18" s="31" customFormat="1" x14ac:dyDescent="0.2">
      <c r="B140" s="152" t="s">
        <v>4222</v>
      </c>
      <c r="C140" s="152" t="s">
        <v>4223</v>
      </c>
      <c r="D140" s="182" t="s">
        <v>4224</v>
      </c>
      <c r="E140" s="153">
        <v>755549.8</v>
      </c>
      <c r="F140" s="153">
        <v>0</v>
      </c>
      <c r="G140" s="154"/>
      <c r="H140" s="155"/>
      <c r="I140" s="155">
        <f t="shared" si="1"/>
        <v>6.0375910507293393E-2</v>
      </c>
      <c r="J140" s="154">
        <v>2635788.56</v>
      </c>
      <c r="K140" s="154" t="s">
        <v>5259</v>
      </c>
      <c r="L140" s="156"/>
      <c r="M140" s="20">
        <v>41548</v>
      </c>
      <c r="N140" s="20">
        <v>41912</v>
      </c>
      <c r="O140" s="165" t="s">
        <v>5279</v>
      </c>
      <c r="P140" s="158">
        <v>9</v>
      </c>
      <c r="Q140" s="165" t="s">
        <v>5272</v>
      </c>
      <c r="R140" s="202">
        <v>9</v>
      </c>
    </row>
    <row r="141" spans="2:18" s="31" customFormat="1" x14ac:dyDescent="0.2">
      <c r="B141" s="152" t="s">
        <v>3891</v>
      </c>
      <c r="C141" s="152" t="s">
        <v>3892</v>
      </c>
      <c r="D141" s="182" t="s">
        <v>3893</v>
      </c>
      <c r="E141" s="153">
        <v>8725.34</v>
      </c>
      <c r="F141" s="153">
        <v>0</v>
      </c>
      <c r="G141" s="154"/>
      <c r="H141" s="155"/>
      <c r="I141" s="155">
        <f t="shared" si="1"/>
        <v>2.1093984269622513E-3</v>
      </c>
      <c r="J141" s="154">
        <v>92088.52</v>
      </c>
      <c r="K141" s="154" t="s">
        <v>5259</v>
      </c>
      <c r="L141" s="156"/>
      <c r="M141" s="20">
        <v>41548</v>
      </c>
      <c r="N141" s="20">
        <v>41912</v>
      </c>
      <c r="O141" s="165" t="s">
        <v>5279</v>
      </c>
      <c r="P141" s="158">
        <v>9</v>
      </c>
      <c r="Q141" s="165" t="s">
        <v>5272</v>
      </c>
      <c r="R141" s="202">
        <v>9</v>
      </c>
    </row>
    <row r="142" spans="2:18" s="31" customFormat="1" x14ac:dyDescent="0.2">
      <c r="B142" s="152" t="s">
        <v>5280</v>
      </c>
      <c r="C142" s="152" t="s">
        <v>5281</v>
      </c>
      <c r="D142" s="182" t="s">
        <v>5282</v>
      </c>
      <c r="E142" s="153">
        <v>8035.06</v>
      </c>
      <c r="F142" s="153">
        <v>0</v>
      </c>
      <c r="G142" s="159"/>
      <c r="H142" s="155"/>
      <c r="I142" s="155">
        <f t="shared" si="1"/>
        <v>1.8486772640692484E-4</v>
      </c>
      <c r="J142" s="154">
        <v>8070.64</v>
      </c>
      <c r="K142" s="154" t="s">
        <v>5259</v>
      </c>
      <c r="L142" s="156"/>
      <c r="M142" s="20">
        <v>41548</v>
      </c>
      <c r="N142" s="20">
        <v>41912</v>
      </c>
      <c r="O142" s="165" t="s">
        <v>5279</v>
      </c>
      <c r="P142" s="158">
        <v>9</v>
      </c>
      <c r="Q142" s="165" t="s">
        <v>5272</v>
      </c>
      <c r="R142" s="202">
        <v>9</v>
      </c>
    </row>
    <row r="143" spans="2:18" s="31" customFormat="1" x14ac:dyDescent="0.2">
      <c r="B143" s="152" t="s">
        <v>4489</v>
      </c>
      <c r="C143" s="152" t="s">
        <v>4490</v>
      </c>
      <c r="D143" s="182" t="s">
        <v>4491</v>
      </c>
      <c r="E143" s="153">
        <v>96.21</v>
      </c>
      <c r="F143" s="153">
        <v>0</v>
      </c>
      <c r="G143" s="154"/>
      <c r="H143" s="155"/>
      <c r="I143" s="155">
        <f t="shared" ref="I143:I206" si="2">J143/43656295</f>
        <v>7.5042327801752299E-5</v>
      </c>
      <c r="J143" s="154">
        <v>3276.07</v>
      </c>
      <c r="K143" s="154" t="s">
        <v>5259</v>
      </c>
      <c r="L143" s="156"/>
      <c r="M143" s="20">
        <v>41548</v>
      </c>
      <c r="N143" s="20">
        <v>41912</v>
      </c>
      <c r="O143" s="165" t="s">
        <v>5279</v>
      </c>
      <c r="P143" s="158">
        <v>9</v>
      </c>
      <c r="Q143" s="165" t="s">
        <v>5272</v>
      </c>
      <c r="R143" s="202">
        <v>9</v>
      </c>
    </row>
    <row r="144" spans="2:18" s="31" customFormat="1" x14ac:dyDescent="0.2">
      <c r="B144" s="152" t="s">
        <v>3728</v>
      </c>
      <c r="C144" s="152" t="s">
        <v>3729</v>
      </c>
      <c r="D144" s="182" t="s">
        <v>6123</v>
      </c>
      <c r="E144" s="153">
        <v>2097.7199999999998</v>
      </c>
      <c r="F144" s="153">
        <v>0</v>
      </c>
      <c r="G144" s="154"/>
      <c r="H144" s="155"/>
      <c r="I144" s="155">
        <f t="shared" si="2"/>
        <v>1.9284595726687298E-4</v>
      </c>
      <c r="J144" s="154">
        <v>8418.94</v>
      </c>
      <c r="K144" s="154" t="s">
        <v>5259</v>
      </c>
      <c r="L144" s="156"/>
      <c r="M144" s="20">
        <v>41548</v>
      </c>
      <c r="N144" s="20">
        <v>41912</v>
      </c>
      <c r="O144" s="165" t="s">
        <v>5283</v>
      </c>
      <c r="P144" s="158">
        <v>9</v>
      </c>
      <c r="Q144" s="165" t="s">
        <v>5272</v>
      </c>
      <c r="R144" s="202">
        <v>9</v>
      </c>
    </row>
    <row r="145" spans="2:18" s="31" customFormat="1" x14ac:dyDescent="0.2">
      <c r="B145" s="152" t="s">
        <v>3879</v>
      </c>
      <c r="C145" s="152" t="s">
        <v>3880</v>
      </c>
      <c r="D145" s="182" t="s">
        <v>6124</v>
      </c>
      <c r="E145" s="153">
        <v>842.69</v>
      </c>
      <c r="F145" s="153">
        <v>0</v>
      </c>
      <c r="G145" s="159"/>
      <c r="H145" s="155"/>
      <c r="I145" s="155">
        <f t="shared" si="2"/>
        <v>1.7896777543765453E-4</v>
      </c>
      <c r="J145" s="154">
        <v>7813.07</v>
      </c>
      <c r="K145" s="154" t="s">
        <v>5259</v>
      </c>
      <c r="L145" s="156"/>
      <c r="M145" s="20">
        <v>41548</v>
      </c>
      <c r="N145" s="20">
        <v>41912</v>
      </c>
      <c r="O145" s="165" t="s">
        <v>5283</v>
      </c>
      <c r="P145" s="158">
        <v>9</v>
      </c>
      <c r="Q145" s="165" t="s">
        <v>5272</v>
      </c>
      <c r="R145" s="202">
        <v>9</v>
      </c>
    </row>
    <row r="146" spans="2:18" s="31" customFormat="1" x14ac:dyDescent="0.2">
      <c r="B146" s="152" t="s">
        <v>4492</v>
      </c>
      <c r="C146" s="152" t="s">
        <v>4493</v>
      </c>
      <c r="D146" s="182" t="s">
        <v>6125</v>
      </c>
      <c r="E146" s="153">
        <v>1968.86</v>
      </c>
      <c r="F146" s="153">
        <v>0</v>
      </c>
      <c r="G146" s="159"/>
      <c r="H146" s="155"/>
      <c r="I146" s="155">
        <f t="shared" si="2"/>
        <v>1.5014925109883923E-4</v>
      </c>
      <c r="J146" s="154">
        <v>6554.96</v>
      </c>
      <c r="K146" s="154" t="s">
        <v>5259</v>
      </c>
      <c r="L146" s="156"/>
      <c r="M146" s="20">
        <v>41548</v>
      </c>
      <c r="N146" s="20">
        <v>41912</v>
      </c>
      <c r="O146" s="165" t="s">
        <v>5283</v>
      </c>
      <c r="P146" s="158">
        <v>9</v>
      </c>
      <c r="Q146" s="165" t="s">
        <v>5272</v>
      </c>
      <c r="R146" s="202">
        <v>9</v>
      </c>
    </row>
    <row r="147" spans="2:18" s="31" customFormat="1" x14ac:dyDescent="0.2">
      <c r="B147" s="152" t="s">
        <v>4047</v>
      </c>
      <c r="C147" s="152" t="s">
        <v>4048</v>
      </c>
      <c r="D147" s="182" t="s">
        <v>4049</v>
      </c>
      <c r="E147" s="153">
        <v>21223.89</v>
      </c>
      <c r="F147" s="153">
        <v>133927.1</v>
      </c>
      <c r="G147" s="159">
        <v>14023.959999999992</v>
      </c>
      <c r="H147" s="155">
        <f>G147/F147</f>
        <v>0.10471338511772443</v>
      </c>
      <c r="I147" s="155">
        <f>J147/43656295</f>
        <v>3.3889971652427213E-3</v>
      </c>
      <c r="J147" s="154">
        <v>147951.06</v>
      </c>
      <c r="K147" s="154">
        <v>133927.1</v>
      </c>
      <c r="L147" s="156">
        <v>14023.959999999992</v>
      </c>
      <c r="M147" s="20">
        <v>41548</v>
      </c>
      <c r="N147" s="20">
        <v>41912</v>
      </c>
      <c r="O147" s="165" t="s">
        <v>5313</v>
      </c>
      <c r="P147" s="158">
        <v>6</v>
      </c>
      <c r="Q147" s="165" t="s">
        <v>5285</v>
      </c>
      <c r="R147" s="202">
        <v>9</v>
      </c>
    </row>
    <row r="148" spans="2:18" s="31" customFormat="1" x14ac:dyDescent="0.2">
      <c r="B148" s="152" t="s">
        <v>4760</v>
      </c>
      <c r="C148" s="152" t="s">
        <v>4761</v>
      </c>
      <c r="D148" s="182" t="s">
        <v>4762</v>
      </c>
      <c r="E148" s="153">
        <v>118190.98</v>
      </c>
      <c r="F148" s="153">
        <v>0</v>
      </c>
      <c r="G148" s="159"/>
      <c r="H148" s="155"/>
      <c r="I148" s="155">
        <f t="shared" si="2"/>
        <v>5.9858657268098449E-3</v>
      </c>
      <c r="J148" s="154">
        <v>261320.72</v>
      </c>
      <c r="K148" s="154" t="s">
        <v>5259</v>
      </c>
      <c r="L148" s="156"/>
      <c r="M148" s="20">
        <v>41548</v>
      </c>
      <c r="N148" s="20">
        <v>41912</v>
      </c>
      <c r="O148" s="165" t="s">
        <v>5279</v>
      </c>
      <c r="P148" s="158">
        <v>9</v>
      </c>
      <c r="Q148" s="165" t="s">
        <v>5272</v>
      </c>
      <c r="R148" s="202">
        <v>9</v>
      </c>
    </row>
    <row r="149" spans="2:18" s="31" customFormat="1" x14ac:dyDescent="0.2">
      <c r="B149" s="152" t="s">
        <v>4512</v>
      </c>
      <c r="C149" s="152" t="s">
        <v>4513</v>
      </c>
      <c r="D149" s="182" t="s">
        <v>4514</v>
      </c>
      <c r="E149" s="153">
        <v>74722.06</v>
      </c>
      <c r="F149" s="153">
        <v>0</v>
      </c>
      <c r="G149" s="159"/>
      <c r="H149" s="155"/>
      <c r="I149" s="155">
        <f t="shared" si="2"/>
        <v>1.0595589708196722E-2</v>
      </c>
      <c r="J149" s="154">
        <v>462564.19</v>
      </c>
      <c r="K149" s="154" t="s">
        <v>5259</v>
      </c>
      <c r="L149" s="156"/>
      <c r="M149" s="20">
        <v>41548</v>
      </c>
      <c r="N149" s="20">
        <v>41912</v>
      </c>
      <c r="O149" s="165" t="s">
        <v>5279</v>
      </c>
      <c r="P149" s="158">
        <v>9</v>
      </c>
      <c r="Q149" s="165" t="s">
        <v>5272</v>
      </c>
      <c r="R149" s="202">
        <v>9</v>
      </c>
    </row>
    <row r="150" spans="2:18" s="31" customFormat="1" x14ac:dyDescent="0.2">
      <c r="B150" s="152" t="s">
        <v>6126</v>
      </c>
      <c r="C150" s="152" t="s">
        <v>6127</v>
      </c>
      <c r="D150" s="182" t="s">
        <v>6128</v>
      </c>
      <c r="E150" s="153">
        <v>151.91999999999999</v>
      </c>
      <c r="F150" s="153">
        <v>0</v>
      </c>
      <c r="G150" s="159"/>
      <c r="H150" s="155"/>
      <c r="I150" s="155">
        <f t="shared" si="2"/>
        <v>3.4799105146233774E-6</v>
      </c>
      <c r="J150" s="154">
        <v>151.91999999999999</v>
      </c>
      <c r="K150" s="154" t="s">
        <v>5259</v>
      </c>
      <c r="L150" s="156"/>
      <c r="M150" s="20">
        <v>41548</v>
      </c>
      <c r="N150" s="20">
        <v>41912</v>
      </c>
      <c r="O150" s="165" t="s">
        <v>5279</v>
      </c>
      <c r="P150" s="158">
        <v>9</v>
      </c>
      <c r="Q150" s="165" t="s">
        <v>5291</v>
      </c>
      <c r="R150" s="202">
        <v>8</v>
      </c>
    </row>
    <row r="151" spans="2:18" s="31" customFormat="1" x14ac:dyDescent="0.2">
      <c r="B151" s="152" t="s">
        <v>4017</v>
      </c>
      <c r="C151" s="152" t="s">
        <v>4018</v>
      </c>
      <c r="D151" s="182" t="s">
        <v>4019</v>
      </c>
      <c r="E151" s="153">
        <v>26119.84</v>
      </c>
      <c r="F151" s="153">
        <v>0</v>
      </c>
      <c r="G151" s="159"/>
      <c r="H151" s="155"/>
      <c r="I151" s="155">
        <f t="shared" si="2"/>
        <v>9.1482444857036091E-3</v>
      </c>
      <c r="J151" s="154">
        <v>399378.46</v>
      </c>
      <c r="K151" s="154" t="s">
        <v>5259</v>
      </c>
      <c r="L151" s="156"/>
      <c r="M151" s="20">
        <v>41548</v>
      </c>
      <c r="N151" s="20">
        <v>41912</v>
      </c>
      <c r="O151" s="165" t="s">
        <v>5279</v>
      </c>
      <c r="P151" s="158">
        <v>9</v>
      </c>
      <c r="Q151" s="165" t="s">
        <v>5272</v>
      </c>
      <c r="R151" s="202">
        <v>9</v>
      </c>
    </row>
    <row r="152" spans="2:18" s="31" customFormat="1" x14ac:dyDescent="0.2">
      <c r="B152" s="152" t="s">
        <v>3754</v>
      </c>
      <c r="C152" s="152" t="s">
        <v>3755</v>
      </c>
      <c r="D152" s="182" t="s">
        <v>3756</v>
      </c>
      <c r="E152" s="153">
        <v>262417.62</v>
      </c>
      <c r="F152" s="153">
        <v>0</v>
      </c>
      <c r="G152" s="159"/>
      <c r="H152" s="155"/>
      <c r="I152" s="155">
        <f t="shared" si="2"/>
        <v>1.9267632995424829E-2</v>
      </c>
      <c r="J152" s="154">
        <v>841153.47</v>
      </c>
      <c r="K152" s="154" t="s">
        <v>5259</v>
      </c>
      <c r="L152" s="156"/>
      <c r="M152" s="20">
        <v>41548</v>
      </c>
      <c r="N152" s="20">
        <v>41912</v>
      </c>
      <c r="O152" s="165" t="s">
        <v>5279</v>
      </c>
      <c r="P152" s="158">
        <v>9</v>
      </c>
      <c r="Q152" s="165" t="s">
        <v>5272</v>
      </c>
      <c r="R152" s="202">
        <v>9</v>
      </c>
    </row>
    <row r="153" spans="2:18" s="31" customFormat="1" x14ac:dyDescent="0.2">
      <c r="B153" s="152" t="s">
        <v>4904</v>
      </c>
      <c r="C153" s="152" t="s">
        <v>4905</v>
      </c>
      <c r="D153" s="182" t="s">
        <v>4906</v>
      </c>
      <c r="E153" s="153">
        <v>1615515.64</v>
      </c>
      <c r="F153" s="153">
        <v>0</v>
      </c>
      <c r="G153" s="159"/>
      <c r="H153" s="155"/>
      <c r="I153" s="155">
        <f t="shared" si="2"/>
        <v>4.986693488304493E-2</v>
      </c>
      <c r="J153" s="154">
        <v>2177005.62</v>
      </c>
      <c r="K153" s="154" t="s">
        <v>5259</v>
      </c>
      <c r="L153" s="156"/>
      <c r="M153" s="20">
        <v>41548</v>
      </c>
      <c r="N153" s="20">
        <v>41912</v>
      </c>
      <c r="O153" s="165" t="s">
        <v>5279</v>
      </c>
      <c r="P153" s="158">
        <v>9</v>
      </c>
      <c r="Q153" s="165" t="s">
        <v>5272</v>
      </c>
      <c r="R153" s="202">
        <v>9</v>
      </c>
    </row>
    <row r="154" spans="2:18" s="31" customFormat="1" x14ac:dyDescent="0.2">
      <c r="B154" s="152" t="s">
        <v>3757</v>
      </c>
      <c r="C154" s="152" t="s">
        <v>3758</v>
      </c>
      <c r="D154" s="182" t="s">
        <v>3759</v>
      </c>
      <c r="E154" s="153">
        <v>300253.8</v>
      </c>
      <c r="F154" s="153">
        <v>0</v>
      </c>
      <c r="G154" s="159"/>
      <c r="H154" s="155"/>
      <c r="I154" s="155">
        <f t="shared" si="2"/>
        <v>1.180165907345092E-2</v>
      </c>
      <c r="J154" s="154">
        <v>515216.71</v>
      </c>
      <c r="K154" s="154" t="s">
        <v>5259</v>
      </c>
      <c r="L154" s="156"/>
      <c r="M154" s="20">
        <v>41548</v>
      </c>
      <c r="N154" s="20">
        <v>41912</v>
      </c>
      <c r="O154" s="165" t="s">
        <v>5279</v>
      </c>
      <c r="P154" s="158">
        <v>9</v>
      </c>
      <c r="Q154" s="165" t="s">
        <v>5272</v>
      </c>
      <c r="R154" s="202">
        <v>9</v>
      </c>
    </row>
    <row r="155" spans="2:18" s="31" customFormat="1" x14ac:dyDescent="0.2">
      <c r="B155" s="152" t="s">
        <v>5100</v>
      </c>
      <c r="C155" s="152" t="s">
        <v>5101</v>
      </c>
      <c r="D155" s="182" t="s">
        <v>5102</v>
      </c>
      <c r="E155" s="153">
        <v>-179370.55</v>
      </c>
      <c r="F155" s="153">
        <v>5962.11</v>
      </c>
      <c r="G155" s="159">
        <v>-422.32999999999993</v>
      </c>
      <c r="H155" s="155">
        <f t="shared" ref="H155" si="3">G155/F155</f>
        <v>-7.0835660529577613E-2</v>
      </c>
      <c r="I155" s="155">
        <f t="shared" si="2"/>
        <v>1.2689533090245059E-4</v>
      </c>
      <c r="J155" s="154">
        <v>5539.78</v>
      </c>
      <c r="K155" s="154">
        <v>5962.11</v>
      </c>
      <c r="L155" s="156">
        <v>-422.32999999999993</v>
      </c>
      <c r="M155" s="20">
        <v>41548</v>
      </c>
      <c r="N155" s="20">
        <v>41912</v>
      </c>
      <c r="O155" s="165" t="s">
        <v>6129</v>
      </c>
      <c r="P155" s="158">
        <v>11</v>
      </c>
      <c r="Q155" s="165" t="s">
        <v>5297</v>
      </c>
      <c r="R155" s="202">
        <v>9</v>
      </c>
    </row>
    <row r="156" spans="2:18" s="31" customFormat="1" x14ac:dyDescent="0.2">
      <c r="B156" s="152" t="s">
        <v>5097</v>
      </c>
      <c r="C156" s="152" t="s">
        <v>5098</v>
      </c>
      <c r="D156" s="182" t="s">
        <v>5099</v>
      </c>
      <c r="E156" s="153">
        <v>443.87</v>
      </c>
      <c r="F156" s="153">
        <v>0</v>
      </c>
      <c r="G156" s="159"/>
      <c r="H156" s="155"/>
      <c r="I156" s="155">
        <f t="shared" si="2"/>
        <v>6.2802003697290396E-3</v>
      </c>
      <c r="J156" s="154">
        <v>274170.28000000003</v>
      </c>
      <c r="K156" s="154" t="s">
        <v>5259</v>
      </c>
      <c r="L156" s="156"/>
      <c r="M156" s="20">
        <v>41548</v>
      </c>
      <c r="N156" s="20">
        <v>41912</v>
      </c>
      <c r="O156" s="165" t="s">
        <v>5324</v>
      </c>
      <c r="P156" s="158">
        <v>5</v>
      </c>
      <c r="Q156" s="165" t="s">
        <v>5324</v>
      </c>
      <c r="R156" s="202">
        <v>5</v>
      </c>
    </row>
    <row r="157" spans="2:18" s="31" customFormat="1" x14ac:dyDescent="0.2">
      <c r="B157" s="152" t="s">
        <v>4975</v>
      </c>
      <c r="C157" s="152" t="s">
        <v>4976</v>
      </c>
      <c r="D157" s="182" t="s">
        <v>4977</v>
      </c>
      <c r="E157" s="153">
        <v>3745.54</v>
      </c>
      <c r="F157" s="153">
        <v>4997.76</v>
      </c>
      <c r="G157" s="159">
        <v>-798.67000000000007</v>
      </c>
      <c r="H157" s="155">
        <f t="shared" ref="H157:H164" si="4">G157/F157</f>
        <v>-0.15980559290562171</v>
      </c>
      <c r="I157" s="155">
        <f t="shared" si="2"/>
        <v>9.6185212235715386E-5</v>
      </c>
      <c r="J157" s="154">
        <v>4199.09</v>
      </c>
      <c r="K157" s="154">
        <v>4997.76</v>
      </c>
      <c r="L157" s="156">
        <v>-798.67000000000007</v>
      </c>
      <c r="M157" s="20">
        <v>41548</v>
      </c>
      <c r="N157" s="20">
        <v>41912</v>
      </c>
      <c r="O157" s="165" t="s">
        <v>5309</v>
      </c>
      <c r="P157" s="158">
        <v>3</v>
      </c>
      <c r="Q157" s="165" t="s">
        <v>5411</v>
      </c>
      <c r="R157" s="202">
        <v>9</v>
      </c>
    </row>
    <row r="158" spans="2:18" s="31" customFormat="1" x14ac:dyDescent="0.2">
      <c r="B158" s="152" t="s">
        <v>4725</v>
      </c>
      <c r="C158" s="152" t="s">
        <v>4726</v>
      </c>
      <c r="D158" s="182" t="s">
        <v>4727</v>
      </c>
      <c r="E158" s="153">
        <v>8451.73</v>
      </c>
      <c r="F158" s="153">
        <v>52710.31</v>
      </c>
      <c r="G158" s="159">
        <v>10913.660000000003</v>
      </c>
      <c r="H158" s="155">
        <f t="shared" si="4"/>
        <v>0.20704981625036931</v>
      </c>
      <c r="I158" s="155">
        <f t="shared" si="2"/>
        <v>1.4573836373425642E-3</v>
      </c>
      <c r="J158" s="154">
        <v>63623.97</v>
      </c>
      <c r="K158" s="154">
        <v>52710.31</v>
      </c>
      <c r="L158" s="156">
        <v>10913.660000000003</v>
      </c>
      <c r="M158" s="20">
        <v>41548</v>
      </c>
      <c r="N158" s="20">
        <v>41912</v>
      </c>
      <c r="O158" s="165" t="s">
        <v>5319</v>
      </c>
      <c r="P158" s="158">
        <v>3</v>
      </c>
      <c r="Q158" s="165" t="s">
        <v>5697</v>
      </c>
      <c r="R158" s="202">
        <v>12</v>
      </c>
    </row>
    <row r="159" spans="2:18" s="31" customFormat="1" x14ac:dyDescent="0.2">
      <c r="B159" s="152" t="s">
        <v>5004</v>
      </c>
      <c r="C159" s="152" t="s">
        <v>5005</v>
      </c>
      <c r="D159" s="182" t="s">
        <v>5006</v>
      </c>
      <c r="E159" s="153">
        <v>8466</v>
      </c>
      <c r="F159" s="153">
        <v>24537.23</v>
      </c>
      <c r="G159" s="154">
        <v>2809.3600000000006</v>
      </c>
      <c r="H159" s="155">
        <f t="shared" si="4"/>
        <v>0.11449377130181364</v>
      </c>
      <c r="I159" s="155">
        <f t="shared" si="2"/>
        <v>6.2640656977418717E-4</v>
      </c>
      <c r="J159" s="154">
        <v>27346.59</v>
      </c>
      <c r="K159" s="154">
        <v>24537.23</v>
      </c>
      <c r="L159" s="156">
        <v>2809.3600000000006</v>
      </c>
      <c r="M159" s="20">
        <v>41548</v>
      </c>
      <c r="N159" s="20">
        <v>41912</v>
      </c>
      <c r="O159" s="165" t="s">
        <v>5327</v>
      </c>
      <c r="P159" s="158">
        <v>5</v>
      </c>
      <c r="Q159" s="165" t="s">
        <v>5328</v>
      </c>
      <c r="R159" s="202">
        <v>5</v>
      </c>
    </row>
    <row r="160" spans="2:18" s="31" customFormat="1" x14ac:dyDescent="0.2">
      <c r="B160" s="152" t="s">
        <v>5348</v>
      </c>
      <c r="C160" s="152" t="s">
        <v>5349</v>
      </c>
      <c r="D160" s="182" t="s">
        <v>5350</v>
      </c>
      <c r="E160" s="153">
        <v>-2.2000000000000002</v>
      </c>
      <c r="F160" s="153">
        <v>10147.780000000001</v>
      </c>
      <c r="G160" s="159">
        <v>-5200.9800000000005</v>
      </c>
      <c r="H160" s="155">
        <f t="shared" si="4"/>
        <v>-0.51252392148824666</v>
      </c>
      <c r="I160" s="155">
        <f t="shared" si="2"/>
        <v>1.1331241004304191E-4</v>
      </c>
      <c r="J160" s="154">
        <v>4946.8</v>
      </c>
      <c r="K160" s="154">
        <v>10147.780000000001</v>
      </c>
      <c r="L160" s="156">
        <v>-5200.9800000000005</v>
      </c>
      <c r="M160" s="20">
        <v>41548</v>
      </c>
      <c r="N160" s="20">
        <v>41912</v>
      </c>
      <c r="O160" s="165" t="s">
        <v>5351</v>
      </c>
      <c r="P160" s="158">
        <v>6</v>
      </c>
      <c r="Q160" s="165" t="s">
        <v>5297</v>
      </c>
      <c r="R160" s="202">
        <v>9</v>
      </c>
    </row>
    <row r="161" spans="2:18" s="31" customFormat="1" x14ac:dyDescent="0.2">
      <c r="B161" s="152" t="s">
        <v>5239</v>
      </c>
      <c r="C161" s="152" t="s">
        <v>5240</v>
      </c>
      <c r="D161" s="182" t="s">
        <v>5240</v>
      </c>
      <c r="E161" s="153">
        <v>3698.37</v>
      </c>
      <c r="F161" s="153">
        <v>267423.93</v>
      </c>
      <c r="G161" s="154">
        <v>38458.600000000035</v>
      </c>
      <c r="H161" s="155">
        <f t="shared" si="4"/>
        <v>0.14381136347820495</v>
      </c>
      <c r="I161" s="155">
        <f t="shared" si="2"/>
        <v>7.0066076381424492E-3</v>
      </c>
      <c r="J161" s="154">
        <v>305882.53000000003</v>
      </c>
      <c r="K161" s="154">
        <v>267423.93</v>
      </c>
      <c r="L161" s="156">
        <v>38458.600000000035</v>
      </c>
      <c r="M161" s="20">
        <v>41548</v>
      </c>
      <c r="N161" s="20">
        <v>41912</v>
      </c>
      <c r="O161" s="165" t="s">
        <v>5326</v>
      </c>
      <c r="P161" s="158">
        <v>6</v>
      </c>
      <c r="Q161" s="165" t="s">
        <v>5356</v>
      </c>
      <c r="R161" s="202">
        <v>9</v>
      </c>
    </row>
    <row r="162" spans="2:18" s="31" customFormat="1" x14ac:dyDescent="0.2">
      <c r="B162" s="152" t="s">
        <v>4778</v>
      </c>
      <c r="C162" s="152" t="s">
        <v>4779</v>
      </c>
      <c r="D162" s="182" t="s">
        <v>4779</v>
      </c>
      <c r="E162" s="153">
        <v>11525.35</v>
      </c>
      <c r="F162" s="153">
        <v>161001.17000000001</v>
      </c>
      <c r="G162" s="159">
        <v>46187.799999999988</v>
      </c>
      <c r="H162" s="155">
        <f t="shared" si="4"/>
        <v>0.2868786605712243</v>
      </c>
      <c r="I162" s="155">
        <f t="shared" si="2"/>
        <v>4.7459128173840681E-3</v>
      </c>
      <c r="J162" s="154">
        <v>207188.97</v>
      </c>
      <c r="K162" s="154">
        <v>161001.17000000001</v>
      </c>
      <c r="L162" s="156">
        <v>46187.799999999988</v>
      </c>
      <c r="M162" s="20">
        <v>41548</v>
      </c>
      <c r="N162" s="20">
        <v>41912</v>
      </c>
      <c r="O162" s="165" t="s">
        <v>5387</v>
      </c>
      <c r="P162" s="158">
        <v>8</v>
      </c>
      <c r="Q162" s="165" t="s">
        <v>5297</v>
      </c>
      <c r="R162" s="202">
        <v>9</v>
      </c>
    </row>
    <row r="163" spans="2:18" s="31" customFormat="1" x14ac:dyDescent="0.2">
      <c r="B163" s="152" t="s">
        <v>4814</v>
      </c>
      <c r="C163" s="152" t="s">
        <v>4815</v>
      </c>
      <c r="D163" s="182" t="s">
        <v>4816</v>
      </c>
      <c r="E163" s="153">
        <v>604.62</v>
      </c>
      <c r="F163" s="153">
        <v>12579.19</v>
      </c>
      <c r="G163" s="159">
        <v>-2756.67</v>
      </c>
      <c r="H163" s="155">
        <f t="shared" si="4"/>
        <v>-0.21914527087992153</v>
      </c>
      <c r="I163" s="155">
        <f t="shared" si="2"/>
        <v>2.2499664710438666E-4</v>
      </c>
      <c r="J163" s="154">
        <v>9822.52</v>
      </c>
      <c r="K163" s="154">
        <v>12579.19</v>
      </c>
      <c r="L163" s="156">
        <v>-2756.67</v>
      </c>
      <c r="M163" s="20">
        <v>41548</v>
      </c>
      <c r="N163" s="20">
        <v>41912</v>
      </c>
      <c r="O163" s="165" t="s">
        <v>5386</v>
      </c>
      <c r="P163" s="158">
        <v>8</v>
      </c>
      <c r="Q163" s="165" t="s">
        <v>5385</v>
      </c>
      <c r="R163" s="202">
        <v>12</v>
      </c>
    </row>
    <row r="164" spans="2:18" s="31" customFormat="1" x14ac:dyDescent="0.2">
      <c r="B164" s="152" t="s">
        <v>5398</v>
      </c>
      <c r="C164" s="152" t="s">
        <v>5399</v>
      </c>
      <c r="D164" s="182" t="s">
        <v>5400</v>
      </c>
      <c r="E164" s="153">
        <v>2574.63</v>
      </c>
      <c r="F164" s="153">
        <v>176977.21</v>
      </c>
      <c r="G164" s="159">
        <v>324016.02</v>
      </c>
      <c r="H164" s="155">
        <f t="shared" si="4"/>
        <v>1.8308347159501499</v>
      </c>
      <c r="I164" s="155">
        <f t="shared" si="2"/>
        <v>1.1475853138705425E-2</v>
      </c>
      <c r="J164" s="154">
        <v>500993.23</v>
      </c>
      <c r="K164" s="154">
        <v>176977.21</v>
      </c>
      <c r="L164" s="156">
        <v>324016.02</v>
      </c>
      <c r="M164" s="20">
        <v>41548</v>
      </c>
      <c r="N164" s="20">
        <v>41912</v>
      </c>
      <c r="O164" s="165" t="s">
        <v>5401</v>
      </c>
      <c r="P164" s="158">
        <v>9</v>
      </c>
      <c r="Q164" s="165" t="s">
        <v>5311</v>
      </c>
      <c r="R164" s="202">
        <v>10</v>
      </c>
    </row>
    <row r="165" spans="2:18" s="31" customFormat="1" x14ac:dyDescent="0.2">
      <c r="B165" s="152" t="s">
        <v>5412</v>
      </c>
      <c r="C165" s="152" t="s">
        <v>5413</v>
      </c>
      <c r="D165" s="182" t="s">
        <v>5414</v>
      </c>
      <c r="E165" s="153">
        <v>15265.26</v>
      </c>
      <c r="F165" s="153">
        <v>0</v>
      </c>
      <c r="G165" s="159"/>
      <c r="H165" s="155"/>
      <c r="I165" s="155">
        <f t="shared" si="2"/>
        <v>5.4172270001382385E-3</v>
      </c>
      <c r="J165" s="154">
        <v>236496.06</v>
      </c>
      <c r="K165" s="154" t="s">
        <v>5259</v>
      </c>
      <c r="L165" s="156"/>
      <c r="M165" s="20">
        <v>41548</v>
      </c>
      <c r="N165" s="20">
        <v>41912</v>
      </c>
      <c r="O165" s="165" t="s">
        <v>5411</v>
      </c>
      <c r="P165" s="158">
        <v>9</v>
      </c>
      <c r="Q165" s="165" t="s">
        <v>5411</v>
      </c>
      <c r="R165" s="202">
        <v>9</v>
      </c>
    </row>
    <row r="166" spans="2:18" s="31" customFormat="1" x14ac:dyDescent="0.2">
      <c r="B166" s="152" t="s">
        <v>5429</v>
      </c>
      <c r="C166" s="152" t="s">
        <v>5430</v>
      </c>
      <c r="D166" s="182" t="s">
        <v>5430</v>
      </c>
      <c r="E166" s="153">
        <v>42103.21</v>
      </c>
      <c r="F166" s="153">
        <v>0</v>
      </c>
      <c r="G166" s="159"/>
      <c r="H166" s="155"/>
      <c r="I166" s="155">
        <f t="shared" si="2"/>
        <v>7.0568084167472291E-3</v>
      </c>
      <c r="J166" s="154">
        <v>308074.11</v>
      </c>
      <c r="K166" s="154" t="s">
        <v>5259</v>
      </c>
      <c r="L166" s="156"/>
      <c r="M166" s="20">
        <v>41548</v>
      </c>
      <c r="N166" s="20">
        <v>41912</v>
      </c>
      <c r="O166" s="165" t="s">
        <v>5411</v>
      </c>
      <c r="P166" s="158">
        <v>9</v>
      </c>
      <c r="Q166" s="165" t="s">
        <v>5411</v>
      </c>
      <c r="R166" s="202">
        <v>9</v>
      </c>
    </row>
    <row r="167" spans="2:18" s="31" customFormat="1" x14ac:dyDescent="0.2">
      <c r="B167" s="152" t="s">
        <v>5458</v>
      </c>
      <c r="C167" s="152" t="s">
        <v>5459</v>
      </c>
      <c r="D167" s="182" t="s">
        <v>5460</v>
      </c>
      <c r="E167" s="153">
        <v>-7203.24</v>
      </c>
      <c r="F167" s="153">
        <v>79855</v>
      </c>
      <c r="G167" s="154">
        <v>75617.48000000001</v>
      </c>
      <c r="H167" s="155">
        <f t="shared" ref="H167:H168" si="5">G167/F167</f>
        <v>0.94693481936009027</v>
      </c>
      <c r="I167" s="155">
        <f t="shared" si="2"/>
        <v>3.5612843462781256E-3</v>
      </c>
      <c r="J167" s="154">
        <v>155472.48000000001</v>
      </c>
      <c r="K167" s="154">
        <v>79855</v>
      </c>
      <c r="L167" s="156">
        <v>75617.48000000001</v>
      </c>
      <c r="M167" s="20">
        <v>41548</v>
      </c>
      <c r="N167" s="20">
        <v>41912</v>
      </c>
      <c r="O167" s="165" t="s">
        <v>5452</v>
      </c>
      <c r="P167" s="158">
        <v>10</v>
      </c>
      <c r="Q167" s="165" t="s">
        <v>5411</v>
      </c>
      <c r="R167" s="202">
        <v>9</v>
      </c>
    </row>
    <row r="168" spans="2:18" s="31" customFormat="1" x14ac:dyDescent="0.2">
      <c r="B168" s="152" t="s">
        <v>5461</v>
      </c>
      <c r="C168" s="152" t="s">
        <v>5462</v>
      </c>
      <c r="D168" s="182" t="s">
        <v>6130</v>
      </c>
      <c r="E168" s="153">
        <v>27970.3</v>
      </c>
      <c r="F168" s="153">
        <v>977316.46</v>
      </c>
      <c r="G168" s="154">
        <v>36631.890000000014</v>
      </c>
      <c r="H168" s="155">
        <f t="shared" si="5"/>
        <v>3.7482117102581099E-2</v>
      </c>
      <c r="I168" s="155">
        <f t="shared" si="2"/>
        <v>2.3225707770208166E-2</v>
      </c>
      <c r="J168" s="154">
        <v>1013948.35</v>
      </c>
      <c r="K168" s="154">
        <v>977316.46</v>
      </c>
      <c r="L168" s="156">
        <v>36631.890000000014</v>
      </c>
      <c r="M168" s="20">
        <v>41548</v>
      </c>
      <c r="N168" s="20">
        <v>41912</v>
      </c>
      <c r="O168" s="165" t="s">
        <v>5464</v>
      </c>
      <c r="P168" s="158">
        <v>10</v>
      </c>
      <c r="Q168" s="165" t="s">
        <v>5411</v>
      </c>
      <c r="R168" s="202">
        <v>9</v>
      </c>
    </row>
    <row r="169" spans="2:18" s="31" customFormat="1" x14ac:dyDescent="0.2">
      <c r="B169" s="152" t="s">
        <v>5478</v>
      </c>
      <c r="C169" s="152" t="s">
        <v>5479</v>
      </c>
      <c r="D169" s="182" t="s">
        <v>5480</v>
      </c>
      <c r="E169" s="153">
        <v>16877.72</v>
      </c>
      <c r="F169" s="153">
        <v>0</v>
      </c>
      <c r="G169" s="159"/>
      <c r="H169" s="155"/>
      <c r="I169" s="155">
        <f t="shared" si="2"/>
        <v>1.1641009618429598E-2</v>
      </c>
      <c r="J169" s="154">
        <v>508203.35</v>
      </c>
      <c r="K169" s="154" t="s">
        <v>5259</v>
      </c>
      <c r="L169" s="156"/>
      <c r="M169" s="20">
        <v>41548</v>
      </c>
      <c r="N169" s="20">
        <v>41912</v>
      </c>
      <c r="O169" s="165" t="s">
        <v>5481</v>
      </c>
      <c r="P169" s="158">
        <v>7</v>
      </c>
      <c r="Q169" s="165" t="s">
        <v>5272</v>
      </c>
      <c r="R169" s="202">
        <v>9</v>
      </c>
    </row>
    <row r="170" spans="2:18" s="31" customFormat="1" x14ac:dyDescent="0.2">
      <c r="B170" s="152" t="s">
        <v>5494</v>
      </c>
      <c r="C170" s="152" t="s">
        <v>5495</v>
      </c>
      <c r="D170" s="182" t="s">
        <v>5496</v>
      </c>
      <c r="E170" s="153">
        <v>373853.92</v>
      </c>
      <c r="F170" s="153">
        <v>5708987.4699999997</v>
      </c>
      <c r="G170" s="154">
        <v>-386307.79000000004</v>
      </c>
      <c r="H170" s="155">
        <f t="shared" ref="H170:H185" si="6">G170/F170</f>
        <v>-6.766660323393564E-2</v>
      </c>
      <c r="I170" s="155">
        <f t="shared" si="2"/>
        <v>0.12192238667985911</v>
      </c>
      <c r="J170" s="154">
        <v>5322679.68</v>
      </c>
      <c r="K170" s="154">
        <v>5708987.4699999997</v>
      </c>
      <c r="L170" s="156">
        <v>-386307.79000000004</v>
      </c>
      <c r="M170" s="20">
        <v>41548</v>
      </c>
      <c r="N170" s="20">
        <v>41912</v>
      </c>
      <c r="O170" s="165" t="s">
        <v>5497</v>
      </c>
      <c r="P170" s="158">
        <v>10</v>
      </c>
      <c r="Q170" s="165" t="s">
        <v>5272</v>
      </c>
      <c r="R170" s="202">
        <v>9</v>
      </c>
    </row>
    <row r="171" spans="2:18" s="31" customFormat="1" x14ac:dyDescent="0.2">
      <c r="B171" s="152" t="s">
        <v>5537</v>
      </c>
      <c r="C171" s="152" t="s">
        <v>5538</v>
      </c>
      <c r="D171" s="182" t="s">
        <v>5539</v>
      </c>
      <c r="E171" s="153">
        <v>364657.26</v>
      </c>
      <c r="F171" s="153">
        <v>665397.26</v>
      </c>
      <c r="G171" s="154">
        <v>603706.66999999993</v>
      </c>
      <c r="H171" s="155">
        <f t="shared" si="6"/>
        <v>0.90728758035462898</v>
      </c>
      <c r="I171" s="155">
        <f t="shared" si="2"/>
        <v>2.9070353542370003E-2</v>
      </c>
      <c r="J171" s="154">
        <v>1269103.93</v>
      </c>
      <c r="K171" s="154">
        <v>665397.26</v>
      </c>
      <c r="L171" s="156">
        <v>603706.66999999993</v>
      </c>
      <c r="M171" s="20">
        <v>41548</v>
      </c>
      <c r="N171" s="20">
        <v>41912</v>
      </c>
      <c r="O171" s="165" t="s">
        <v>5401</v>
      </c>
      <c r="P171" s="158">
        <v>9</v>
      </c>
      <c r="Q171" s="165" t="s">
        <v>5272</v>
      </c>
      <c r="R171" s="202">
        <v>9</v>
      </c>
    </row>
    <row r="172" spans="2:18" s="31" customFormat="1" x14ac:dyDescent="0.2">
      <c r="B172" s="152" t="s">
        <v>5540</v>
      </c>
      <c r="C172" s="152" t="s">
        <v>5541</v>
      </c>
      <c r="D172" s="182" t="s">
        <v>5542</v>
      </c>
      <c r="E172" s="153">
        <v>2292.9499999999998</v>
      </c>
      <c r="F172" s="153">
        <v>225067.56</v>
      </c>
      <c r="G172" s="154">
        <v>-67468.91</v>
      </c>
      <c r="H172" s="155">
        <f t="shared" si="6"/>
        <v>-0.29977181073985076</v>
      </c>
      <c r="I172" s="155">
        <f t="shared" si="2"/>
        <v>3.6099868300779989E-3</v>
      </c>
      <c r="J172" s="154">
        <v>157598.65</v>
      </c>
      <c r="K172" s="154">
        <v>225067.56</v>
      </c>
      <c r="L172" s="156">
        <v>-67468.91</v>
      </c>
      <c r="M172" s="20">
        <v>41548</v>
      </c>
      <c r="N172" s="20">
        <v>41912</v>
      </c>
      <c r="O172" s="165" t="s">
        <v>5543</v>
      </c>
      <c r="P172" s="158">
        <v>11</v>
      </c>
      <c r="Q172" s="165" t="s">
        <v>5272</v>
      </c>
      <c r="R172" s="202">
        <v>9</v>
      </c>
    </row>
    <row r="173" spans="2:18" s="31" customFormat="1" x14ac:dyDescent="0.2">
      <c r="B173" s="152" t="s">
        <v>5548</v>
      </c>
      <c r="C173" s="152" t="s">
        <v>5549</v>
      </c>
      <c r="D173" s="182" t="s">
        <v>5550</v>
      </c>
      <c r="E173" s="153">
        <v>668.14</v>
      </c>
      <c r="F173" s="153">
        <v>7177.44</v>
      </c>
      <c r="G173" s="154">
        <v>6251.2699999999995</v>
      </c>
      <c r="H173" s="155">
        <f t="shared" si="6"/>
        <v>0.87096095543815066</v>
      </c>
      <c r="I173" s="155">
        <f t="shared" si="2"/>
        <v>3.0760077097701486E-4</v>
      </c>
      <c r="J173" s="154">
        <v>13428.71</v>
      </c>
      <c r="K173" s="154">
        <v>7177.44</v>
      </c>
      <c r="L173" s="156">
        <v>6251.2699999999995</v>
      </c>
      <c r="M173" s="20">
        <v>41548</v>
      </c>
      <c r="N173" s="20">
        <v>41912</v>
      </c>
      <c r="O173" s="165" t="s">
        <v>5529</v>
      </c>
      <c r="P173" s="158">
        <v>10</v>
      </c>
      <c r="Q173" s="165" t="s">
        <v>5508</v>
      </c>
      <c r="R173" s="202">
        <v>9</v>
      </c>
    </row>
    <row r="174" spans="2:18" s="31" customFormat="1" x14ac:dyDescent="0.2">
      <c r="B174" s="152" t="s">
        <v>5562</v>
      </c>
      <c r="C174" s="152" t="s">
        <v>5563</v>
      </c>
      <c r="D174" s="182" t="s">
        <v>5564</v>
      </c>
      <c r="E174" s="153">
        <v>3955.74</v>
      </c>
      <c r="F174" s="153">
        <v>14354.4</v>
      </c>
      <c r="G174" s="154">
        <v>-3618.119999999999</v>
      </c>
      <c r="H174" s="155">
        <f t="shared" si="6"/>
        <v>-0.25205651228891485</v>
      </c>
      <c r="I174" s="155">
        <f t="shared" si="2"/>
        <v>2.4592742008913037E-4</v>
      </c>
      <c r="J174" s="154">
        <v>10736.28</v>
      </c>
      <c r="K174" s="154">
        <v>14354.4</v>
      </c>
      <c r="L174" s="156">
        <v>-3618.119999999999</v>
      </c>
      <c r="M174" s="20">
        <v>41548</v>
      </c>
      <c r="N174" s="20">
        <v>41912</v>
      </c>
      <c r="O174" s="165" t="s">
        <v>5554</v>
      </c>
      <c r="P174" s="158">
        <v>12</v>
      </c>
      <c r="Q174" s="165" t="s">
        <v>5272</v>
      </c>
      <c r="R174" s="202">
        <v>9</v>
      </c>
    </row>
    <row r="175" spans="2:18" s="31" customFormat="1" x14ac:dyDescent="0.2">
      <c r="B175" s="152" t="s">
        <v>5588</v>
      </c>
      <c r="C175" s="152" t="s">
        <v>5589</v>
      </c>
      <c r="D175" s="182" t="s">
        <v>5590</v>
      </c>
      <c r="E175" s="153">
        <v>-751.21</v>
      </c>
      <c r="F175" s="153">
        <v>9651.17</v>
      </c>
      <c r="G175" s="154">
        <v>-4579.92</v>
      </c>
      <c r="H175" s="155">
        <f t="shared" si="6"/>
        <v>-0.47454557323101759</v>
      </c>
      <c r="I175" s="155">
        <f t="shared" si="2"/>
        <v>1.1616308713325307E-4</v>
      </c>
      <c r="J175" s="154">
        <v>5071.25</v>
      </c>
      <c r="K175" s="154">
        <v>9651.17</v>
      </c>
      <c r="L175" s="156">
        <v>-4579.92</v>
      </c>
      <c r="M175" s="20">
        <v>41548</v>
      </c>
      <c r="N175" s="20">
        <v>41912</v>
      </c>
      <c r="O175" s="165" t="s">
        <v>5501</v>
      </c>
      <c r="P175" s="158">
        <v>11</v>
      </c>
      <c r="Q175" s="165" t="s">
        <v>5272</v>
      </c>
      <c r="R175" s="202">
        <v>9</v>
      </c>
    </row>
    <row r="176" spans="2:18" s="31" customFormat="1" x14ac:dyDescent="0.2">
      <c r="B176" s="152" t="s">
        <v>5591</v>
      </c>
      <c r="C176" s="152" t="s">
        <v>5592</v>
      </c>
      <c r="D176" s="182" t="s">
        <v>5592</v>
      </c>
      <c r="E176" s="153">
        <v>216257.72</v>
      </c>
      <c r="F176" s="153">
        <v>519599.52</v>
      </c>
      <c r="G176" s="154">
        <v>105154.20999999996</v>
      </c>
      <c r="H176" s="155">
        <f t="shared" si="6"/>
        <v>0.20237549488113454</v>
      </c>
      <c r="I176" s="155">
        <f t="shared" si="2"/>
        <v>1.4310736401245227E-2</v>
      </c>
      <c r="J176" s="154">
        <v>624753.73</v>
      </c>
      <c r="K176" s="154">
        <v>519599.52</v>
      </c>
      <c r="L176" s="156">
        <v>105154.20999999996</v>
      </c>
      <c r="M176" s="20">
        <v>41548</v>
      </c>
      <c r="N176" s="20">
        <v>41912</v>
      </c>
      <c r="O176" s="165" t="s">
        <v>5594</v>
      </c>
      <c r="P176" s="158">
        <v>1</v>
      </c>
      <c r="Q176" s="165" t="s">
        <v>5272</v>
      </c>
      <c r="R176" s="202">
        <v>9</v>
      </c>
    </row>
    <row r="177" spans="2:18" s="31" customFormat="1" x14ac:dyDescent="0.2">
      <c r="B177" s="152" t="s">
        <v>5595</v>
      </c>
      <c r="C177" s="152" t="s">
        <v>5596</v>
      </c>
      <c r="D177" s="182" t="s">
        <v>5597</v>
      </c>
      <c r="E177" s="153">
        <v>-14287.27</v>
      </c>
      <c r="F177" s="153">
        <v>45208.21</v>
      </c>
      <c r="G177" s="154">
        <v>-16893.059999999998</v>
      </c>
      <c r="H177" s="155">
        <f t="shared" si="6"/>
        <v>-0.37367239269150443</v>
      </c>
      <c r="I177" s="155">
        <f t="shared" si="2"/>
        <v>6.4859260273919268E-4</v>
      </c>
      <c r="J177" s="154">
        <v>28315.15</v>
      </c>
      <c r="K177" s="154">
        <v>45208.21</v>
      </c>
      <c r="L177" s="156">
        <v>-16893.059999999998</v>
      </c>
      <c r="M177" s="20">
        <v>41548</v>
      </c>
      <c r="N177" s="20">
        <v>41912</v>
      </c>
      <c r="O177" s="165" t="s">
        <v>5385</v>
      </c>
      <c r="P177" s="158">
        <v>12</v>
      </c>
      <c r="Q177" s="165" t="s">
        <v>5272</v>
      </c>
      <c r="R177" s="202">
        <v>9</v>
      </c>
    </row>
    <row r="178" spans="2:18" s="31" customFormat="1" x14ac:dyDescent="0.2">
      <c r="B178" s="152" t="s">
        <v>5601</v>
      </c>
      <c r="C178" s="152" t="s">
        <v>5602</v>
      </c>
      <c r="D178" s="182" t="s">
        <v>5603</v>
      </c>
      <c r="E178" s="153">
        <v>-132.04</v>
      </c>
      <c r="F178" s="153">
        <v>60061.39</v>
      </c>
      <c r="G178" s="154">
        <v>-50732.2</v>
      </c>
      <c r="H178" s="155">
        <f t="shared" si="6"/>
        <v>-0.8446724259961349</v>
      </c>
      <c r="I178" s="155">
        <f t="shared" si="2"/>
        <v>2.1369632947550865E-4</v>
      </c>
      <c r="J178" s="154">
        <v>9329.19</v>
      </c>
      <c r="K178" s="154">
        <v>60061.39</v>
      </c>
      <c r="L178" s="156">
        <v>-50732.2</v>
      </c>
      <c r="M178" s="20">
        <v>41548</v>
      </c>
      <c r="N178" s="20">
        <v>41912</v>
      </c>
      <c r="O178" s="165" t="s">
        <v>5604</v>
      </c>
      <c r="P178" s="158">
        <v>12</v>
      </c>
      <c r="Q178" s="165" t="s">
        <v>5272</v>
      </c>
      <c r="R178" s="202">
        <v>9</v>
      </c>
    </row>
    <row r="179" spans="2:18" s="31" customFormat="1" x14ac:dyDescent="0.2">
      <c r="B179" s="152" t="s">
        <v>5632</v>
      </c>
      <c r="C179" s="152" t="s">
        <v>5633</v>
      </c>
      <c r="D179" s="182" t="s">
        <v>5634</v>
      </c>
      <c r="E179" s="153">
        <v>94719.21</v>
      </c>
      <c r="F179" s="153">
        <v>714121.99</v>
      </c>
      <c r="G179" s="154">
        <v>-128993.97999999998</v>
      </c>
      <c r="H179" s="155">
        <f t="shared" si="6"/>
        <v>-0.18063297560687072</v>
      </c>
      <c r="I179" s="155">
        <f t="shared" si="2"/>
        <v>1.3403061574510617E-2</v>
      </c>
      <c r="J179" s="154">
        <v>585128.01</v>
      </c>
      <c r="K179" s="154">
        <v>714121.99</v>
      </c>
      <c r="L179" s="156">
        <v>-128993.97999999998</v>
      </c>
      <c r="M179" s="20">
        <v>41548</v>
      </c>
      <c r="N179" s="20">
        <v>41912</v>
      </c>
      <c r="O179" s="165" t="s">
        <v>5635</v>
      </c>
      <c r="P179" s="158" t="e">
        <v>#VALUE!</v>
      </c>
      <c r="Q179" s="165" t="s">
        <v>5272</v>
      </c>
      <c r="R179" s="202">
        <v>9</v>
      </c>
    </row>
    <row r="180" spans="2:18" s="31" customFormat="1" ht="38.25" x14ac:dyDescent="0.2">
      <c r="B180" s="152" t="s">
        <v>5643</v>
      </c>
      <c r="C180" s="152" t="s">
        <v>5644</v>
      </c>
      <c r="D180" s="182" t="s">
        <v>5645</v>
      </c>
      <c r="E180" s="153">
        <v>2611.14</v>
      </c>
      <c r="F180" s="153">
        <v>4659.21</v>
      </c>
      <c r="G180" s="154">
        <v>-906.7800000000002</v>
      </c>
      <c r="H180" s="155">
        <f t="shared" si="6"/>
        <v>-0.19462097651747834</v>
      </c>
      <c r="I180" s="155">
        <f t="shared" si="2"/>
        <v>8.5953927148421549E-5</v>
      </c>
      <c r="J180" s="154">
        <v>3752.43</v>
      </c>
      <c r="K180" s="154">
        <v>4659.21</v>
      </c>
      <c r="L180" s="156">
        <v>-906.7800000000002</v>
      </c>
      <c r="M180" s="20">
        <v>41548</v>
      </c>
      <c r="N180" s="20">
        <v>41912</v>
      </c>
      <c r="O180" s="165" t="s">
        <v>5646</v>
      </c>
      <c r="P180" s="158">
        <v>4</v>
      </c>
      <c r="Q180" s="165" t="s">
        <v>5272</v>
      </c>
      <c r="R180" s="202">
        <v>9</v>
      </c>
    </row>
    <row r="181" spans="2:18" s="31" customFormat="1" x14ac:dyDescent="0.2">
      <c r="B181" s="152" t="s">
        <v>5650</v>
      </c>
      <c r="C181" s="152" t="s">
        <v>5651</v>
      </c>
      <c r="D181" s="182" t="s">
        <v>5652</v>
      </c>
      <c r="E181" s="153">
        <v>-1502.97</v>
      </c>
      <c r="F181" s="153">
        <v>218700.88</v>
      </c>
      <c r="G181" s="154">
        <v>33134.389999999985</v>
      </c>
      <c r="H181" s="155">
        <f t="shared" si="6"/>
        <v>0.15150551749037308</v>
      </c>
      <c r="I181" s="155">
        <f t="shared" si="2"/>
        <v>5.7685900738942688E-3</v>
      </c>
      <c r="J181" s="154">
        <v>251835.27</v>
      </c>
      <c r="K181" s="154">
        <v>218700.88</v>
      </c>
      <c r="L181" s="156">
        <v>33134.389999999985</v>
      </c>
      <c r="M181" s="20">
        <v>41548</v>
      </c>
      <c r="N181" s="20">
        <v>41912</v>
      </c>
      <c r="O181" s="165" t="s">
        <v>5639</v>
      </c>
      <c r="P181" s="158">
        <v>2</v>
      </c>
      <c r="Q181" s="165" t="s">
        <v>5272</v>
      </c>
      <c r="R181" s="202">
        <v>9</v>
      </c>
    </row>
    <row r="182" spans="2:18" s="31" customFormat="1" x14ac:dyDescent="0.2">
      <c r="B182" s="152" t="s">
        <v>5661</v>
      </c>
      <c r="C182" s="152" t="s">
        <v>5662</v>
      </c>
      <c r="D182" s="182" t="s">
        <v>5663</v>
      </c>
      <c r="E182" s="153">
        <v>-744.14</v>
      </c>
      <c r="F182" s="153">
        <v>668.84</v>
      </c>
      <c r="G182" s="154">
        <v>982.31000000000006</v>
      </c>
      <c r="H182" s="155">
        <f t="shared" si="6"/>
        <v>1.4686771126128819</v>
      </c>
      <c r="I182" s="155">
        <f t="shared" si="2"/>
        <v>3.7821578766590252E-5</v>
      </c>
      <c r="J182" s="154">
        <v>1651.15</v>
      </c>
      <c r="K182" s="154">
        <v>668.84</v>
      </c>
      <c r="L182" s="156">
        <v>982.31000000000006</v>
      </c>
      <c r="M182" s="20">
        <v>41548</v>
      </c>
      <c r="N182" s="20">
        <v>41912</v>
      </c>
      <c r="O182" s="165" t="s">
        <v>5322</v>
      </c>
      <c r="P182" s="158">
        <v>3</v>
      </c>
      <c r="Q182" s="165" t="s">
        <v>5272</v>
      </c>
      <c r="R182" s="202">
        <v>9</v>
      </c>
    </row>
    <row r="183" spans="2:18" s="31" customFormat="1" ht="51" x14ac:dyDescent="0.2">
      <c r="B183" s="152" t="s">
        <v>5671</v>
      </c>
      <c r="C183" s="152" t="s">
        <v>5672</v>
      </c>
      <c r="D183" s="182" t="s">
        <v>5673</v>
      </c>
      <c r="E183" s="153">
        <v>1710.42</v>
      </c>
      <c r="F183" s="153">
        <v>7687.81</v>
      </c>
      <c r="G183" s="154">
        <v>5322.5199999999995</v>
      </c>
      <c r="H183" s="155">
        <f t="shared" si="6"/>
        <v>0.69233240675823149</v>
      </c>
      <c r="I183" s="155">
        <f t="shared" si="2"/>
        <v>2.9801727333938897E-4</v>
      </c>
      <c r="J183" s="154">
        <v>13010.33</v>
      </c>
      <c r="K183" s="154">
        <v>7687.81</v>
      </c>
      <c r="L183" s="156">
        <v>5322.5199999999995</v>
      </c>
      <c r="M183" s="20">
        <v>41548</v>
      </c>
      <c r="N183" s="20">
        <v>41912</v>
      </c>
      <c r="O183" s="165" t="s">
        <v>5674</v>
      </c>
      <c r="P183" s="158">
        <v>2</v>
      </c>
      <c r="Q183" s="165" t="s">
        <v>5675</v>
      </c>
      <c r="R183" s="202">
        <v>11</v>
      </c>
    </row>
    <row r="184" spans="2:18" s="31" customFormat="1" x14ac:dyDescent="0.2">
      <c r="B184" s="152" t="s">
        <v>5679</v>
      </c>
      <c r="C184" s="152" t="s">
        <v>5680</v>
      </c>
      <c r="D184" s="182" t="s">
        <v>5681</v>
      </c>
      <c r="E184" s="153">
        <v>9073.0300000000007</v>
      </c>
      <c r="F184" s="153">
        <v>7245.23</v>
      </c>
      <c r="G184" s="154">
        <v>2736.34</v>
      </c>
      <c r="H184" s="155">
        <f t="shared" si="6"/>
        <v>0.37767469079656552</v>
      </c>
      <c r="I184" s="155">
        <f t="shared" si="2"/>
        <v>2.2863987885366816E-4</v>
      </c>
      <c r="J184" s="154">
        <v>9981.57</v>
      </c>
      <c r="K184" s="154">
        <v>7245.23</v>
      </c>
      <c r="L184" s="156">
        <v>2736.34</v>
      </c>
      <c r="M184" s="20">
        <v>41548</v>
      </c>
      <c r="N184" s="20">
        <v>41912</v>
      </c>
      <c r="O184" s="165" t="s">
        <v>5639</v>
      </c>
      <c r="P184" s="158">
        <v>2</v>
      </c>
      <c r="Q184" s="165" t="s">
        <v>5411</v>
      </c>
      <c r="R184" s="202">
        <v>9</v>
      </c>
    </row>
    <row r="185" spans="2:18" s="31" customFormat="1" x14ac:dyDescent="0.2">
      <c r="B185" s="152" t="s">
        <v>5690</v>
      </c>
      <c r="C185" s="152" t="s">
        <v>5691</v>
      </c>
      <c r="D185" s="182" t="s">
        <v>5692</v>
      </c>
      <c r="E185" s="153">
        <v>-4705.38</v>
      </c>
      <c r="F185" s="153">
        <v>393862.41</v>
      </c>
      <c r="G185" s="154">
        <v>435240.71</v>
      </c>
      <c r="H185" s="155">
        <f t="shared" si="6"/>
        <v>1.1050577535439343</v>
      </c>
      <c r="I185" s="155">
        <f t="shared" si="2"/>
        <v>1.8991605219819959E-2</v>
      </c>
      <c r="J185" s="154">
        <v>829103.12</v>
      </c>
      <c r="K185" s="154">
        <v>393862.41</v>
      </c>
      <c r="L185" s="156">
        <v>435240.71</v>
      </c>
      <c r="M185" s="20">
        <v>41548</v>
      </c>
      <c r="N185" s="20">
        <v>41912</v>
      </c>
      <c r="O185" s="165" t="s">
        <v>5693</v>
      </c>
      <c r="P185" s="158">
        <v>1</v>
      </c>
      <c r="Q185" s="165" t="s">
        <v>5272</v>
      </c>
      <c r="R185" s="202">
        <v>9</v>
      </c>
    </row>
    <row r="186" spans="2:18" s="31" customFormat="1" x14ac:dyDescent="0.2">
      <c r="B186" s="152" t="s">
        <v>5694</v>
      </c>
      <c r="C186" s="152" t="s">
        <v>5695</v>
      </c>
      <c r="D186" s="182" t="s">
        <v>5696</v>
      </c>
      <c r="E186" s="153">
        <v>76444.22</v>
      </c>
      <c r="F186" s="153">
        <v>0</v>
      </c>
      <c r="G186" s="154"/>
      <c r="H186" s="155"/>
      <c r="I186" s="155">
        <f t="shared" si="2"/>
        <v>7.8857610340043738E-3</v>
      </c>
      <c r="J186" s="154">
        <v>344263.11</v>
      </c>
      <c r="K186" s="154" t="s">
        <v>5259</v>
      </c>
      <c r="L186" s="156"/>
      <c r="M186" s="20">
        <v>41548</v>
      </c>
      <c r="N186" s="20">
        <v>41912</v>
      </c>
      <c r="O186" s="165" t="s">
        <v>5697</v>
      </c>
      <c r="P186" s="158">
        <v>12</v>
      </c>
      <c r="Q186" s="165" t="s">
        <v>5272</v>
      </c>
      <c r="R186" s="202">
        <v>9</v>
      </c>
    </row>
    <row r="187" spans="2:18" s="31" customFormat="1" x14ac:dyDescent="0.2">
      <c r="B187" s="152" t="s">
        <v>5698</v>
      </c>
      <c r="C187" s="152" t="s">
        <v>5699</v>
      </c>
      <c r="D187" s="182" t="s">
        <v>5700</v>
      </c>
      <c r="E187" s="153">
        <v>-3081.51</v>
      </c>
      <c r="F187" s="153">
        <v>9773.76</v>
      </c>
      <c r="G187" s="154">
        <v>1232.5100000000002</v>
      </c>
      <c r="H187" s="155">
        <f t="shared" ref="H187:H188" si="7">G187/F187</f>
        <v>0.12610397636119572</v>
      </c>
      <c r="I187" s="155">
        <f t="shared" si="2"/>
        <v>2.5211186611232125E-4</v>
      </c>
      <c r="J187" s="154">
        <v>11006.27</v>
      </c>
      <c r="K187" s="154">
        <v>9773.76</v>
      </c>
      <c r="L187" s="156">
        <v>1232.5100000000002</v>
      </c>
      <c r="M187" s="20">
        <v>41548</v>
      </c>
      <c r="N187" s="20">
        <v>41912</v>
      </c>
      <c r="O187" s="165" t="s">
        <v>5701</v>
      </c>
      <c r="P187" s="158">
        <v>2</v>
      </c>
      <c r="Q187" s="165" t="s">
        <v>5272</v>
      </c>
      <c r="R187" s="202">
        <v>9</v>
      </c>
    </row>
    <row r="188" spans="2:18" s="31" customFormat="1" x14ac:dyDescent="0.2">
      <c r="B188" s="152" t="s">
        <v>5713</v>
      </c>
      <c r="C188" s="152" t="s">
        <v>5714</v>
      </c>
      <c r="D188" s="182" t="s">
        <v>5715</v>
      </c>
      <c r="E188" s="153">
        <v>3225.28</v>
      </c>
      <c r="F188" s="153">
        <v>39274.35</v>
      </c>
      <c r="G188" s="154">
        <v>363.05000000000291</v>
      </c>
      <c r="H188" s="155">
        <f t="shared" si="7"/>
        <v>9.2439467489596368E-3</v>
      </c>
      <c r="I188" s="155">
        <f t="shared" si="2"/>
        <v>9.0794237119755589E-4</v>
      </c>
      <c r="J188" s="154">
        <v>39637.4</v>
      </c>
      <c r="K188" s="154">
        <v>39274.35</v>
      </c>
      <c r="L188" s="156">
        <v>363.05000000000291</v>
      </c>
      <c r="M188" s="20">
        <v>41548</v>
      </c>
      <c r="N188" s="20">
        <v>41912</v>
      </c>
      <c r="O188" s="165" t="s">
        <v>5712</v>
      </c>
      <c r="P188" s="158">
        <v>3</v>
      </c>
      <c r="Q188" s="165" t="s">
        <v>5716</v>
      </c>
      <c r="R188" s="202">
        <v>12</v>
      </c>
    </row>
    <row r="189" spans="2:18" s="31" customFormat="1" ht="25.5" x14ac:dyDescent="0.2">
      <c r="B189" s="152" t="s">
        <v>5725</v>
      </c>
      <c r="C189" s="152" t="s">
        <v>5726</v>
      </c>
      <c r="D189" s="182" t="s">
        <v>5727</v>
      </c>
      <c r="E189" s="153">
        <v>132.04</v>
      </c>
      <c r="F189" s="153">
        <v>82385.210000000006</v>
      </c>
      <c r="G189" s="154">
        <v>0</v>
      </c>
      <c r="H189" s="155"/>
      <c r="I189" s="155">
        <f t="shared" si="2"/>
        <v>1.8871324284390144E-3</v>
      </c>
      <c r="J189" s="154">
        <v>82385.210000000006</v>
      </c>
      <c r="K189" s="154">
        <v>82385.210000000006</v>
      </c>
      <c r="L189" s="156">
        <v>0</v>
      </c>
      <c r="M189" s="20">
        <v>41548</v>
      </c>
      <c r="N189" s="20">
        <v>41912</v>
      </c>
      <c r="O189" s="165" t="s">
        <v>5322</v>
      </c>
      <c r="P189" s="158">
        <v>3</v>
      </c>
      <c r="Q189" s="165" t="s">
        <v>5720</v>
      </c>
      <c r="R189" s="202">
        <v>3</v>
      </c>
    </row>
    <row r="190" spans="2:18" s="31" customFormat="1" ht="25.5" x14ac:dyDescent="0.2">
      <c r="B190" s="152" t="s">
        <v>5728</v>
      </c>
      <c r="C190" s="152" t="s">
        <v>5729</v>
      </c>
      <c r="D190" s="182" t="s">
        <v>5730</v>
      </c>
      <c r="E190" s="153">
        <v>6641.75</v>
      </c>
      <c r="F190" s="153">
        <v>6343.44</v>
      </c>
      <c r="G190" s="154">
        <v>3796.05</v>
      </c>
      <c r="H190" s="155">
        <f t="shared" ref="H190:H253" si="8">G190/F190</f>
        <v>0.59842136128031487</v>
      </c>
      <c r="I190" s="155">
        <f t="shared" si="2"/>
        <v>2.322572265924078E-4</v>
      </c>
      <c r="J190" s="154">
        <v>10139.49</v>
      </c>
      <c r="K190" s="154">
        <v>6343.44</v>
      </c>
      <c r="L190" s="156">
        <v>3796.05</v>
      </c>
      <c r="M190" s="20">
        <v>41548</v>
      </c>
      <c r="N190" s="20">
        <v>41912</v>
      </c>
      <c r="O190" s="165" t="s">
        <v>5731</v>
      </c>
      <c r="P190" s="158">
        <v>5</v>
      </c>
      <c r="Q190" s="165" t="s">
        <v>5732</v>
      </c>
      <c r="R190" s="202">
        <v>7</v>
      </c>
    </row>
    <row r="191" spans="2:18" s="31" customFormat="1" ht="25.5" x14ac:dyDescent="0.2">
      <c r="B191" s="152" t="s">
        <v>5743</v>
      </c>
      <c r="C191" s="152" t="s">
        <v>5744</v>
      </c>
      <c r="D191" s="182" t="s">
        <v>5745</v>
      </c>
      <c r="E191" s="153">
        <v>-0.66</v>
      </c>
      <c r="F191" s="153">
        <v>1449.75</v>
      </c>
      <c r="G191" s="154">
        <v>2201.85</v>
      </c>
      <c r="H191" s="155">
        <f t="shared" si="8"/>
        <v>1.5187790998448008</v>
      </c>
      <c r="I191" s="155">
        <f t="shared" si="2"/>
        <v>8.3644294597148014E-5</v>
      </c>
      <c r="J191" s="154">
        <v>3651.6</v>
      </c>
      <c r="K191" s="154">
        <v>1449.75</v>
      </c>
      <c r="L191" s="156">
        <v>2201.85</v>
      </c>
      <c r="M191" s="20">
        <v>41548</v>
      </c>
      <c r="N191" s="20">
        <v>41912</v>
      </c>
      <c r="O191" s="165" t="s">
        <v>5742</v>
      </c>
      <c r="P191" s="158">
        <v>4</v>
      </c>
      <c r="Q191" s="165" t="s">
        <v>5411</v>
      </c>
      <c r="R191" s="202">
        <v>9</v>
      </c>
    </row>
    <row r="192" spans="2:18" s="31" customFormat="1" ht="25.5" x14ac:dyDescent="0.2">
      <c r="B192" s="152" t="s">
        <v>5746</v>
      </c>
      <c r="C192" s="152" t="s">
        <v>5747</v>
      </c>
      <c r="D192" s="182" t="s">
        <v>5748</v>
      </c>
      <c r="E192" s="153">
        <v>-691.46</v>
      </c>
      <c r="F192" s="153">
        <v>4252.8</v>
      </c>
      <c r="G192" s="154">
        <v>-2755.29</v>
      </c>
      <c r="H192" s="155">
        <f t="shared" si="8"/>
        <v>-0.64787669300225725</v>
      </c>
      <c r="I192" s="155">
        <f t="shared" si="2"/>
        <v>3.4302269581053543E-5</v>
      </c>
      <c r="J192" s="154">
        <v>1497.51</v>
      </c>
      <c r="K192" s="154">
        <v>4252.8</v>
      </c>
      <c r="L192" s="156">
        <v>-2755.29</v>
      </c>
      <c r="M192" s="20">
        <v>41548</v>
      </c>
      <c r="N192" s="20">
        <v>41912</v>
      </c>
      <c r="O192" s="165" t="s">
        <v>5749</v>
      </c>
      <c r="P192" s="158">
        <v>5</v>
      </c>
      <c r="Q192" s="165" t="s">
        <v>5411</v>
      </c>
      <c r="R192" s="202">
        <v>9</v>
      </c>
    </row>
    <row r="193" spans="2:18" s="31" customFormat="1" ht="25.5" x14ac:dyDescent="0.2">
      <c r="B193" s="152" t="s">
        <v>5750</v>
      </c>
      <c r="C193" s="152" t="s">
        <v>5751</v>
      </c>
      <c r="D193" s="182" t="s">
        <v>5752</v>
      </c>
      <c r="E193" s="153">
        <v>-2047.39</v>
      </c>
      <c r="F193" s="153">
        <v>34477.68</v>
      </c>
      <c r="G193" s="159">
        <v>-10362.010000000002</v>
      </c>
      <c r="H193" s="155">
        <f t="shared" si="8"/>
        <v>-0.30054255390733953</v>
      </c>
      <c r="I193" s="155">
        <f t="shared" si="2"/>
        <v>5.5239845708390963E-4</v>
      </c>
      <c r="J193" s="154">
        <v>24115.67</v>
      </c>
      <c r="K193" s="154">
        <v>34477.68</v>
      </c>
      <c r="L193" s="156">
        <v>-10362.010000000002</v>
      </c>
      <c r="M193" s="20">
        <v>41548</v>
      </c>
      <c r="N193" s="20">
        <v>41912</v>
      </c>
      <c r="O193" s="165" t="s">
        <v>5753</v>
      </c>
      <c r="P193" s="158">
        <v>4</v>
      </c>
      <c r="Q193" s="165" t="s">
        <v>5411</v>
      </c>
      <c r="R193" s="202">
        <v>9</v>
      </c>
    </row>
    <row r="194" spans="2:18" s="31" customFormat="1" ht="25.5" x14ac:dyDescent="0.2">
      <c r="B194" s="152" t="s">
        <v>5754</v>
      </c>
      <c r="C194" s="152" t="s">
        <v>5755</v>
      </c>
      <c r="D194" s="182" t="s">
        <v>5756</v>
      </c>
      <c r="E194" s="153">
        <v>-4626.2299999999996</v>
      </c>
      <c r="F194" s="153">
        <v>53738.52</v>
      </c>
      <c r="G194" s="154">
        <v>-12491.089999999997</v>
      </c>
      <c r="H194" s="155">
        <f t="shared" si="8"/>
        <v>-0.23244201738343365</v>
      </c>
      <c r="I194" s="155">
        <f t="shared" si="2"/>
        <v>9.4482204685486938E-4</v>
      </c>
      <c r="J194" s="154">
        <v>41247.43</v>
      </c>
      <c r="K194" s="154">
        <v>53738.52</v>
      </c>
      <c r="L194" s="156">
        <v>-12491.089999999997</v>
      </c>
      <c r="M194" s="20">
        <v>41548</v>
      </c>
      <c r="N194" s="20">
        <v>41912</v>
      </c>
      <c r="O194" s="165" t="s">
        <v>5757</v>
      </c>
      <c r="P194" s="158">
        <v>4</v>
      </c>
      <c r="Q194" s="165" t="s">
        <v>5411</v>
      </c>
      <c r="R194" s="202">
        <v>9</v>
      </c>
    </row>
    <row r="195" spans="2:18" s="31" customFormat="1" x14ac:dyDescent="0.2">
      <c r="B195" s="152" t="s">
        <v>5758</v>
      </c>
      <c r="C195" s="152" t="s">
        <v>5759</v>
      </c>
      <c r="D195" s="182" t="s">
        <v>5760</v>
      </c>
      <c r="E195" s="153">
        <v>-1294.6199999999999</v>
      </c>
      <c r="F195" s="153">
        <v>27525.84</v>
      </c>
      <c r="G195" s="159">
        <v>-8212.9700000000012</v>
      </c>
      <c r="H195" s="155">
        <f t="shared" si="8"/>
        <v>-0.29837309233796322</v>
      </c>
      <c r="I195" s="155">
        <f t="shared" si="2"/>
        <v>4.4238454041965769E-4</v>
      </c>
      <c r="J195" s="154">
        <v>19312.87</v>
      </c>
      <c r="K195" s="154">
        <v>27525.84</v>
      </c>
      <c r="L195" s="156">
        <v>-8212.9700000000012</v>
      </c>
      <c r="M195" s="20">
        <v>41548</v>
      </c>
      <c r="N195" s="20">
        <v>41912</v>
      </c>
      <c r="O195" s="165" t="s">
        <v>5757</v>
      </c>
      <c r="P195" s="158">
        <v>4</v>
      </c>
      <c r="Q195" s="165" t="s">
        <v>5411</v>
      </c>
      <c r="R195" s="202">
        <v>9</v>
      </c>
    </row>
    <row r="196" spans="2:18" s="31" customFormat="1" ht="25.5" x14ac:dyDescent="0.2">
      <c r="B196" s="152" t="s">
        <v>5761</v>
      </c>
      <c r="C196" s="152" t="s">
        <v>5762</v>
      </c>
      <c r="D196" s="182" t="s">
        <v>5763</v>
      </c>
      <c r="E196" s="153">
        <v>-2792.5</v>
      </c>
      <c r="F196" s="153">
        <v>1625.32</v>
      </c>
      <c r="G196" s="159">
        <v>-2275.6999999999998</v>
      </c>
      <c r="H196" s="155">
        <f t="shared" si="8"/>
        <v>-1.4001550463908645</v>
      </c>
      <c r="I196" s="155">
        <f t="shared" si="2"/>
        <v>-1.4897736970120804E-5</v>
      </c>
      <c r="J196" s="154">
        <v>-650.38</v>
      </c>
      <c r="K196" s="154">
        <v>1625.32</v>
      </c>
      <c r="L196" s="156">
        <v>-2275.6999999999998</v>
      </c>
      <c r="M196" s="20">
        <v>41548</v>
      </c>
      <c r="N196" s="20">
        <v>41912</v>
      </c>
      <c r="O196" s="165" t="s">
        <v>5363</v>
      </c>
      <c r="P196" s="158">
        <v>7</v>
      </c>
      <c r="Q196" s="165" t="s">
        <v>5764</v>
      </c>
      <c r="R196" s="202">
        <v>7</v>
      </c>
    </row>
    <row r="197" spans="2:18" s="31" customFormat="1" ht="25.5" x14ac:dyDescent="0.2">
      <c r="B197" s="152" t="s">
        <v>5774</v>
      </c>
      <c r="C197" s="152" t="s">
        <v>5775</v>
      </c>
      <c r="D197" s="182" t="s">
        <v>5776</v>
      </c>
      <c r="E197" s="153">
        <v>800.16</v>
      </c>
      <c r="F197" s="153">
        <v>14361.2</v>
      </c>
      <c r="G197" s="159">
        <v>-12582.03</v>
      </c>
      <c r="H197" s="155">
        <f t="shared" si="8"/>
        <v>-0.87611272038548316</v>
      </c>
      <c r="I197" s="155">
        <f t="shared" si="2"/>
        <v>4.0754031005150578E-5</v>
      </c>
      <c r="J197" s="154">
        <v>1779.17</v>
      </c>
      <c r="K197" s="154">
        <v>14361.2</v>
      </c>
      <c r="L197" s="156">
        <v>-12582.03</v>
      </c>
      <c r="M197" s="20">
        <v>41548</v>
      </c>
      <c r="N197" s="20">
        <v>41912</v>
      </c>
      <c r="O197" s="165" t="s">
        <v>5341</v>
      </c>
      <c r="P197" s="158">
        <v>5</v>
      </c>
      <c r="Q197" s="165" t="s">
        <v>5777</v>
      </c>
      <c r="R197" s="202">
        <v>5</v>
      </c>
    </row>
    <row r="198" spans="2:18" s="31" customFormat="1" x14ac:dyDescent="0.2">
      <c r="B198" s="152" t="s">
        <v>5782</v>
      </c>
      <c r="C198" s="152" t="s">
        <v>5783</v>
      </c>
      <c r="D198" s="182" t="s">
        <v>5784</v>
      </c>
      <c r="E198" s="153">
        <v>91299.520000000004</v>
      </c>
      <c r="F198" s="153">
        <v>685518.46</v>
      </c>
      <c r="G198" s="159">
        <v>-44623.479999999981</v>
      </c>
      <c r="H198" s="155">
        <f t="shared" si="8"/>
        <v>-6.5094497965816969E-2</v>
      </c>
      <c r="I198" s="155">
        <f t="shared" si="2"/>
        <v>1.4680471166872955E-2</v>
      </c>
      <c r="J198" s="154">
        <v>640894.98</v>
      </c>
      <c r="K198" s="154">
        <v>685518.46</v>
      </c>
      <c r="L198" s="156">
        <v>-44623.479999999981</v>
      </c>
      <c r="M198" s="20">
        <v>41548</v>
      </c>
      <c r="N198" s="20">
        <v>41912</v>
      </c>
      <c r="O198" s="165" t="s">
        <v>5785</v>
      </c>
      <c r="P198" s="158">
        <v>6</v>
      </c>
      <c r="Q198" s="165" t="s">
        <v>5786</v>
      </c>
      <c r="R198" s="202">
        <v>12</v>
      </c>
    </row>
    <row r="199" spans="2:18" s="31" customFormat="1" x14ac:dyDescent="0.2">
      <c r="B199" s="152" t="s">
        <v>5798</v>
      </c>
      <c r="C199" s="152" t="s">
        <v>5799</v>
      </c>
      <c r="D199" s="182" t="s">
        <v>5800</v>
      </c>
      <c r="E199" s="153">
        <v>720.36</v>
      </c>
      <c r="F199" s="153">
        <v>0</v>
      </c>
      <c r="G199" s="159"/>
      <c r="H199" s="155"/>
      <c r="I199" s="155">
        <f t="shared" si="2"/>
        <v>4.9556795875600529E-3</v>
      </c>
      <c r="J199" s="154">
        <v>216346.61</v>
      </c>
      <c r="K199" s="154" t="s">
        <v>5259</v>
      </c>
      <c r="L199" s="156"/>
      <c r="M199" s="20">
        <v>41548</v>
      </c>
      <c r="N199" s="20">
        <v>41912</v>
      </c>
      <c r="O199" s="165" t="s">
        <v>5801</v>
      </c>
      <c r="P199" s="158">
        <v>9</v>
      </c>
      <c r="Q199" s="165" t="s">
        <v>5801</v>
      </c>
      <c r="R199" s="202">
        <v>9</v>
      </c>
    </row>
    <row r="200" spans="2:18" s="31" customFormat="1" x14ac:dyDescent="0.2">
      <c r="B200" s="152" t="s">
        <v>5802</v>
      </c>
      <c r="C200" s="152" t="s">
        <v>5803</v>
      </c>
      <c r="D200" s="182" t="s">
        <v>5804</v>
      </c>
      <c r="E200" s="153">
        <v>13188.44</v>
      </c>
      <c r="F200" s="153">
        <v>19511.400000000001</v>
      </c>
      <c r="G200" s="159">
        <v>-2120.5</v>
      </c>
      <c r="H200" s="155">
        <f t="shared" si="8"/>
        <v>-0.10868005371218876</v>
      </c>
      <c r="I200" s="155">
        <f t="shared" si="2"/>
        <v>3.9835950348054045E-4</v>
      </c>
      <c r="J200" s="154">
        <v>17390.900000000001</v>
      </c>
      <c r="K200" s="154">
        <v>19511.400000000001</v>
      </c>
      <c r="L200" s="156">
        <v>-2120.5</v>
      </c>
      <c r="M200" s="20">
        <v>41548</v>
      </c>
      <c r="N200" s="20">
        <v>41912</v>
      </c>
      <c r="O200" s="165" t="s">
        <v>5341</v>
      </c>
      <c r="P200" s="158">
        <v>5</v>
      </c>
      <c r="Q200" s="165" t="s">
        <v>5805</v>
      </c>
      <c r="R200" s="202">
        <v>5</v>
      </c>
    </row>
    <row r="201" spans="2:18" s="31" customFormat="1" x14ac:dyDescent="0.2">
      <c r="B201" s="152" t="s">
        <v>5806</v>
      </c>
      <c r="C201" s="152" t="s">
        <v>5807</v>
      </c>
      <c r="D201" s="182" t="s">
        <v>5808</v>
      </c>
      <c r="E201" s="153">
        <v>33877.96</v>
      </c>
      <c r="F201" s="153">
        <v>0</v>
      </c>
      <c r="G201" s="159"/>
      <c r="H201" s="155"/>
      <c r="I201" s="155">
        <f t="shared" si="2"/>
        <v>1.5829160491058621E-3</v>
      </c>
      <c r="J201" s="154">
        <v>69104.25</v>
      </c>
      <c r="K201" s="154" t="s">
        <v>5259</v>
      </c>
      <c r="L201" s="156"/>
      <c r="M201" s="20">
        <v>41548</v>
      </c>
      <c r="N201" s="20">
        <v>41912</v>
      </c>
      <c r="O201" s="165" t="s">
        <v>5801</v>
      </c>
      <c r="P201" s="158">
        <v>9</v>
      </c>
      <c r="Q201" s="165" t="s">
        <v>5801</v>
      </c>
      <c r="R201" s="202">
        <v>9</v>
      </c>
    </row>
    <row r="202" spans="2:18" s="31" customFormat="1" ht="25.5" x14ac:dyDescent="0.2">
      <c r="B202" s="152" t="s">
        <v>5809</v>
      </c>
      <c r="C202" s="152" t="s">
        <v>5810</v>
      </c>
      <c r="D202" s="182" t="s">
        <v>5811</v>
      </c>
      <c r="E202" s="153">
        <v>24607.38</v>
      </c>
      <c r="F202" s="153">
        <v>37316.65</v>
      </c>
      <c r="G202" s="159">
        <v>19812.119999999995</v>
      </c>
      <c r="H202" s="155">
        <f t="shared" si="8"/>
        <v>0.53091904016035718</v>
      </c>
      <c r="I202" s="155">
        <f t="shared" si="2"/>
        <v>1.3086032609959228E-3</v>
      </c>
      <c r="J202" s="154">
        <v>57128.77</v>
      </c>
      <c r="K202" s="154">
        <v>37316.65</v>
      </c>
      <c r="L202" s="156">
        <v>19812.119999999995</v>
      </c>
      <c r="M202" s="20">
        <v>41548</v>
      </c>
      <c r="N202" s="20">
        <v>41912</v>
      </c>
      <c r="O202" s="165" t="s">
        <v>5322</v>
      </c>
      <c r="P202" s="158">
        <v>3</v>
      </c>
      <c r="Q202" s="165" t="s">
        <v>5812</v>
      </c>
      <c r="R202" s="202">
        <v>3</v>
      </c>
    </row>
    <row r="203" spans="2:18" s="31" customFormat="1" x14ac:dyDescent="0.2">
      <c r="B203" s="152" t="s">
        <v>5813</v>
      </c>
      <c r="C203" s="152" t="s">
        <v>5814</v>
      </c>
      <c r="D203" s="182" t="s">
        <v>5815</v>
      </c>
      <c r="E203" s="153">
        <v>27521.85</v>
      </c>
      <c r="F203" s="153">
        <v>58782.52</v>
      </c>
      <c r="G203" s="159">
        <v>2895.6400000000067</v>
      </c>
      <c r="H203" s="155">
        <f t="shared" si="8"/>
        <v>4.926022225654849E-2</v>
      </c>
      <c r="I203" s="155">
        <f t="shared" si="2"/>
        <v>1.4128125164996252E-3</v>
      </c>
      <c r="J203" s="154">
        <v>61678.16</v>
      </c>
      <c r="K203" s="154">
        <v>58782.52</v>
      </c>
      <c r="L203" s="156">
        <v>2895.6400000000067</v>
      </c>
      <c r="M203" s="20">
        <v>41548</v>
      </c>
      <c r="N203" s="20">
        <v>41912</v>
      </c>
      <c r="O203" s="165" t="s">
        <v>5785</v>
      </c>
      <c r="P203" s="158">
        <v>6</v>
      </c>
      <c r="Q203" s="165" t="s">
        <v>5411</v>
      </c>
      <c r="R203" s="202">
        <v>9</v>
      </c>
    </row>
    <row r="204" spans="2:18" s="31" customFormat="1" x14ac:dyDescent="0.2">
      <c r="B204" s="152" t="s">
        <v>5816</v>
      </c>
      <c r="C204" s="152" t="s">
        <v>5817</v>
      </c>
      <c r="D204" s="182" t="s">
        <v>5818</v>
      </c>
      <c r="E204" s="153">
        <v>398.77</v>
      </c>
      <c r="F204" s="153">
        <v>42202.09</v>
      </c>
      <c r="G204" s="159">
        <v>-29267.969999999994</v>
      </c>
      <c r="H204" s="155">
        <f t="shared" si="8"/>
        <v>-0.69351944417918632</v>
      </c>
      <c r="I204" s="155">
        <f t="shared" si="2"/>
        <v>2.9627159153107247E-4</v>
      </c>
      <c r="J204" s="154">
        <v>12934.12</v>
      </c>
      <c r="K204" s="154">
        <v>42202.09</v>
      </c>
      <c r="L204" s="156">
        <v>-29267.969999999994</v>
      </c>
      <c r="M204" s="20">
        <v>41548</v>
      </c>
      <c r="N204" s="20">
        <v>41912</v>
      </c>
      <c r="O204" s="165" t="s">
        <v>5819</v>
      </c>
      <c r="P204" s="158">
        <v>5</v>
      </c>
      <c r="Q204" s="165" t="s">
        <v>5411</v>
      </c>
      <c r="R204" s="202">
        <v>9</v>
      </c>
    </row>
    <row r="205" spans="2:18" s="31" customFormat="1" ht="25.5" x14ac:dyDescent="0.2">
      <c r="B205" s="152" t="s">
        <v>5820</v>
      </c>
      <c r="C205" s="152" t="s">
        <v>5821</v>
      </c>
      <c r="D205" s="182" t="s">
        <v>5822</v>
      </c>
      <c r="E205" s="153">
        <v>-384.22</v>
      </c>
      <c r="F205" s="153">
        <v>9138.25</v>
      </c>
      <c r="G205" s="159">
        <v>-3422.5699999999997</v>
      </c>
      <c r="H205" s="155">
        <f t="shared" si="8"/>
        <v>-0.37453232292835059</v>
      </c>
      <c r="I205" s="155">
        <f t="shared" si="2"/>
        <v>1.3092453218945861E-4</v>
      </c>
      <c r="J205" s="154">
        <v>5715.68</v>
      </c>
      <c r="K205" s="154">
        <v>9138.25</v>
      </c>
      <c r="L205" s="156">
        <v>-3422.5699999999997</v>
      </c>
      <c r="M205" s="20">
        <v>41548</v>
      </c>
      <c r="N205" s="20">
        <v>41912</v>
      </c>
      <c r="O205" s="165" t="s">
        <v>5785</v>
      </c>
      <c r="P205" s="158">
        <v>6</v>
      </c>
      <c r="Q205" s="165" t="s">
        <v>5823</v>
      </c>
      <c r="R205" s="202">
        <v>6</v>
      </c>
    </row>
    <row r="206" spans="2:18" s="31" customFormat="1" x14ac:dyDescent="0.2">
      <c r="B206" s="152" t="s">
        <v>5831</v>
      </c>
      <c r="C206" s="152" t="s">
        <v>5832</v>
      </c>
      <c r="D206" s="182" t="s">
        <v>5833</v>
      </c>
      <c r="E206" s="153">
        <v>19353.61</v>
      </c>
      <c r="F206" s="153">
        <v>73569.820000000007</v>
      </c>
      <c r="G206" s="159">
        <v>-15824.650000000009</v>
      </c>
      <c r="H206" s="155">
        <f t="shared" si="8"/>
        <v>-0.21509703299532346</v>
      </c>
      <c r="I206" s="155">
        <f t="shared" si="2"/>
        <v>1.3227226451534653E-3</v>
      </c>
      <c r="J206" s="154">
        <v>57745.17</v>
      </c>
      <c r="K206" s="154">
        <v>73569.820000000007</v>
      </c>
      <c r="L206" s="156">
        <v>-15824.650000000009</v>
      </c>
      <c r="M206" s="20">
        <v>41548</v>
      </c>
      <c r="N206" s="20">
        <v>41912</v>
      </c>
      <c r="O206" s="165" t="s">
        <v>5363</v>
      </c>
      <c r="P206" s="158">
        <v>7</v>
      </c>
      <c r="Q206" s="165" t="s">
        <v>5764</v>
      </c>
      <c r="R206" s="202">
        <v>7</v>
      </c>
    </row>
    <row r="207" spans="2:18" s="31" customFormat="1" x14ac:dyDescent="0.2">
      <c r="B207" s="152" t="s">
        <v>5834</v>
      </c>
      <c r="C207" s="152" t="s">
        <v>5835</v>
      </c>
      <c r="D207" s="182" t="s">
        <v>5836</v>
      </c>
      <c r="E207" s="153">
        <v>13163.42</v>
      </c>
      <c r="F207" s="153">
        <v>38023.07</v>
      </c>
      <c r="G207" s="159">
        <v>7869.3799999999974</v>
      </c>
      <c r="H207" s="155">
        <f t="shared" si="8"/>
        <v>0.20696329886040232</v>
      </c>
      <c r="I207" s="155">
        <f t="shared" ref="I207:I270" si="9">J207/43656295</f>
        <v>1.0512218226489444E-3</v>
      </c>
      <c r="J207" s="154">
        <v>45892.45</v>
      </c>
      <c r="K207" s="154">
        <v>38023.07</v>
      </c>
      <c r="L207" s="156">
        <v>7869.3799999999974</v>
      </c>
      <c r="M207" s="20">
        <v>41548</v>
      </c>
      <c r="N207" s="20">
        <v>41912</v>
      </c>
      <c r="O207" s="165" t="s">
        <v>5785</v>
      </c>
      <c r="P207" s="158">
        <v>6</v>
      </c>
      <c r="Q207" s="165" t="s">
        <v>5411</v>
      </c>
      <c r="R207" s="202">
        <v>9</v>
      </c>
    </row>
    <row r="208" spans="2:18" s="31" customFormat="1" x14ac:dyDescent="0.2">
      <c r="B208" s="152" t="s">
        <v>5837</v>
      </c>
      <c r="C208" s="152" t="s">
        <v>5838</v>
      </c>
      <c r="D208" s="182" t="s">
        <v>5839</v>
      </c>
      <c r="E208" s="153">
        <v>487.26</v>
      </c>
      <c r="F208" s="153">
        <v>28790.67</v>
      </c>
      <c r="G208" s="154">
        <v>-15296.939999999999</v>
      </c>
      <c r="H208" s="155">
        <f t="shared" si="8"/>
        <v>-0.53131587420508097</v>
      </c>
      <c r="I208" s="155">
        <f t="shared" si="9"/>
        <v>3.0909013236235462E-4</v>
      </c>
      <c r="J208" s="154">
        <v>13493.73</v>
      </c>
      <c r="K208" s="154">
        <v>28790.67</v>
      </c>
      <c r="L208" s="156">
        <v>-15296.939999999999</v>
      </c>
      <c r="M208" s="20">
        <v>41548</v>
      </c>
      <c r="N208" s="20">
        <v>41912</v>
      </c>
      <c r="O208" s="165" t="s">
        <v>5785</v>
      </c>
      <c r="P208" s="158">
        <v>6</v>
      </c>
      <c r="Q208" s="165" t="s">
        <v>5411</v>
      </c>
      <c r="R208" s="202">
        <v>9</v>
      </c>
    </row>
    <row r="209" spans="2:18" s="31" customFormat="1" ht="25.5" x14ac:dyDescent="0.2">
      <c r="B209" s="152" t="s">
        <v>5844</v>
      </c>
      <c r="C209" s="152" t="s">
        <v>5845</v>
      </c>
      <c r="D209" s="182" t="s">
        <v>5846</v>
      </c>
      <c r="E209" s="153">
        <v>20831.61</v>
      </c>
      <c r="F209" s="153">
        <v>66681.61</v>
      </c>
      <c r="G209" s="159">
        <v>-8449.8499999999985</v>
      </c>
      <c r="H209" s="155">
        <f t="shared" si="8"/>
        <v>-0.12671934585862576</v>
      </c>
      <c r="I209" s="155">
        <f t="shared" si="9"/>
        <v>1.3338685749672528E-3</v>
      </c>
      <c r="J209" s="154">
        <v>58231.76</v>
      </c>
      <c r="K209" s="154">
        <v>66681.61</v>
      </c>
      <c r="L209" s="156">
        <v>-8449.8499999999985</v>
      </c>
      <c r="M209" s="20">
        <v>41548</v>
      </c>
      <c r="N209" s="20">
        <v>41912</v>
      </c>
      <c r="O209" s="165" t="s">
        <v>5410</v>
      </c>
      <c r="P209" s="158">
        <v>10</v>
      </c>
      <c r="Q209" s="165" t="s">
        <v>5508</v>
      </c>
      <c r="R209" s="202">
        <v>9</v>
      </c>
    </row>
    <row r="210" spans="2:18" s="31" customFormat="1" ht="25.5" x14ac:dyDescent="0.2">
      <c r="B210" s="152" t="s">
        <v>5847</v>
      </c>
      <c r="C210" s="152" t="s">
        <v>5848</v>
      </c>
      <c r="D210" s="182" t="s">
        <v>5849</v>
      </c>
      <c r="E210" s="153">
        <v>9004.9</v>
      </c>
      <c r="F210" s="153">
        <v>11800.11</v>
      </c>
      <c r="G210" s="159">
        <v>-1896.17</v>
      </c>
      <c r="H210" s="155">
        <f t="shared" si="8"/>
        <v>-0.16069087491557282</v>
      </c>
      <c r="I210" s="155">
        <f t="shared" si="9"/>
        <v>2.2686167023564416E-4</v>
      </c>
      <c r="J210" s="154">
        <v>9903.94</v>
      </c>
      <c r="K210" s="154">
        <v>11800.11</v>
      </c>
      <c r="L210" s="156">
        <v>-1896.17</v>
      </c>
      <c r="M210" s="20">
        <v>41548</v>
      </c>
      <c r="N210" s="20">
        <v>41912</v>
      </c>
      <c r="O210" s="165" t="s">
        <v>5341</v>
      </c>
      <c r="P210" s="158">
        <v>5</v>
      </c>
      <c r="Q210" s="165" t="s">
        <v>5777</v>
      </c>
      <c r="R210" s="202">
        <v>5</v>
      </c>
    </row>
    <row r="211" spans="2:18" s="31" customFormat="1" ht="38.25" x14ac:dyDescent="0.2">
      <c r="B211" s="152" t="s">
        <v>5856</v>
      </c>
      <c r="C211" s="152" t="s">
        <v>5857</v>
      </c>
      <c r="D211" s="182" t="s">
        <v>5858</v>
      </c>
      <c r="E211" s="153">
        <v>-2799.35</v>
      </c>
      <c r="F211" s="153">
        <v>35879.82</v>
      </c>
      <c r="G211" s="159">
        <v>17074.080000000002</v>
      </c>
      <c r="H211" s="155">
        <f t="shared" si="8"/>
        <v>0.47586860803649522</v>
      </c>
      <c r="I211" s="155">
        <f t="shared" si="9"/>
        <v>1.2129728370215568E-3</v>
      </c>
      <c r="J211" s="154">
        <v>52953.9</v>
      </c>
      <c r="K211" s="154">
        <v>35879.82</v>
      </c>
      <c r="L211" s="156">
        <v>17074.080000000002</v>
      </c>
      <c r="M211" s="20">
        <v>41548</v>
      </c>
      <c r="N211" s="20">
        <v>41912</v>
      </c>
      <c r="O211" s="165" t="s">
        <v>5859</v>
      </c>
      <c r="P211" s="158">
        <v>6</v>
      </c>
      <c r="Q211" s="165" t="s">
        <v>5411</v>
      </c>
      <c r="R211" s="202">
        <v>9</v>
      </c>
    </row>
    <row r="212" spans="2:18" s="31" customFormat="1" x14ac:dyDescent="0.2">
      <c r="B212" s="152" t="s">
        <v>5864</v>
      </c>
      <c r="C212" s="152" t="s">
        <v>5865</v>
      </c>
      <c r="D212" s="182" t="s">
        <v>5866</v>
      </c>
      <c r="E212" s="153">
        <v>13399.35</v>
      </c>
      <c r="F212" s="153">
        <v>12046.61</v>
      </c>
      <c r="G212" s="159">
        <v>4897.2700000000004</v>
      </c>
      <c r="H212" s="155">
        <f t="shared" si="8"/>
        <v>0.40652681542774277</v>
      </c>
      <c r="I212" s="155">
        <f t="shared" si="9"/>
        <v>3.8811997215979968E-4</v>
      </c>
      <c r="J212" s="154">
        <v>16943.88</v>
      </c>
      <c r="K212" s="154">
        <v>12046.61</v>
      </c>
      <c r="L212" s="156">
        <v>4897.2700000000004</v>
      </c>
      <c r="M212" s="20">
        <v>41548</v>
      </c>
      <c r="N212" s="20">
        <v>41912</v>
      </c>
      <c r="O212" s="165" t="s">
        <v>5656</v>
      </c>
      <c r="P212" s="158">
        <v>3</v>
      </c>
      <c r="Q212" s="165" t="s">
        <v>5411</v>
      </c>
      <c r="R212" s="202">
        <v>9</v>
      </c>
    </row>
    <row r="213" spans="2:18" s="31" customFormat="1" ht="38.25" x14ac:dyDescent="0.2">
      <c r="B213" s="152" t="s">
        <v>5867</v>
      </c>
      <c r="C213" s="152" t="s">
        <v>5868</v>
      </c>
      <c r="D213" s="182" t="s">
        <v>5869</v>
      </c>
      <c r="E213" s="153">
        <v>77124.52</v>
      </c>
      <c r="F213" s="153">
        <v>73156.12</v>
      </c>
      <c r="G213" s="159">
        <v>6249.1800000000076</v>
      </c>
      <c r="H213" s="155">
        <f t="shared" si="8"/>
        <v>8.5422518307422646E-2</v>
      </c>
      <c r="I213" s="155">
        <f t="shared" si="9"/>
        <v>1.8188740020196402E-3</v>
      </c>
      <c r="J213" s="154">
        <v>79405.3</v>
      </c>
      <c r="K213" s="154">
        <v>73156.12</v>
      </c>
      <c r="L213" s="156">
        <v>6249.1800000000076</v>
      </c>
      <c r="M213" s="20">
        <v>41548</v>
      </c>
      <c r="N213" s="20">
        <v>41912</v>
      </c>
      <c r="O213" s="165" t="s">
        <v>5870</v>
      </c>
      <c r="P213" s="158">
        <v>6</v>
      </c>
      <c r="Q213" s="165" t="s">
        <v>5411</v>
      </c>
      <c r="R213" s="202">
        <v>9</v>
      </c>
    </row>
    <row r="214" spans="2:18" s="31" customFormat="1" x14ac:dyDescent="0.2">
      <c r="B214" s="152" t="s">
        <v>5874</v>
      </c>
      <c r="C214" s="152" t="s">
        <v>5875</v>
      </c>
      <c r="D214" s="182" t="s">
        <v>5876</v>
      </c>
      <c r="E214" s="153">
        <v>359368.93</v>
      </c>
      <c r="F214" s="153">
        <v>345660.25</v>
      </c>
      <c r="G214" s="154">
        <v>238421.91000000003</v>
      </c>
      <c r="H214" s="155">
        <f t="shared" si="8"/>
        <v>0.68975796320230642</v>
      </c>
      <c r="I214" s="155">
        <f t="shared" si="9"/>
        <v>1.3379105121036955E-2</v>
      </c>
      <c r="J214" s="154">
        <v>584082.16</v>
      </c>
      <c r="K214" s="154">
        <v>345660.25</v>
      </c>
      <c r="L214" s="156">
        <v>238421.91000000003</v>
      </c>
      <c r="M214" s="20">
        <v>41548</v>
      </c>
      <c r="N214" s="20">
        <v>41912</v>
      </c>
      <c r="O214" s="165" t="s">
        <v>5877</v>
      </c>
      <c r="P214" s="158">
        <v>6</v>
      </c>
      <c r="Q214" s="165" t="s">
        <v>5411</v>
      </c>
      <c r="R214" s="202">
        <v>9</v>
      </c>
    </row>
    <row r="215" spans="2:18" s="31" customFormat="1" ht="25.5" x14ac:dyDescent="0.2">
      <c r="B215" s="152" t="s">
        <v>5885</v>
      </c>
      <c r="C215" s="152" t="s">
        <v>5886</v>
      </c>
      <c r="D215" s="182" t="s">
        <v>5887</v>
      </c>
      <c r="E215" s="153">
        <v>-2711.16</v>
      </c>
      <c r="F215" s="153">
        <v>26784.97</v>
      </c>
      <c r="G215" s="159">
        <v>-16194.650000000001</v>
      </c>
      <c r="H215" s="155">
        <f t="shared" si="8"/>
        <v>-0.6046170669595673</v>
      </c>
      <c r="I215" s="155">
        <f t="shared" si="9"/>
        <v>2.4258403055046242E-4</v>
      </c>
      <c r="J215" s="154">
        <v>10590.32</v>
      </c>
      <c r="K215" s="154">
        <v>26784.97</v>
      </c>
      <c r="L215" s="156">
        <v>-16194.650000000001</v>
      </c>
      <c r="M215" s="20">
        <v>41548</v>
      </c>
      <c r="N215" s="20">
        <v>41912</v>
      </c>
      <c r="O215" s="165" t="s">
        <v>5888</v>
      </c>
      <c r="P215" s="158">
        <v>4</v>
      </c>
      <c r="Q215" s="165" t="s">
        <v>5411</v>
      </c>
      <c r="R215" s="202">
        <v>9</v>
      </c>
    </row>
    <row r="216" spans="2:18" s="31" customFormat="1" ht="25.5" x14ac:dyDescent="0.2">
      <c r="B216" s="152" t="s">
        <v>5889</v>
      </c>
      <c r="C216" s="152" t="s">
        <v>5890</v>
      </c>
      <c r="D216" s="182" t="s">
        <v>5891</v>
      </c>
      <c r="E216" s="153">
        <v>-1288.6500000000001</v>
      </c>
      <c r="F216" s="153">
        <v>27715.759999999998</v>
      </c>
      <c r="G216" s="159">
        <v>991.08000000000175</v>
      </c>
      <c r="H216" s="155">
        <f t="shared" si="8"/>
        <v>3.5758716340450407E-2</v>
      </c>
      <c r="I216" s="155">
        <f t="shared" si="9"/>
        <v>6.5756473379154144E-4</v>
      </c>
      <c r="J216" s="154">
        <v>28706.84</v>
      </c>
      <c r="K216" s="154">
        <v>27715.759999999998</v>
      </c>
      <c r="L216" s="156">
        <v>991.08000000000175</v>
      </c>
      <c r="M216" s="20">
        <v>41548</v>
      </c>
      <c r="N216" s="20">
        <v>41912</v>
      </c>
      <c r="O216" s="165" t="s">
        <v>5892</v>
      </c>
      <c r="P216" s="158">
        <v>7</v>
      </c>
      <c r="Q216" s="165" t="s">
        <v>5508</v>
      </c>
      <c r="R216" s="202">
        <v>9</v>
      </c>
    </row>
    <row r="217" spans="2:18" s="31" customFormat="1" ht="25.5" x14ac:dyDescent="0.2">
      <c r="B217" s="152" t="s">
        <v>5896</v>
      </c>
      <c r="C217" s="152" t="s">
        <v>5897</v>
      </c>
      <c r="D217" s="182" t="s">
        <v>5898</v>
      </c>
      <c r="E217" s="153">
        <v>135188.57</v>
      </c>
      <c r="F217" s="153">
        <v>606799.55000000005</v>
      </c>
      <c r="G217" s="159">
        <v>-346184.56000000006</v>
      </c>
      <c r="H217" s="155">
        <f t="shared" si="8"/>
        <v>-0.57050892671228914</v>
      </c>
      <c r="I217" s="155">
        <f t="shared" si="9"/>
        <v>5.9697001314472512E-3</v>
      </c>
      <c r="J217" s="154">
        <v>260614.99</v>
      </c>
      <c r="K217" s="154">
        <v>606799.55000000005</v>
      </c>
      <c r="L217" s="156">
        <v>-346184.56000000006</v>
      </c>
      <c r="M217" s="20">
        <v>41548</v>
      </c>
      <c r="N217" s="20">
        <v>41912</v>
      </c>
      <c r="O217" s="165" t="s">
        <v>5785</v>
      </c>
      <c r="P217" s="158">
        <v>6</v>
      </c>
      <c r="Q217" s="165" t="s">
        <v>5823</v>
      </c>
      <c r="R217" s="202">
        <v>6</v>
      </c>
    </row>
    <row r="218" spans="2:18" s="31" customFormat="1" x14ac:dyDescent="0.2">
      <c r="B218" s="152" t="s">
        <v>5902</v>
      </c>
      <c r="C218" s="152" t="s">
        <v>5903</v>
      </c>
      <c r="D218" s="182" t="s">
        <v>5904</v>
      </c>
      <c r="E218" s="153">
        <v>3002.19</v>
      </c>
      <c r="F218" s="153">
        <v>20082.84</v>
      </c>
      <c r="G218" s="154">
        <v>-3240.1800000000003</v>
      </c>
      <c r="H218" s="155">
        <f t="shared" si="8"/>
        <v>-0.16134072670996732</v>
      </c>
      <c r="I218" s="155">
        <f t="shared" si="9"/>
        <v>3.8580140618895857E-4</v>
      </c>
      <c r="J218" s="154">
        <v>16842.66</v>
      </c>
      <c r="K218" s="154">
        <v>20082.84</v>
      </c>
      <c r="L218" s="156">
        <v>-3240.1800000000003</v>
      </c>
      <c r="M218" s="20">
        <v>41548</v>
      </c>
      <c r="N218" s="20">
        <v>41912</v>
      </c>
      <c r="O218" s="165" t="s">
        <v>5369</v>
      </c>
      <c r="P218" s="158">
        <v>8</v>
      </c>
      <c r="Q218" s="165" t="s">
        <v>5736</v>
      </c>
      <c r="R218" s="202">
        <v>9</v>
      </c>
    </row>
    <row r="219" spans="2:18" s="31" customFormat="1" x14ac:dyDescent="0.2">
      <c r="B219" s="152" t="s">
        <v>5905</v>
      </c>
      <c r="C219" s="152" t="s">
        <v>5906</v>
      </c>
      <c r="D219" s="182" t="s">
        <v>5907</v>
      </c>
      <c r="E219" s="153">
        <v>-390.07</v>
      </c>
      <c r="F219" s="153">
        <v>2123.9899999999998</v>
      </c>
      <c r="G219" s="154">
        <v>713.96</v>
      </c>
      <c r="H219" s="155">
        <f t="shared" si="8"/>
        <v>0.33614094228315583</v>
      </c>
      <c r="I219" s="155">
        <f t="shared" si="9"/>
        <v>6.5006661696783935E-5</v>
      </c>
      <c r="J219" s="154">
        <v>2837.95</v>
      </c>
      <c r="K219" s="154">
        <v>2123.9899999999998</v>
      </c>
      <c r="L219" s="156">
        <v>713.96</v>
      </c>
      <c r="M219" s="20">
        <v>41548</v>
      </c>
      <c r="N219" s="20">
        <v>41912</v>
      </c>
      <c r="O219" s="165" t="s">
        <v>5908</v>
      </c>
      <c r="P219" s="158">
        <v>7</v>
      </c>
      <c r="Q219" s="165" t="s">
        <v>5411</v>
      </c>
      <c r="R219" s="202">
        <v>9</v>
      </c>
    </row>
    <row r="220" spans="2:18" s="31" customFormat="1" ht="38.25" x14ac:dyDescent="0.2">
      <c r="B220" s="152" t="s">
        <v>5909</v>
      </c>
      <c r="C220" s="152" t="s">
        <v>5910</v>
      </c>
      <c r="D220" s="182" t="s">
        <v>5911</v>
      </c>
      <c r="E220" s="153">
        <v>29983.62</v>
      </c>
      <c r="F220" s="153">
        <v>163854.88</v>
      </c>
      <c r="G220" s="154">
        <v>-44841.53</v>
      </c>
      <c r="H220" s="155">
        <f t="shared" si="8"/>
        <v>-0.27366612456095296</v>
      </c>
      <c r="I220" s="155">
        <f t="shared" si="9"/>
        <v>2.7261440761292273E-3</v>
      </c>
      <c r="J220" s="154">
        <v>119013.35</v>
      </c>
      <c r="K220" s="154">
        <v>163854.88</v>
      </c>
      <c r="L220" s="156">
        <v>-44841.53</v>
      </c>
      <c r="M220" s="20">
        <v>41548</v>
      </c>
      <c r="N220" s="20">
        <v>41912</v>
      </c>
      <c r="O220" s="165" t="s">
        <v>5912</v>
      </c>
      <c r="P220" s="158">
        <v>7</v>
      </c>
      <c r="Q220" s="165" t="s">
        <v>5411</v>
      </c>
      <c r="R220" s="202">
        <v>9</v>
      </c>
    </row>
    <row r="221" spans="2:18" s="31" customFormat="1" ht="25.5" x14ac:dyDescent="0.2">
      <c r="B221" s="152" t="s">
        <v>5913</v>
      </c>
      <c r="C221" s="152" t="s">
        <v>5914</v>
      </c>
      <c r="D221" s="182" t="s">
        <v>5915</v>
      </c>
      <c r="E221" s="153">
        <v>10721.39</v>
      </c>
      <c r="F221" s="153">
        <v>9232.67</v>
      </c>
      <c r="G221" s="159">
        <v>6140.77</v>
      </c>
      <c r="H221" s="155">
        <f t="shared" si="8"/>
        <v>0.66511312545558332</v>
      </c>
      <c r="I221" s="155">
        <f t="shared" si="9"/>
        <v>3.521471531196131E-4</v>
      </c>
      <c r="J221" s="154">
        <v>15373.44</v>
      </c>
      <c r="K221" s="154">
        <v>9232.67</v>
      </c>
      <c r="L221" s="156">
        <v>6140.77</v>
      </c>
      <c r="M221" s="20">
        <v>41548</v>
      </c>
      <c r="N221" s="20">
        <v>41912</v>
      </c>
      <c r="O221" s="165" t="s">
        <v>5908</v>
      </c>
      <c r="P221" s="158">
        <v>7</v>
      </c>
      <c r="Q221" s="165" t="s">
        <v>5411</v>
      </c>
      <c r="R221" s="202">
        <v>9</v>
      </c>
    </row>
    <row r="222" spans="2:18" s="31" customFormat="1" x14ac:dyDescent="0.2">
      <c r="B222" s="152" t="s">
        <v>5920</v>
      </c>
      <c r="C222" s="152" t="s">
        <v>5921</v>
      </c>
      <c r="D222" s="182" t="s">
        <v>5922</v>
      </c>
      <c r="E222" s="153">
        <v>-1468.28</v>
      </c>
      <c r="F222" s="153">
        <v>1664</v>
      </c>
      <c r="G222" s="154">
        <v>2605.8199999999997</v>
      </c>
      <c r="H222" s="155">
        <f t="shared" si="8"/>
        <v>1.5659975961538459</v>
      </c>
      <c r="I222" s="155">
        <f t="shared" si="9"/>
        <v>9.780536804600573E-5</v>
      </c>
      <c r="J222" s="154">
        <v>4269.82</v>
      </c>
      <c r="K222" s="154">
        <v>1664</v>
      </c>
      <c r="L222" s="156">
        <v>2605.8199999999997</v>
      </c>
      <c r="M222" s="20">
        <v>41548</v>
      </c>
      <c r="N222" s="20">
        <v>41912</v>
      </c>
      <c r="O222" s="165" t="s">
        <v>5923</v>
      </c>
      <c r="P222" s="158">
        <v>7</v>
      </c>
      <c r="Q222" s="165" t="s">
        <v>5411</v>
      </c>
      <c r="R222" s="202">
        <v>9</v>
      </c>
    </row>
    <row r="223" spans="2:18" s="31" customFormat="1" x14ac:dyDescent="0.2">
      <c r="B223" s="152" t="s">
        <v>5924</v>
      </c>
      <c r="C223" s="152" t="s">
        <v>5925</v>
      </c>
      <c r="D223" s="182" t="s">
        <v>5926</v>
      </c>
      <c r="E223" s="153">
        <v>1049.3900000000001</v>
      </c>
      <c r="F223" s="153">
        <v>2797.89</v>
      </c>
      <c r="G223" s="154">
        <v>-1096.33</v>
      </c>
      <c r="H223" s="155">
        <f t="shared" si="8"/>
        <v>-0.39184170928807066</v>
      </c>
      <c r="I223" s="155">
        <f t="shared" si="9"/>
        <v>3.8976280511206915E-5</v>
      </c>
      <c r="J223" s="154">
        <v>1701.56</v>
      </c>
      <c r="K223" s="154">
        <v>2797.89</v>
      </c>
      <c r="L223" s="156">
        <v>-1096.33</v>
      </c>
      <c r="M223" s="20">
        <v>41548</v>
      </c>
      <c r="N223" s="20">
        <v>41912</v>
      </c>
      <c r="O223" s="165" t="s">
        <v>5912</v>
      </c>
      <c r="P223" s="158">
        <v>7</v>
      </c>
      <c r="Q223" s="165" t="s">
        <v>5892</v>
      </c>
      <c r="R223" s="202">
        <v>7</v>
      </c>
    </row>
    <row r="224" spans="2:18" s="31" customFormat="1" x14ac:dyDescent="0.2">
      <c r="B224" s="152" t="s">
        <v>5927</v>
      </c>
      <c r="C224" s="152" t="s">
        <v>5928</v>
      </c>
      <c r="D224" s="182" t="s">
        <v>5929</v>
      </c>
      <c r="E224" s="153">
        <v>280.41000000000003</v>
      </c>
      <c r="F224" s="153">
        <v>3883.98</v>
      </c>
      <c r="G224" s="154">
        <v>159.40999999999985</v>
      </c>
      <c r="H224" s="155">
        <f t="shared" si="8"/>
        <v>4.104295078759413E-2</v>
      </c>
      <c r="I224" s="155">
        <f t="shared" si="9"/>
        <v>9.2618716269898753E-5</v>
      </c>
      <c r="J224" s="154">
        <v>4043.39</v>
      </c>
      <c r="K224" s="154">
        <v>3883.98</v>
      </c>
      <c r="L224" s="156">
        <v>159.40999999999985</v>
      </c>
      <c r="M224" s="20">
        <v>41548</v>
      </c>
      <c r="N224" s="20">
        <v>41912</v>
      </c>
      <c r="O224" s="165" t="s">
        <v>5529</v>
      </c>
      <c r="P224" s="158">
        <v>10</v>
      </c>
      <c r="Q224" s="165" t="s">
        <v>5508</v>
      </c>
      <c r="R224" s="202">
        <v>9</v>
      </c>
    </row>
    <row r="225" spans="2:18" s="31" customFormat="1" x14ac:dyDescent="0.2">
      <c r="B225" s="152" t="s">
        <v>5930</v>
      </c>
      <c r="C225" s="152" t="s">
        <v>5931</v>
      </c>
      <c r="D225" s="182" t="s">
        <v>5932</v>
      </c>
      <c r="E225" s="153">
        <v>1484.2</v>
      </c>
      <c r="F225" s="153">
        <v>1006.34</v>
      </c>
      <c r="G225" s="154">
        <v>5467.38</v>
      </c>
      <c r="H225" s="155">
        <f t="shared" si="8"/>
        <v>5.4329351908897587</v>
      </c>
      <c r="I225" s="155">
        <f t="shared" si="9"/>
        <v>1.4828835108430526E-4</v>
      </c>
      <c r="J225" s="154">
        <v>6473.72</v>
      </c>
      <c r="K225" s="154">
        <v>1006.34</v>
      </c>
      <c r="L225" s="156">
        <v>5467.38</v>
      </c>
      <c r="M225" s="20">
        <v>41548</v>
      </c>
      <c r="N225" s="20">
        <v>41912</v>
      </c>
      <c r="O225" s="165" t="s">
        <v>5764</v>
      </c>
      <c r="P225" s="158">
        <v>7</v>
      </c>
      <c r="Q225" s="165" t="s">
        <v>5405</v>
      </c>
      <c r="R225" s="202">
        <v>9</v>
      </c>
    </row>
    <row r="226" spans="2:18" s="31" customFormat="1" ht="25.5" x14ac:dyDescent="0.2">
      <c r="B226" s="152" t="s">
        <v>5936</v>
      </c>
      <c r="C226" s="152" t="s">
        <v>5937</v>
      </c>
      <c r="D226" s="182" t="s">
        <v>5938</v>
      </c>
      <c r="E226" s="153">
        <v>-6160.29</v>
      </c>
      <c r="F226" s="153">
        <v>11373.94</v>
      </c>
      <c r="G226" s="154">
        <v>-1161.4500000000007</v>
      </c>
      <c r="H226" s="155">
        <f t="shared" si="8"/>
        <v>-0.1021150102778809</v>
      </c>
      <c r="I226" s="155">
        <f t="shared" si="9"/>
        <v>2.3392937948582215E-4</v>
      </c>
      <c r="J226" s="154">
        <v>10212.49</v>
      </c>
      <c r="K226" s="154">
        <v>11373.94</v>
      </c>
      <c r="L226" s="156">
        <v>-1161.4500000000007</v>
      </c>
      <c r="M226" s="20">
        <v>41548</v>
      </c>
      <c r="N226" s="20">
        <v>41912</v>
      </c>
      <c r="O226" s="165" t="s">
        <v>5939</v>
      </c>
      <c r="P226" s="158">
        <v>8</v>
      </c>
      <c r="Q226" s="165" t="s">
        <v>5411</v>
      </c>
      <c r="R226" s="202">
        <v>9</v>
      </c>
    </row>
    <row r="227" spans="2:18" s="31" customFormat="1" ht="25.5" x14ac:dyDescent="0.2">
      <c r="B227" s="152" t="s">
        <v>5940</v>
      </c>
      <c r="C227" s="152" t="s">
        <v>5941</v>
      </c>
      <c r="D227" s="182" t="s">
        <v>5942</v>
      </c>
      <c r="E227" s="153">
        <v>-1.1299999999999999</v>
      </c>
      <c r="F227" s="153">
        <v>1593.53</v>
      </c>
      <c r="G227" s="154">
        <v>2599.8500000000004</v>
      </c>
      <c r="H227" s="155">
        <f t="shared" si="8"/>
        <v>1.6315036428557983</v>
      </c>
      <c r="I227" s="155">
        <f t="shared" si="9"/>
        <v>9.6054417810764744E-5</v>
      </c>
      <c r="J227" s="154">
        <v>4193.38</v>
      </c>
      <c r="K227" s="154">
        <v>1593.53</v>
      </c>
      <c r="L227" s="156">
        <v>2599.8500000000004</v>
      </c>
      <c r="M227" s="20">
        <v>41548</v>
      </c>
      <c r="N227" s="20">
        <v>41912</v>
      </c>
      <c r="O227" s="165" t="s">
        <v>5943</v>
      </c>
      <c r="P227" s="158">
        <v>8</v>
      </c>
      <c r="Q227" s="165" t="s">
        <v>5411</v>
      </c>
      <c r="R227" s="202">
        <v>9</v>
      </c>
    </row>
    <row r="228" spans="2:18" s="31" customFormat="1" x14ac:dyDescent="0.2">
      <c r="B228" s="152" t="s">
        <v>5944</v>
      </c>
      <c r="C228" s="152" t="s">
        <v>5945</v>
      </c>
      <c r="D228" s="182" t="s">
        <v>5946</v>
      </c>
      <c r="E228" s="153">
        <v>3760.76</v>
      </c>
      <c r="F228" s="153">
        <v>5866.24</v>
      </c>
      <c r="G228" s="154">
        <v>-1194.4399999999996</v>
      </c>
      <c r="H228" s="155">
        <f t="shared" si="8"/>
        <v>-0.2036125354571241</v>
      </c>
      <c r="I228" s="155">
        <f t="shared" si="9"/>
        <v>1.0701320393771391E-4</v>
      </c>
      <c r="J228" s="154">
        <v>4671.8</v>
      </c>
      <c r="K228" s="154">
        <v>5866.24</v>
      </c>
      <c r="L228" s="156">
        <v>-1194.4399999999996</v>
      </c>
      <c r="M228" s="20">
        <v>41548</v>
      </c>
      <c r="N228" s="20">
        <v>41912</v>
      </c>
      <c r="O228" s="165" t="s">
        <v>5908</v>
      </c>
      <c r="P228" s="158">
        <v>7</v>
      </c>
      <c r="Q228" s="165" t="s">
        <v>5411</v>
      </c>
      <c r="R228" s="202">
        <v>9</v>
      </c>
    </row>
    <row r="229" spans="2:18" s="31" customFormat="1" x14ac:dyDescent="0.2">
      <c r="B229" s="152" t="s">
        <v>5947</v>
      </c>
      <c r="C229" s="152" t="s">
        <v>5948</v>
      </c>
      <c r="D229" s="182" t="s">
        <v>5949</v>
      </c>
      <c r="E229" s="153">
        <v>25861.93</v>
      </c>
      <c r="F229" s="153">
        <v>24951.38</v>
      </c>
      <c r="G229" s="154">
        <v>2593.489999999998</v>
      </c>
      <c r="H229" s="155">
        <f t="shared" si="8"/>
        <v>0.10394174590744071</v>
      </c>
      <c r="I229" s="155">
        <f t="shared" si="9"/>
        <v>6.3094841190714879E-4</v>
      </c>
      <c r="J229" s="154">
        <v>27544.87</v>
      </c>
      <c r="K229" s="154">
        <v>24951.38</v>
      </c>
      <c r="L229" s="156">
        <v>2593.489999999998</v>
      </c>
      <c r="M229" s="20">
        <v>41548</v>
      </c>
      <c r="N229" s="20">
        <v>41912</v>
      </c>
      <c r="O229" s="165" t="s">
        <v>5950</v>
      </c>
      <c r="P229" s="158">
        <v>8</v>
      </c>
      <c r="Q229" s="165" t="s">
        <v>5411</v>
      </c>
      <c r="R229" s="202">
        <v>9</v>
      </c>
    </row>
    <row r="230" spans="2:18" s="31" customFormat="1" x14ac:dyDescent="0.2">
      <c r="B230" s="152" t="s">
        <v>5951</v>
      </c>
      <c r="C230" s="152" t="s">
        <v>5952</v>
      </c>
      <c r="D230" s="182" t="s">
        <v>5953</v>
      </c>
      <c r="E230" s="153">
        <v>43670.52</v>
      </c>
      <c r="F230" s="153">
        <v>53836.15</v>
      </c>
      <c r="G230" s="154">
        <v>-7816.0900000000038</v>
      </c>
      <c r="H230" s="155">
        <f t="shared" si="8"/>
        <v>-0.14518293005721999</v>
      </c>
      <c r="I230" s="155">
        <f t="shared" si="9"/>
        <v>1.0541448833438567E-3</v>
      </c>
      <c r="J230" s="154">
        <v>46020.06</v>
      </c>
      <c r="K230" s="154">
        <v>53836.15</v>
      </c>
      <c r="L230" s="156">
        <v>-7816.0900000000038</v>
      </c>
      <c r="M230" s="20">
        <v>41548</v>
      </c>
      <c r="N230" s="20">
        <v>41912</v>
      </c>
      <c r="O230" s="165" t="s">
        <v>5954</v>
      </c>
      <c r="P230" s="158">
        <v>7</v>
      </c>
      <c r="Q230" s="165" t="s">
        <v>5411</v>
      </c>
      <c r="R230" s="202">
        <v>9</v>
      </c>
    </row>
    <row r="231" spans="2:18" s="31" customFormat="1" ht="25.5" x14ac:dyDescent="0.2">
      <c r="B231" s="152" t="s">
        <v>5955</v>
      </c>
      <c r="C231" s="152" t="s">
        <v>5956</v>
      </c>
      <c r="D231" s="182" t="s">
        <v>5957</v>
      </c>
      <c r="E231" s="153">
        <v>117.67</v>
      </c>
      <c r="F231" s="153">
        <v>19706.05</v>
      </c>
      <c r="G231" s="154">
        <v>-17394.45</v>
      </c>
      <c r="H231" s="155">
        <f t="shared" si="8"/>
        <v>-0.88269592333318958</v>
      </c>
      <c r="I231" s="155">
        <f t="shared" si="9"/>
        <v>5.2949981211186152E-5</v>
      </c>
      <c r="J231" s="154">
        <v>2311.6</v>
      </c>
      <c r="K231" s="154">
        <v>19706.05</v>
      </c>
      <c r="L231" s="156">
        <v>-17394.45</v>
      </c>
      <c r="M231" s="20">
        <v>41548</v>
      </c>
      <c r="N231" s="20">
        <v>41912</v>
      </c>
      <c r="O231" s="165" t="s">
        <v>5908</v>
      </c>
      <c r="P231" s="158">
        <v>7</v>
      </c>
      <c r="Q231" s="165" t="s">
        <v>5958</v>
      </c>
      <c r="R231" s="202">
        <v>9</v>
      </c>
    </row>
    <row r="232" spans="2:18" s="31" customFormat="1" x14ac:dyDescent="0.2">
      <c r="B232" s="152" t="s">
        <v>5959</v>
      </c>
      <c r="C232" s="152" t="s">
        <v>5960</v>
      </c>
      <c r="D232" s="182" t="s">
        <v>5961</v>
      </c>
      <c r="E232" s="153">
        <v>-22.16</v>
      </c>
      <c r="F232" s="153">
        <v>324.26</v>
      </c>
      <c r="G232" s="154">
        <v>252.61</v>
      </c>
      <c r="H232" s="155">
        <f t="shared" si="8"/>
        <v>0.77903534200949864</v>
      </c>
      <c r="I232" s="155">
        <f t="shared" si="9"/>
        <v>1.3213901912656583E-5</v>
      </c>
      <c r="J232" s="154">
        <v>576.87</v>
      </c>
      <c r="K232" s="154">
        <v>324.26</v>
      </c>
      <c r="L232" s="156">
        <v>252.61</v>
      </c>
      <c r="M232" s="20">
        <v>41548</v>
      </c>
      <c r="N232" s="20">
        <v>41912</v>
      </c>
      <c r="O232" s="165" t="s">
        <v>5939</v>
      </c>
      <c r="P232" s="158">
        <v>8</v>
      </c>
      <c r="Q232" s="165" t="s">
        <v>5411</v>
      </c>
      <c r="R232" s="202">
        <v>9</v>
      </c>
    </row>
    <row r="233" spans="2:18" s="31" customFormat="1" x14ac:dyDescent="0.2">
      <c r="B233" s="152" t="s">
        <v>5962</v>
      </c>
      <c r="C233" s="152" t="s">
        <v>5963</v>
      </c>
      <c r="D233" s="182" t="s">
        <v>5964</v>
      </c>
      <c r="E233" s="153">
        <v>-975.46</v>
      </c>
      <c r="F233" s="153">
        <v>1519.96</v>
      </c>
      <c r="G233" s="154">
        <v>1391.8000000000002</v>
      </c>
      <c r="H233" s="155">
        <f t="shared" si="8"/>
        <v>0.91568199163135877</v>
      </c>
      <c r="I233" s="155">
        <f t="shared" si="9"/>
        <v>6.6697368615453972E-5</v>
      </c>
      <c r="J233" s="154">
        <v>2911.76</v>
      </c>
      <c r="K233" s="154">
        <v>1519.96</v>
      </c>
      <c r="L233" s="156">
        <v>1391.8000000000002</v>
      </c>
      <c r="M233" s="20">
        <v>41548</v>
      </c>
      <c r="N233" s="20">
        <v>41912</v>
      </c>
      <c r="O233" s="165" t="s">
        <v>5785</v>
      </c>
      <c r="P233" s="158">
        <v>6</v>
      </c>
      <c r="Q233" s="165" t="s">
        <v>5823</v>
      </c>
      <c r="R233" s="202">
        <v>6</v>
      </c>
    </row>
    <row r="234" spans="2:18" s="31" customFormat="1" ht="25.5" x14ac:dyDescent="0.2">
      <c r="B234" s="152" t="s">
        <v>5965</v>
      </c>
      <c r="C234" s="152" t="s">
        <v>5966</v>
      </c>
      <c r="D234" s="182" t="s">
        <v>5967</v>
      </c>
      <c r="E234" s="153">
        <v>-1177.93</v>
      </c>
      <c r="F234" s="153">
        <v>0</v>
      </c>
      <c r="G234" s="154"/>
      <c r="H234" s="155"/>
      <c r="I234" s="155">
        <f t="shared" si="9"/>
        <v>-1.745741364446983E-4</v>
      </c>
      <c r="J234" s="154">
        <v>-7621.26</v>
      </c>
      <c r="K234" s="154" t="s">
        <v>5259</v>
      </c>
      <c r="L234" s="156"/>
      <c r="M234" s="20">
        <v>41548</v>
      </c>
      <c r="N234" s="20">
        <v>41912</v>
      </c>
      <c r="O234" s="165" t="s">
        <v>5369</v>
      </c>
      <c r="P234" s="158">
        <v>8</v>
      </c>
      <c r="Q234" s="165" t="s">
        <v>5411</v>
      </c>
      <c r="R234" s="202">
        <v>9</v>
      </c>
    </row>
    <row r="235" spans="2:18" s="31" customFormat="1" x14ac:dyDescent="0.2">
      <c r="B235" s="152" t="s">
        <v>5968</v>
      </c>
      <c r="C235" s="152" t="s">
        <v>5969</v>
      </c>
      <c r="D235" s="182" t="s">
        <v>5970</v>
      </c>
      <c r="E235" s="153">
        <v>6494.04</v>
      </c>
      <c r="F235" s="153">
        <v>12252.7</v>
      </c>
      <c r="G235" s="154">
        <v>-5358.9100000000008</v>
      </c>
      <c r="H235" s="155">
        <f t="shared" si="8"/>
        <v>-0.43736564185852916</v>
      </c>
      <c r="I235" s="155">
        <f t="shared" si="9"/>
        <v>1.579105602067239E-4</v>
      </c>
      <c r="J235" s="154">
        <v>6893.79</v>
      </c>
      <c r="K235" s="154">
        <v>12252.7</v>
      </c>
      <c r="L235" s="156">
        <v>-5358.9100000000008</v>
      </c>
      <c r="M235" s="20">
        <v>41548</v>
      </c>
      <c r="N235" s="20">
        <v>41912</v>
      </c>
      <c r="O235" s="165" t="s">
        <v>5369</v>
      </c>
      <c r="P235" s="158">
        <v>8</v>
      </c>
      <c r="Q235" s="165" t="s">
        <v>5697</v>
      </c>
      <c r="R235" s="202">
        <v>12</v>
      </c>
    </row>
    <row r="236" spans="2:18" s="31" customFormat="1" x14ac:dyDescent="0.2">
      <c r="B236" s="152" t="s">
        <v>5971</v>
      </c>
      <c r="C236" s="152" t="s">
        <v>5972</v>
      </c>
      <c r="D236" s="182" t="s">
        <v>5973</v>
      </c>
      <c r="E236" s="153">
        <v>75852.460000000006</v>
      </c>
      <c r="F236" s="153">
        <v>123893.13</v>
      </c>
      <c r="G236" s="154">
        <v>15441.089999999997</v>
      </c>
      <c r="H236" s="155">
        <f t="shared" si="8"/>
        <v>0.12463233433524519</v>
      </c>
      <c r="I236" s="155">
        <f t="shared" si="9"/>
        <v>3.1916180702004143E-3</v>
      </c>
      <c r="J236" s="154">
        <v>139334.22</v>
      </c>
      <c r="K236" s="154">
        <v>123893.13</v>
      </c>
      <c r="L236" s="156">
        <v>15441.089999999997</v>
      </c>
      <c r="M236" s="20">
        <v>41548</v>
      </c>
      <c r="N236" s="20">
        <v>41912</v>
      </c>
      <c r="O236" s="165" t="s">
        <v>5369</v>
      </c>
      <c r="P236" s="158">
        <v>8</v>
      </c>
      <c r="Q236" s="165" t="s">
        <v>5697</v>
      </c>
      <c r="R236" s="202">
        <v>12</v>
      </c>
    </row>
    <row r="237" spans="2:18" s="31" customFormat="1" x14ac:dyDescent="0.2">
      <c r="B237" s="152" t="s">
        <v>5974</v>
      </c>
      <c r="C237" s="152" t="s">
        <v>5975</v>
      </c>
      <c r="D237" s="182" t="s">
        <v>5976</v>
      </c>
      <c r="E237" s="153">
        <v>20380.509999999998</v>
      </c>
      <c r="F237" s="153">
        <v>98751.38</v>
      </c>
      <c r="G237" s="154">
        <v>-42286.850000000006</v>
      </c>
      <c r="H237" s="155">
        <f t="shared" si="8"/>
        <v>-0.42821528164973494</v>
      </c>
      <c r="I237" s="155">
        <f t="shared" si="9"/>
        <v>1.2933880440380934E-3</v>
      </c>
      <c r="J237" s="154">
        <v>56464.53</v>
      </c>
      <c r="K237" s="154">
        <v>98751.38</v>
      </c>
      <c r="L237" s="156">
        <v>-42286.850000000006</v>
      </c>
      <c r="M237" s="20">
        <v>41548</v>
      </c>
      <c r="N237" s="20">
        <v>41912</v>
      </c>
      <c r="O237" s="165" t="s">
        <v>5977</v>
      </c>
      <c r="P237" s="158">
        <v>8</v>
      </c>
      <c r="Q237" s="165" t="s">
        <v>5697</v>
      </c>
      <c r="R237" s="202">
        <v>12</v>
      </c>
    </row>
    <row r="238" spans="2:18" s="31" customFormat="1" x14ac:dyDescent="0.2">
      <c r="B238" s="152" t="s">
        <v>5978</v>
      </c>
      <c r="C238" s="152" t="s">
        <v>5979</v>
      </c>
      <c r="D238" s="182" t="s">
        <v>5980</v>
      </c>
      <c r="E238" s="153">
        <v>217.32</v>
      </c>
      <c r="F238" s="153">
        <v>83228.570000000007</v>
      </c>
      <c r="G238" s="154">
        <v>-56061.430000000008</v>
      </c>
      <c r="H238" s="155">
        <f t="shared" si="8"/>
        <v>-0.67358396281469213</v>
      </c>
      <c r="I238" s="155">
        <f t="shared" si="9"/>
        <v>6.2229605146291048E-4</v>
      </c>
      <c r="J238" s="154">
        <v>27167.14</v>
      </c>
      <c r="K238" s="154">
        <v>83228.570000000007</v>
      </c>
      <c r="L238" s="156">
        <v>-56061.430000000008</v>
      </c>
      <c r="M238" s="20">
        <v>41548</v>
      </c>
      <c r="N238" s="20">
        <v>41912</v>
      </c>
      <c r="O238" s="165" t="s">
        <v>5943</v>
      </c>
      <c r="P238" s="158">
        <v>8</v>
      </c>
      <c r="Q238" s="165" t="s">
        <v>5697</v>
      </c>
      <c r="R238" s="202">
        <v>12</v>
      </c>
    </row>
    <row r="239" spans="2:18" s="31" customFormat="1" x14ac:dyDescent="0.2">
      <c r="B239" s="152" t="s">
        <v>5981</v>
      </c>
      <c r="C239" s="152" t="s">
        <v>5982</v>
      </c>
      <c r="D239" s="182" t="s">
        <v>5983</v>
      </c>
      <c r="E239" s="153">
        <v>9690.1299999999992</v>
      </c>
      <c r="F239" s="153">
        <v>24440.03</v>
      </c>
      <c r="G239" s="154">
        <v>-14197.619999999999</v>
      </c>
      <c r="H239" s="155">
        <f t="shared" si="8"/>
        <v>-0.58091663553604478</v>
      </c>
      <c r="I239" s="155">
        <f t="shared" si="9"/>
        <v>2.3461473311008182E-4</v>
      </c>
      <c r="J239" s="154">
        <v>10242.41</v>
      </c>
      <c r="K239" s="154">
        <v>24440.03</v>
      </c>
      <c r="L239" s="156">
        <v>-14197.619999999999</v>
      </c>
      <c r="M239" s="20">
        <v>41548</v>
      </c>
      <c r="N239" s="20">
        <v>41912</v>
      </c>
      <c r="O239" s="165" t="s">
        <v>5977</v>
      </c>
      <c r="P239" s="158">
        <v>8</v>
      </c>
      <c r="Q239" s="165" t="s">
        <v>5697</v>
      </c>
      <c r="R239" s="202">
        <v>12</v>
      </c>
    </row>
    <row r="240" spans="2:18" s="31" customFormat="1" ht="38.25" x14ac:dyDescent="0.2">
      <c r="B240" s="152" t="s">
        <v>5988</v>
      </c>
      <c r="C240" s="152" t="s">
        <v>5989</v>
      </c>
      <c r="D240" s="182" t="s">
        <v>5990</v>
      </c>
      <c r="E240" s="153">
        <v>4174.54</v>
      </c>
      <c r="F240" s="153">
        <v>0</v>
      </c>
      <c r="G240" s="154"/>
      <c r="H240" s="155"/>
      <c r="I240" s="155">
        <f t="shared" si="9"/>
        <v>7.3400365285235497E-4</v>
      </c>
      <c r="J240" s="154">
        <v>32043.88</v>
      </c>
      <c r="K240" s="154" t="s">
        <v>5259</v>
      </c>
      <c r="L240" s="156"/>
      <c r="M240" s="20">
        <v>41548</v>
      </c>
      <c r="N240" s="20">
        <v>41912</v>
      </c>
      <c r="O240" s="165" t="s">
        <v>5991</v>
      </c>
      <c r="P240" s="158">
        <v>8</v>
      </c>
      <c r="Q240" s="165" t="s">
        <v>5311</v>
      </c>
      <c r="R240" s="202">
        <v>10</v>
      </c>
    </row>
    <row r="241" spans="2:18" s="31" customFormat="1" ht="25.5" x14ac:dyDescent="0.2">
      <c r="B241" s="152" t="s">
        <v>5992</v>
      </c>
      <c r="C241" s="152" t="s">
        <v>5993</v>
      </c>
      <c r="D241" s="182" t="s">
        <v>5994</v>
      </c>
      <c r="E241" s="153">
        <v>17028.75</v>
      </c>
      <c r="F241" s="153">
        <v>23156.82</v>
      </c>
      <c r="G241" s="154">
        <v>17463.400000000001</v>
      </c>
      <c r="H241" s="155">
        <f t="shared" si="8"/>
        <v>0.7541363624193651</v>
      </c>
      <c r="I241" s="155">
        <f t="shared" si="9"/>
        <v>9.3045504663187757E-4</v>
      </c>
      <c r="J241" s="154">
        <v>40620.22</v>
      </c>
      <c r="K241" s="154">
        <v>23156.82</v>
      </c>
      <c r="L241" s="156">
        <v>17463.400000000001</v>
      </c>
      <c r="M241" s="20">
        <v>41548</v>
      </c>
      <c r="N241" s="20">
        <v>41912</v>
      </c>
      <c r="O241" s="165" t="s">
        <v>5995</v>
      </c>
      <c r="P241" s="158">
        <v>8</v>
      </c>
      <c r="Q241" s="165" t="s">
        <v>5411</v>
      </c>
      <c r="R241" s="202">
        <v>9</v>
      </c>
    </row>
    <row r="242" spans="2:18" s="31" customFormat="1" ht="51" x14ac:dyDescent="0.2">
      <c r="B242" s="152" t="s">
        <v>5996</v>
      </c>
      <c r="C242" s="152" t="s">
        <v>5997</v>
      </c>
      <c r="D242" s="182" t="s">
        <v>5998</v>
      </c>
      <c r="E242" s="153">
        <v>3681.39</v>
      </c>
      <c r="F242" s="153">
        <v>3844.33</v>
      </c>
      <c r="G242" s="154">
        <v>2318.46</v>
      </c>
      <c r="H242" s="155">
        <f t="shared" si="8"/>
        <v>0.60308558318354566</v>
      </c>
      <c r="I242" s="155">
        <f t="shared" si="9"/>
        <v>1.4116612506856114E-4</v>
      </c>
      <c r="J242" s="154">
        <v>6162.79</v>
      </c>
      <c r="K242" s="154">
        <v>3844.33</v>
      </c>
      <c r="L242" s="156">
        <v>2318.46</v>
      </c>
      <c r="M242" s="20">
        <v>41548</v>
      </c>
      <c r="N242" s="20">
        <v>41912</v>
      </c>
      <c r="O242" s="165" t="s">
        <v>5999</v>
      </c>
      <c r="P242" s="158">
        <v>8</v>
      </c>
      <c r="Q242" s="165" t="s">
        <v>5411</v>
      </c>
      <c r="R242" s="202">
        <v>9</v>
      </c>
    </row>
    <row r="243" spans="2:18" s="31" customFormat="1" x14ac:dyDescent="0.2">
      <c r="B243" s="152" t="s">
        <v>6000</v>
      </c>
      <c r="C243" s="152" t="s">
        <v>6001</v>
      </c>
      <c r="D243" s="182" t="s">
        <v>6002</v>
      </c>
      <c r="E243" s="153">
        <v>825853.67</v>
      </c>
      <c r="F243" s="153">
        <v>1230804.04</v>
      </c>
      <c r="G243" s="154">
        <v>-115646</v>
      </c>
      <c r="H243" s="155">
        <f t="shared" si="8"/>
        <v>-9.3959717584287422E-2</v>
      </c>
      <c r="I243" s="155">
        <f t="shared" si="9"/>
        <v>2.5544037578085817E-2</v>
      </c>
      <c r="J243" s="154">
        <v>1115158.04</v>
      </c>
      <c r="K243" s="154">
        <v>1230804.04</v>
      </c>
      <c r="L243" s="156">
        <v>-115646</v>
      </c>
      <c r="M243" s="20">
        <v>41548</v>
      </c>
      <c r="N243" s="20">
        <v>41912</v>
      </c>
      <c r="O243" s="165" t="s">
        <v>6003</v>
      </c>
      <c r="P243" s="158">
        <v>8</v>
      </c>
      <c r="Q243" s="165" t="s">
        <v>6004</v>
      </c>
      <c r="R243" s="202">
        <v>12</v>
      </c>
    </row>
    <row r="244" spans="2:18" s="31" customFormat="1" x14ac:dyDescent="0.2">
      <c r="B244" s="152" t="s">
        <v>6005</v>
      </c>
      <c r="C244" s="152" t="s">
        <v>6006</v>
      </c>
      <c r="D244" s="182" t="s">
        <v>6007</v>
      </c>
      <c r="E244" s="153">
        <v>3709851.45</v>
      </c>
      <c r="F244" s="153">
        <v>7419912.3799999999</v>
      </c>
      <c r="G244" s="154">
        <v>-2668137.41</v>
      </c>
      <c r="H244" s="155">
        <f t="shared" si="8"/>
        <v>-0.35959149830284115</v>
      </c>
      <c r="I244" s="155">
        <f t="shared" si="9"/>
        <v>0.10884512691697726</v>
      </c>
      <c r="J244" s="154">
        <v>4751774.97</v>
      </c>
      <c r="K244" s="154">
        <v>7419912.3799999999</v>
      </c>
      <c r="L244" s="156">
        <v>-2668137.41</v>
      </c>
      <c r="M244" s="20">
        <v>41548</v>
      </c>
      <c r="N244" s="20">
        <v>41912</v>
      </c>
      <c r="O244" s="165" t="s">
        <v>5311</v>
      </c>
      <c r="P244" s="158">
        <v>10</v>
      </c>
      <c r="Q244" s="165" t="s">
        <v>6004</v>
      </c>
      <c r="R244" s="202">
        <v>12</v>
      </c>
    </row>
    <row r="245" spans="2:18" s="31" customFormat="1" x14ac:dyDescent="0.2">
      <c r="B245" s="152" t="s">
        <v>6008</v>
      </c>
      <c r="C245" s="152" t="s">
        <v>6009</v>
      </c>
      <c r="D245" s="182" t="s">
        <v>6010</v>
      </c>
      <c r="E245" s="153">
        <v>-1154.07</v>
      </c>
      <c r="F245" s="153">
        <v>4141.13</v>
      </c>
      <c r="G245" s="154">
        <v>-713.07999999999993</v>
      </c>
      <c r="H245" s="155">
        <f t="shared" si="8"/>
        <v>-0.17219454593311484</v>
      </c>
      <c r="I245" s="155">
        <f t="shared" si="9"/>
        <v>7.8523612688616848E-5</v>
      </c>
      <c r="J245" s="154">
        <v>3428.05</v>
      </c>
      <c r="K245" s="154">
        <v>4141.13</v>
      </c>
      <c r="L245" s="156">
        <v>-713.07999999999993</v>
      </c>
      <c r="M245" s="20">
        <v>41548</v>
      </c>
      <c r="N245" s="20">
        <v>41912</v>
      </c>
      <c r="O245" s="165" t="s">
        <v>6011</v>
      </c>
      <c r="P245" s="158">
        <v>8</v>
      </c>
      <c r="Q245" s="165" t="s">
        <v>5801</v>
      </c>
      <c r="R245" s="202">
        <v>9</v>
      </c>
    </row>
    <row r="246" spans="2:18" s="31" customFormat="1" x14ac:dyDescent="0.2">
      <c r="B246" s="152" t="s">
        <v>6016</v>
      </c>
      <c r="C246" s="152" t="s">
        <v>6017</v>
      </c>
      <c r="D246" s="182" t="s">
        <v>6018</v>
      </c>
      <c r="E246" s="153">
        <v>3836560.65</v>
      </c>
      <c r="F246" s="153">
        <v>4133795.54</v>
      </c>
      <c r="G246" s="154">
        <v>424697.94000000041</v>
      </c>
      <c r="H246" s="155">
        <f t="shared" si="8"/>
        <v>0.10273801301745088</v>
      </c>
      <c r="I246" s="155">
        <f t="shared" si="9"/>
        <v>0.10441778167386857</v>
      </c>
      <c r="J246" s="154">
        <v>4558493.4800000004</v>
      </c>
      <c r="K246" s="154">
        <v>4133795.54</v>
      </c>
      <c r="L246" s="156">
        <v>424697.94000000041</v>
      </c>
      <c r="M246" s="20">
        <v>41548</v>
      </c>
      <c r="N246" s="20">
        <v>41912</v>
      </c>
      <c r="O246" s="165" t="s">
        <v>6019</v>
      </c>
      <c r="P246" s="158">
        <v>8</v>
      </c>
      <c r="Q246" s="165" t="s">
        <v>6020</v>
      </c>
      <c r="R246" s="202">
        <v>9</v>
      </c>
    </row>
    <row r="247" spans="2:18" s="31" customFormat="1" x14ac:dyDescent="0.2">
      <c r="B247" s="152" t="s">
        <v>6021</v>
      </c>
      <c r="C247" s="152" t="s">
        <v>6022</v>
      </c>
      <c r="D247" s="182" t="s">
        <v>6023</v>
      </c>
      <c r="E247" s="153">
        <v>499.87</v>
      </c>
      <c r="F247" s="153">
        <v>3517.85</v>
      </c>
      <c r="G247" s="154">
        <v>-2259.6</v>
      </c>
      <c r="H247" s="155">
        <f t="shared" si="8"/>
        <v>-0.64232414685105954</v>
      </c>
      <c r="I247" s="155">
        <f t="shared" si="9"/>
        <v>2.8821731207377996E-5</v>
      </c>
      <c r="J247" s="154">
        <v>1258.25</v>
      </c>
      <c r="K247" s="154">
        <v>3517.85</v>
      </c>
      <c r="L247" s="156">
        <v>-2259.6</v>
      </c>
      <c r="M247" s="20">
        <v>41548</v>
      </c>
      <c r="N247" s="20">
        <v>41912</v>
      </c>
      <c r="O247" s="165" t="s">
        <v>6024</v>
      </c>
      <c r="P247" s="158">
        <v>9</v>
      </c>
      <c r="Q247" s="165" t="s">
        <v>5801</v>
      </c>
      <c r="R247" s="202">
        <v>9</v>
      </c>
    </row>
    <row r="248" spans="2:18" s="31" customFormat="1" ht="25.5" x14ac:dyDescent="0.2">
      <c r="B248" s="152" t="s">
        <v>6131</v>
      </c>
      <c r="C248" s="152" t="s">
        <v>6132</v>
      </c>
      <c r="D248" s="182" t="s">
        <v>6133</v>
      </c>
      <c r="E248" s="153">
        <v>13416.27</v>
      </c>
      <c r="F248" s="153">
        <v>53963.3</v>
      </c>
      <c r="G248" s="154">
        <v>-40547.03</v>
      </c>
      <c r="H248" s="155">
        <f t="shared" si="8"/>
        <v>-0.75138158711568781</v>
      </c>
      <c r="I248" s="155">
        <f t="shared" si="9"/>
        <v>3.073158177990139E-4</v>
      </c>
      <c r="J248" s="154">
        <v>13416.27</v>
      </c>
      <c r="K248" s="154">
        <v>53963.3</v>
      </c>
      <c r="L248" s="156">
        <v>-40547.03</v>
      </c>
      <c r="M248" s="20">
        <v>41548</v>
      </c>
      <c r="N248" s="20">
        <v>41912</v>
      </c>
      <c r="O248" s="165" t="s">
        <v>6134</v>
      </c>
      <c r="P248" s="158">
        <v>9</v>
      </c>
      <c r="Q248" s="165" t="s">
        <v>6135</v>
      </c>
      <c r="R248" s="202">
        <v>8</v>
      </c>
    </row>
    <row r="249" spans="2:18" s="31" customFormat="1" ht="25.5" x14ac:dyDescent="0.2">
      <c r="B249" s="152" t="s">
        <v>6025</v>
      </c>
      <c r="C249" s="152" t="s">
        <v>6026</v>
      </c>
      <c r="D249" s="182" t="s">
        <v>6027</v>
      </c>
      <c r="E249" s="153">
        <v>-54.88</v>
      </c>
      <c r="F249" s="153">
        <v>1205.23</v>
      </c>
      <c r="G249" s="159">
        <v>-1071.17</v>
      </c>
      <c r="H249" s="155">
        <f t="shared" si="8"/>
        <v>-0.88876811894825059</v>
      </c>
      <c r="I249" s="155">
        <f t="shared" si="9"/>
        <v>3.0708057108373489E-6</v>
      </c>
      <c r="J249" s="154">
        <v>134.06</v>
      </c>
      <c r="K249" s="154">
        <v>1205.23</v>
      </c>
      <c r="L249" s="156">
        <v>-1071.17</v>
      </c>
      <c r="M249" s="20">
        <v>41548</v>
      </c>
      <c r="N249" s="20">
        <v>41912</v>
      </c>
      <c r="O249" s="165" t="s">
        <v>5369</v>
      </c>
      <c r="P249" s="158">
        <v>8</v>
      </c>
      <c r="Q249" s="165" t="s">
        <v>5311</v>
      </c>
      <c r="R249" s="202">
        <v>10</v>
      </c>
    </row>
    <row r="250" spans="2:18" s="31" customFormat="1" ht="25.5" x14ac:dyDescent="0.2">
      <c r="B250" s="152" t="s">
        <v>6028</v>
      </c>
      <c r="C250" s="152" t="s">
        <v>6029</v>
      </c>
      <c r="D250" s="182" t="s">
        <v>6030</v>
      </c>
      <c r="E250" s="153">
        <v>21979.42</v>
      </c>
      <c r="F250" s="153">
        <v>25855.200000000001</v>
      </c>
      <c r="G250" s="154">
        <v>1988.6800000000003</v>
      </c>
      <c r="H250" s="155">
        <f t="shared" si="8"/>
        <v>7.6916055571026334E-2</v>
      </c>
      <c r="I250" s="155">
        <f t="shared" si="9"/>
        <v>6.3779759597098193E-4</v>
      </c>
      <c r="J250" s="154">
        <v>27843.88</v>
      </c>
      <c r="K250" s="154">
        <v>25855.200000000001</v>
      </c>
      <c r="L250" s="156">
        <v>1988.6800000000003</v>
      </c>
      <c r="M250" s="20">
        <v>41548</v>
      </c>
      <c r="N250" s="20">
        <v>41912</v>
      </c>
      <c r="O250" s="165" t="s">
        <v>6031</v>
      </c>
      <c r="P250" s="158">
        <v>9</v>
      </c>
      <c r="Q250" s="165" t="s">
        <v>6032</v>
      </c>
      <c r="R250" s="202">
        <v>10</v>
      </c>
    </row>
    <row r="251" spans="2:18" s="31" customFormat="1" x14ac:dyDescent="0.2">
      <c r="B251" s="152" t="s">
        <v>6033</v>
      </c>
      <c r="C251" s="152" t="s">
        <v>6034</v>
      </c>
      <c r="D251" s="182" t="s">
        <v>6035</v>
      </c>
      <c r="E251" s="153">
        <v>-12497.74</v>
      </c>
      <c r="F251" s="153">
        <v>63803.42</v>
      </c>
      <c r="G251" s="154">
        <v>-25334.04</v>
      </c>
      <c r="H251" s="155">
        <f t="shared" si="8"/>
        <v>-0.39706398183671032</v>
      </c>
      <c r="I251" s="155">
        <f t="shared" si="9"/>
        <v>8.811874667788459E-4</v>
      </c>
      <c r="J251" s="154">
        <v>38469.379999999997</v>
      </c>
      <c r="K251" s="154">
        <v>63803.42</v>
      </c>
      <c r="L251" s="156">
        <v>-25334.04</v>
      </c>
      <c r="M251" s="20">
        <v>41548</v>
      </c>
      <c r="N251" s="20">
        <v>41912</v>
      </c>
      <c r="O251" s="165" t="s">
        <v>6036</v>
      </c>
      <c r="P251" s="158">
        <v>9</v>
      </c>
      <c r="Q251" s="165" t="s">
        <v>5697</v>
      </c>
      <c r="R251" s="202">
        <v>12</v>
      </c>
    </row>
    <row r="252" spans="2:18" s="31" customFormat="1" ht="25.5" x14ac:dyDescent="0.2">
      <c r="B252" s="152" t="s">
        <v>6037</v>
      </c>
      <c r="C252" s="152" t="s">
        <v>6038</v>
      </c>
      <c r="D252" s="182" t="s">
        <v>6039</v>
      </c>
      <c r="E252" s="153">
        <v>-291.48</v>
      </c>
      <c r="F252" s="153">
        <v>1644.68</v>
      </c>
      <c r="G252" s="154">
        <v>-921.73</v>
      </c>
      <c r="H252" s="155">
        <f t="shared" si="8"/>
        <v>-0.56043120850256589</v>
      </c>
      <c r="I252" s="155">
        <f t="shared" si="9"/>
        <v>1.6560040195806814E-5</v>
      </c>
      <c r="J252" s="154">
        <v>722.95</v>
      </c>
      <c r="K252" s="154">
        <v>1644.68</v>
      </c>
      <c r="L252" s="156">
        <v>-921.73</v>
      </c>
      <c r="M252" s="20">
        <v>41548</v>
      </c>
      <c r="N252" s="20">
        <v>41912</v>
      </c>
      <c r="O252" s="165" t="s">
        <v>6003</v>
      </c>
      <c r="P252" s="158">
        <v>8</v>
      </c>
      <c r="Q252" s="165" t="s">
        <v>5311</v>
      </c>
      <c r="R252" s="202">
        <v>10</v>
      </c>
    </row>
    <row r="253" spans="2:18" s="31" customFormat="1" x14ac:dyDescent="0.2">
      <c r="B253" s="152" t="s">
        <v>6040</v>
      </c>
      <c r="C253" s="152" t="s">
        <v>6041</v>
      </c>
      <c r="D253" s="182" t="s">
        <v>6042</v>
      </c>
      <c r="E253" s="153">
        <v>90097.75</v>
      </c>
      <c r="F253" s="153">
        <v>88441.93</v>
      </c>
      <c r="G253" s="154">
        <v>20521.650000000009</v>
      </c>
      <c r="H253" s="155">
        <f t="shared" si="8"/>
        <v>0.23203530271218653</v>
      </c>
      <c r="I253" s="155">
        <f t="shared" si="9"/>
        <v>2.4959419941614379E-3</v>
      </c>
      <c r="J253" s="154">
        <v>108963.58</v>
      </c>
      <c r="K253" s="154">
        <v>88441.93</v>
      </c>
      <c r="L253" s="156">
        <v>20521.650000000009</v>
      </c>
      <c r="M253" s="20">
        <v>41548</v>
      </c>
      <c r="N253" s="20">
        <v>41912</v>
      </c>
      <c r="O253" s="165" t="s">
        <v>6043</v>
      </c>
      <c r="P253" s="158">
        <v>9</v>
      </c>
      <c r="Q253" s="165" t="s">
        <v>6044</v>
      </c>
      <c r="R253" s="202">
        <v>9</v>
      </c>
    </row>
    <row r="254" spans="2:18" s="31" customFormat="1" ht="38.25" x14ac:dyDescent="0.2">
      <c r="B254" s="152" t="s">
        <v>6136</v>
      </c>
      <c r="C254" s="152" t="s">
        <v>6137</v>
      </c>
      <c r="D254" s="182" t="s">
        <v>6138</v>
      </c>
      <c r="E254" s="153">
        <v>1483.78</v>
      </c>
      <c r="F254" s="153">
        <v>325.06</v>
      </c>
      <c r="G254" s="154">
        <v>1158.72</v>
      </c>
      <c r="H254" s="155">
        <f t="shared" ref="H254:H317" si="10">G254/F254</f>
        <v>3.5646342213745155</v>
      </c>
      <c r="I254" s="155">
        <f t="shared" si="9"/>
        <v>3.3987767399867534E-5</v>
      </c>
      <c r="J254" s="154">
        <v>1483.78</v>
      </c>
      <c r="K254" s="154">
        <v>325.06</v>
      </c>
      <c r="L254" s="156">
        <v>1158.72</v>
      </c>
      <c r="M254" s="20">
        <v>41548</v>
      </c>
      <c r="N254" s="20">
        <v>41912</v>
      </c>
      <c r="O254" s="165" t="s">
        <v>6139</v>
      </c>
      <c r="P254" s="158">
        <v>9</v>
      </c>
      <c r="Q254" s="165" t="s">
        <v>5508</v>
      </c>
      <c r="R254" s="202">
        <v>9</v>
      </c>
    </row>
    <row r="255" spans="2:18" s="31" customFormat="1" x14ac:dyDescent="0.2">
      <c r="B255" s="152" t="s">
        <v>6140</v>
      </c>
      <c r="C255" s="152" t="s">
        <v>6141</v>
      </c>
      <c r="D255" s="182" t="s">
        <v>6142</v>
      </c>
      <c r="E255" s="153">
        <v>8031.08</v>
      </c>
      <c r="F255" s="153">
        <v>8864.2099999999991</v>
      </c>
      <c r="G255" s="159">
        <v>-833.1299999999992</v>
      </c>
      <c r="H255" s="155">
        <f t="shared" si="10"/>
        <v>-9.3988071130986214E-2</v>
      </c>
      <c r="I255" s="155">
        <f t="shared" si="9"/>
        <v>1.8396155697591836E-4</v>
      </c>
      <c r="J255" s="154">
        <v>8031.08</v>
      </c>
      <c r="K255" s="154">
        <v>8864.2099999999991</v>
      </c>
      <c r="L255" s="156">
        <v>-833.1299999999992</v>
      </c>
      <c r="M255" s="20">
        <v>41548</v>
      </c>
      <c r="N255" s="20">
        <v>41912</v>
      </c>
      <c r="O255" s="165" t="s">
        <v>6143</v>
      </c>
      <c r="P255" s="158">
        <v>10</v>
      </c>
      <c r="Q255" s="165" t="s">
        <v>6044</v>
      </c>
      <c r="R255" s="202">
        <v>9</v>
      </c>
    </row>
    <row r="256" spans="2:18" s="31" customFormat="1" x14ac:dyDescent="0.2">
      <c r="B256" s="152" t="s">
        <v>6144</v>
      </c>
      <c r="C256" s="152" t="s">
        <v>6145</v>
      </c>
      <c r="D256" s="182" t="s">
        <v>6146</v>
      </c>
      <c r="E256" s="153">
        <v>5041.01</v>
      </c>
      <c r="F256" s="153">
        <v>9560.7900000000009</v>
      </c>
      <c r="G256" s="159">
        <v>-4519.7800000000007</v>
      </c>
      <c r="H256" s="155">
        <f t="shared" si="10"/>
        <v>-0.47274126928841659</v>
      </c>
      <c r="I256" s="155">
        <f t="shared" si="9"/>
        <v>1.1547040352370718E-4</v>
      </c>
      <c r="J256" s="154">
        <v>5041.01</v>
      </c>
      <c r="K256" s="154">
        <v>9560.7900000000009</v>
      </c>
      <c r="L256" s="156">
        <v>-4519.7800000000007</v>
      </c>
      <c r="M256" s="20">
        <v>41548</v>
      </c>
      <c r="N256" s="20">
        <v>41912</v>
      </c>
      <c r="O256" s="165" t="s">
        <v>6147</v>
      </c>
      <c r="P256" s="158">
        <v>10</v>
      </c>
      <c r="Q256" s="165" t="s">
        <v>6044</v>
      </c>
      <c r="R256" s="202">
        <v>9</v>
      </c>
    </row>
    <row r="257" spans="2:18" s="31" customFormat="1" x14ac:dyDescent="0.2">
      <c r="B257" s="152" t="s">
        <v>6148</v>
      </c>
      <c r="C257" s="152" t="s">
        <v>6149</v>
      </c>
      <c r="D257" s="182" t="s">
        <v>6150</v>
      </c>
      <c r="E257" s="153">
        <v>1770.22</v>
      </c>
      <c r="F257" s="153">
        <v>2277.1</v>
      </c>
      <c r="G257" s="159">
        <v>-506.87999999999988</v>
      </c>
      <c r="H257" s="155">
        <f t="shared" si="10"/>
        <v>-0.22259891967853845</v>
      </c>
      <c r="I257" s="155">
        <f t="shared" si="9"/>
        <v>4.0549020479177173E-5</v>
      </c>
      <c r="J257" s="154">
        <v>1770.22</v>
      </c>
      <c r="K257" s="154">
        <v>2277.1</v>
      </c>
      <c r="L257" s="156">
        <v>-506.87999999999988</v>
      </c>
      <c r="M257" s="20">
        <v>41548</v>
      </c>
      <c r="N257" s="20">
        <v>41912</v>
      </c>
      <c r="O257" s="165" t="s">
        <v>6151</v>
      </c>
      <c r="P257" s="158">
        <v>10</v>
      </c>
      <c r="Q257" s="165" t="s">
        <v>6044</v>
      </c>
      <c r="R257" s="202">
        <v>9</v>
      </c>
    </row>
    <row r="258" spans="2:18" s="31" customFormat="1" x14ac:dyDescent="0.2">
      <c r="B258" s="152" t="s">
        <v>6152</v>
      </c>
      <c r="C258" s="152" t="s">
        <v>6153</v>
      </c>
      <c r="D258" s="182" t="s">
        <v>6154</v>
      </c>
      <c r="E258" s="153">
        <v>3724.32</v>
      </c>
      <c r="F258" s="153">
        <v>2286.6999999999998</v>
      </c>
      <c r="G258" s="159">
        <v>1437.6200000000003</v>
      </c>
      <c r="H258" s="155">
        <f t="shared" si="10"/>
        <v>0.62868762846022674</v>
      </c>
      <c r="I258" s="155">
        <f t="shared" si="9"/>
        <v>8.531003375343693E-5</v>
      </c>
      <c r="J258" s="154">
        <v>3724.32</v>
      </c>
      <c r="K258" s="154">
        <v>2286.6999999999998</v>
      </c>
      <c r="L258" s="156">
        <v>1437.6200000000003</v>
      </c>
      <c r="M258" s="20">
        <v>41548</v>
      </c>
      <c r="N258" s="20">
        <v>41912</v>
      </c>
      <c r="O258" s="165" t="s">
        <v>5311</v>
      </c>
      <c r="P258" s="158">
        <v>10</v>
      </c>
      <c r="Q258" s="165" t="s">
        <v>6044</v>
      </c>
      <c r="R258" s="202">
        <v>9</v>
      </c>
    </row>
    <row r="259" spans="2:18" s="31" customFormat="1" ht="25.5" x14ac:dyDescent="0.2">
      <c r="B259" s="152" t="s">
        <v>6155</v>
      </c>
      <c r="C259" s="152" t="s">
        <v>6156</v>
      </c>
      <c r="D259" s="182" t="s">
        <v>6157</v>
      </c>
      <c r="E259" s="153">
        <v>38053.99</v>
      </c>
      <c r="F259" s="153">
        <v>29638.26</v>
      </c>
      <c r="G259" s="159">
        <v>8415.73</v>
      </c>
      <c r="H259" s="155">
        <f t="shared" si="10"/>
        <v>0.28394818049372667</v>
      </c>
      <c r="I259" s="155">
        <f t="shared" si="9"/>
        <v>8.7167245869123797E-4</v>
      </c>
      <c r="J259" s="154">
        <v>38053.99</v>
      </c>
      <c r="K259" s="154">
        <v>29638.26</v>
      </c>
      <c r="L259" s="156">
        <v>8415.73</v>
      </c>
      <c r="M259" s="20">
        <v>41548</v>
      </c>
      <c r="N259" s="20">
        <v>41912</v>
      </c>
      <c r="O259" s="165" t="s">
        <v>6158</v>
      </c>
      <c r="P259" s="158">
        <v>10</v>
      </c>
      <c r="Q259" s="165" t="s">
        <v>6044</v>
      </c>
      <c r="R259" s="202">
        <v>9</v>
      </c>
    </row>
    <row r="260" spans="2:18" s="31" customFormat="1" x14ac:dyDescent="0.2">
      <c r="B260" s="152" t="s">
        <v>6159</v>
      </c>
      <c r="C260" s="152" t="s">
        <v>6160</v>
      </c>
      <c r="D260" s="182" t="s">
        <v>6161</v>
      </c>
      <c r="E260" s="153">
        <v>18477.12</v>
      </c>
      <c r="F260" s="153">
        <v>24525.39</v>
      </c>
      <c r="G260" s="159">
        <v>-6048.27</v>
      </c>
      <c r="H260" s="155">
        <f t="shared" si="10"/>
        <v>-0.24661259209333677</v>
      </c>
      <c r="I260" s="155">
        <f t="shared" si="9"/>
        <v>4.232406804104654E-4</v>
      </c>
      <c r="J260" s="154">
        <v>18477.12</v>
      </c>
      <c r="K260" s="154">
        <v>24525.39</v>
      </c>
      <c r="L260" s="156">
        <v>-6048.27</v>
      </c>
      <c r="M260" s="20">
        <v>41548</v>
      </c>
      <c r="N260" s="20">
        <v>41912</v>
      </c>
      <c r="O260" s="165" t="s">
        <v>5764</v>
      </c>
      <c r="P260" s="158">
        <v>7</v>
      </c>
      <c r="Q260" s="165" t="s">
        <v>5508</v>
      </c>
      <c r="R260" s="202">
        <v>9</v>
      </c>
    </row>
    <row r="261" spans="2:18" s="31" customFormat="1" x14ac:dyDescent="0.2">
      <c r="B261" s="152" t="s">
        <v>6162</v>
      </c>
      <c r="C261" s="152" t="s">
        <v>6163</v>
      </c>
      <c r="D261" s="182" t="s">
        <v>6164</v>
      </c>
      <c r="E261" s="153">
        <v>2281.5100000000002</v>
      </c>
      <c r="F261" s="153">
        <v>2056.71</v>
      </c>
      <c r="G261" s="159">
        <v>224.80000000000018</v>
      </c>
      <c r="H261" s="155">
        <f t="shared" si="10"/>
        <v>0.10930077648282946</v>
      </c>
      <c r="I261" s="155">
        <f t="shared" si="9"/>
        <v>5.2260733532243177E-5</v>
      </c>
      <c r="J261" s="154">
        <v>2281.5100000000002</v>
      </c>
      <c r="K261" s="154">
        <v>2056.71</v>
      </c>
      <c r="L261" s="156">
        <v>224.80000000000018</v>
      </c>
      <c r="M261" s="20">
        <v>41548</v>
      </c>
      <c r="N261" s="20">
        <v>41912</v>
      </c>
      <c r="O261" s="165" t="s">
        <v>6165</v>
      </c>
      <c r="P261" s="158">
        <v>10</v>
      </c>
      <c r="Q261" s="165" t="s">
        <v>6044</v>
      </c>
      <c r="R261" s="202">
        <v>9</v>
      </c>
    </row>
    <row r="262" spans="2:18" s="31" customFormat="1" x14ac:dyDescent="0.2">
      <c r="B262" s="152" t="s">
        <v>6166</v>
      </c>
      <c r="C262" s="152" t="s">
        <v>6167</v>
      </c>
      <c r="D262" s="182" t="s">
        <v>6168</v>
      </c>
      <c r="E262" s="153">
        <v>-853.14</v>
      </c>
      <c r="F262" s="153">
        <v>739.97</v>
      </c>
      <c r="G262" s="159">
        <v>-1593.1100000000001</v>
      </c>
      <c r="H262" s="155">
        <f t="shared" si="10"/>
        <v>-2.1529386326472695</v>
      </c>
      <c r="I262" s="155">
        <f t="shared" si="9"/>
        <v>-1.9542198897089181E-5</v>
      </c>
      <c r="J262" s="154">
        <v>-853.14</v>
      </c>
      <c r="K262" s="154">
        <v>739.97</v>
      </c>
      <c r="L262" s="156">
        <v>-1593.1100000000001</v>
      </c>
      <c r="M262" s="20">
        <v>41548</v>
      </c>
      <c r="N262" s="20">
        <v>41912</v>
      </c>
      <c r="O262" s="165" t="s">
        <v>5369</v>
      </c>
      <c r="P262" s="158">
        <v>8</v>
      </c>
      <c r="Q262" s="165" t="s">
        <v>6169</v>
      </c>
      <c r="R262" s="202">
        <v>8</v>
      </c>
    </row>
    <row r="263" spans="2:18" s="31" customFormat="1" ht="25.5" x14ac:dyDescent="0.2">
      <c r="B263" s="152" t="s">
        <v>6170</v>
      </c>
      <c r="C263" s="152" t="s">
        <v>6171</v>
      </c>
      <c r="D263" s="182" t="s">
        <v>6172</v>
      </c>
      <c r="E263" s="153">
        <v>4484.46</v>
      </c>
      <c r="F263" s="153">
        <v>2821.01</v>
      </c>
      <c r="G263" s="159">
        <v>1663.4499999999998</v>
      </c>
      <c r="H263" s="155">
        <f t="shared" si="10"/>
        <v>0.58966469455974979</v>
      </c>
      <c r="I263" s="155">
        <f t="shared" si="9"/>
        <v>1.0272195567672429E-4</v>
      </c>
      <c r="J263" s="154">
        <v>4484.46</v>
      </c>
      <c r="K263" s="154">
        <v>2821.01</v>
      </c>
      <c r="L263" s="156">
        <v>1663.4499999999998</v>
      </c>
      <c r="M263" s="20">
        <v>41548</v>
      </c>
      <c r="N263" s="20">
        <v>41912</v>
      </c>
      <c r="O263" s="165" t="s">
        <v>6173</v>
      </c>
      <c r="P263" s="158">
        <v>11</v>
      </c>
      <c r="Q263" s="165" t="s">
        <v>6044</v>
      </c>
      <c r="R263" s="202">
        <v>9</v>
      </c>
    </row>
    <row r="264" spans="2:18" s="31" customFormat="1" x14ac:dyDescent="0.2">
      <c r="B264" s="152" t="s">
        <v>6174</v>
      </c>
      <c r="C264" s="152" t="s">
        <v>6175</v>
      </c>
      <c r="D264" s="182" t="s">
        <v>6176</v>
      </c>
      <c r="E264" s="153">
        <v>2907.37</v>
      </c>
      <c r="F264" s="153">
        <v>5925.14</v>
      </c>
      <c r="G264" s="159">
        <v>-3017.7700000000004</v>
      </c>
      <c r="H264" s="155">
        <f t="shared" si="10"/>
        <v>-0.5093162355657419</v>
      </c>
      <c r="I264" s="155">
        <f t="shared" si="9"/>
        <v>6.6596810379808909E-5</v>
      </c>
      <c r="J264" s="154">
        <v>2907.37</v>
      </c>
      <c r="K264" s="154">
        <v>5925.14</v>
      </c>
      <c r="L264" s="156">
        <v>-3017.7700000000004</v>
      </c>
      <c r="M264" s="20">
        <v>41548</v>
      </c>
      <c r="N264" s="20">
        <v>41912</v>
      </c>
      <c r="O264" s="165" t="s">
        <v>5311</v>
      </c>
      <c r="P264" s="158">
        <v>10</v>
      </c>
      <c r="Q264" s="165" t="s">
        <v>6177</v>
      </c>
      <c r="R264" s="202">
        <v>10</v>
      </c>
    </row>
    <row r="265" spans="2:18" s="31" customFormat="1" x14ac:dyDescent="0.2">
      <c r="B265" s="152" t="s">
        <v>6178</v>
      </c>
      <c r="C265" s="152" t="s">
        <v>6179</v>
      </c>
      <c r="D265" s="182" t="s">
        <v>6180</v>
      </c>
      <c r="E265" s="153">
        <v>33843.42</v>
      </c>
      <c r="F265" s="153">
        <v>42294</v>
      </c>
      <c r="G265" s="159">
        <v>-8450.5800000000017</v>
      </c>
      <c r="H265" s="155">
        <f t="shared" si="10"/>
        <v>-0.19980564619094912</v>
      </c>
      <c r="I265" s="155">
        <f t="shared" si="9"/>
        <v>7.7522428323338014E-4</v>
      </c>
      <c r="J265" s="154">
        <v>33843.42</v>
      </c>
      <c r="K265" s="154">
        <v>42294</v>
      </c>
      <c r="L265" s="156">
        <v>-8450.5800000000017</v>
      </c>
      <c r="M265" s="20">
        <v>41548</v>
      </c>
      <c r="N265" s="20">
        <v>41912</v>
      </c>
      <c r="O265" s="165" t="s">
        <v>5311</v>
      </c>
      <c r="P265" s="158">
        <v>10</v>
      </c>
      <c r="Q265" s="165" t="s">
        <v>5508</v>
      </c>
      <c r="R265" s="202">
        <v>9</v>
      </c>
    </row>
    <row r="266" spans="2:18" s="31" customFormat="1" x14ac:dyDescent="0.2">
      <c r="B266" s="152" t="s">
        <v>6181</v>
      </c>
      <c r="C266" s="152" t="s">
        <v>6182</v>
      </c>
      <c r="D266" s="182" t="s">
        <v>6183</v>
      </c>
      <c r="E266" s="153">
        <v>34454.32</v>
      </c>
      <c r="F266" s="153">
        <v>39615.31</v>
      </c>
      <c r="G266" s="154">
        <v>-5160.989999999998</v>
      </c>
      <c r="H266" s="155">
        <f t="shared" si="10"/>
        <v>-0.13027766285307368</v>
      </c>
      <c r="I266" s="155">
        <f t="shared" si="9"/>
        <v>7.8921768326881614E-4</v>
      </c>
      <c r="J266" s="154">
        <v>34454.32</v>
      </c>
      <c r="K266" s="154">
        <v>39615.31</v>
      </c>
      <c r="L266" s="156">
        <v>-5160.989999999998</v>
      </c>
      <c r="M266" s="20">
        <v>41548</v>
      </c>
      <c r="N266" s="20">
        <v>41912</v>
      </c>
      <c r="O266" s="165" t="s">
        <v>5311</v>
      </c>
      <c r="P266" s="158">
        <v>10</v>
      </c>
      <c r="Q266" s="165" t="s">
        <v>5508</v>
      </c>
      <c r="R266" s="202">
        <v>9</v>
      </c>
    </row>
    <row r="267" spans="2:18" s="31" customFormat="1" ht="25.5" x14ac:dyDescent="0.2">
      <c r="B267" s="152" t="s">
        <v>6184</v>
      </c>
      <c r="C267" s="152" t="s">
        <v>6185</v>
      </c>
      <c r="D267" s="182" t="s">
        <v>6186</v>
      </c>
      <c r="E267" s="153">
        <v>20096.75</v>
      </c>
      <c r="F267" s="153">
        <v>19384.740000000002</v>
      </c>
      <c r="G267" s="159">
        <v>712.0099999999984</v>
      </c>
      <c r="H267" s="155">
        <f t="shared" si="10"/>
        <v>3.6730438478927152E-2</v>
      </c>
      <c r="I267" s="155">
        <f t="shared" si="9"/>
        <v>4.6034025562636502E-4</v>
      </c>
      <c r="J267" s="154">
        <v>20096.75</v>
      </c>
      <c r="K267" s="154">
        <v>19384.740000000002</v>
      </c>
      <c r="L267" s="156">
        <v>712.0099999999984</v>
      </c>
      <c r="M267" s="20">
        <v>41548</v>
      </c>
      <c r="N267" s="20">
        <v>41912</v>
      </c>
      <c r="O267" s="165" t="s">
        <v>5311</v>
      </c>
      <c r="P267" s="158">
        <v>10</v>
      </c>
      <c r="Q267" s="165" t="s">
        <v>5508</v>
      </c>
      <c r="R267" s="202">
        <v>9</v>
      </c>
    </row>
    <row r="268" spans="2:18" s="31" customFormat="1" ht="25.5" x14ac:dyDescent="0.2">
      <c r="B268" s="152" t="s">
        <v>6187</v>
      </c>
      <c r="C268" s="152" t="s">
        <v>6188</v>
      </c>
      <c r="D268" s="182" t="s">
        <v>6189</v>
      </c>
      <c r="E268" s="153">
        <v>39330.85</v>
      </c>
      <c r="F268" s="153">
        <v>35103.919999999998</v>
      </c>
      <c r="G268" s="159">
        <v>4226.93</v>
      </c>
      <c r="H268" s="155">
        <f t="shared" si="10"/>
        <v>0.12041190841364727</v>
      </c>
      <c r="I268" s="155">
        <f t="shared" si="9"/>
        <v>9.0092047435541653E-4</v>
      </c>
      <c r="J268" s="154">
        <v>39330.85</v>
      </c>
      <c r="K268" s="154">
        <v>35103.919999999998</v>
      </c>
      <c r="L268" s="156">
        <v>4226.93</v>
      </c>
      <c r="M268" s="20">
        <v>41548</v>
      </c>
      <c r="N268" s="20">
        <v>41912</v>
      </c>
      <c r="O268" s="165" t="s">
        <v>5311</v>
      </c>
      <c r="P268" s="158">
        <v>10</v>
      </c>
      <c r="Q268" s="165" t="s">
        <v>5675</v>
      </c>
      <c r="R268" s="202">
        <v>11</v>
      </c>
    </row>
    <row r="269" spans="2:18" s="31" customFormat="1" ht="51" x14ac:dyDescent="0.2">
      <c r="B269" s="152" t="s">
        <v>6190</v>
      </c>
      <c r="C269" s="152" t="s">
        <v>6191</v>
      </c>
      <c r="D269" s="182" t="s">
        <v>6192</v>
      </c>
      <c r="E269" s="153">
        <v>152168.6</v>
      </c>
      <c r="F269" s="153">
        <v>106960.71</v>
      </c>
      <c r="G269" s="159">
        <v>45207.89</v>
      </c>
      <c r="H269" s="155">
        <f t="shared" si="10"/>
        <v>0.42265884360715256</v>
      </c>
      <c r="I269" s="155">
        <f t="shared" si="9"/>
        <v>3.4856049969425947E-3</v>
      </c>
      <c r="J269" s="154">
        <v>152168.6</v>
      </c>
      <c r="K269" s="154">
        <v>106960.71</v>
      </c>
      <c r="L269" s="156">
        <v>45207.89</v>
      </c>
      <c r="M269" s="20">
        <v>41548</v>
      </c>
      <c r="N269" s="20">
        <v>41912</v>
      </c>
      <c r="O269" s="165" t="s">
        <v>5311</v>
      </c>
      <c r="P269" s="158">
        <v>10</v>
      </c>
      <c r="Q269" s="165" t="s">
        <v>5675</v>
      </c>
      <c r="R269" s="202">
        <v>11</v>
      </c>
    </row>
    <row r="270" spans="2:18" s="31" customFormat="1" ht="25.5" x14ac:dyDescent="0.2">
      <c r="B270" s="152" t="s">
        <v>6193</v>
      </c>
      <c r="C270" s="152" t="s">
        <v>6194</v>
      </c>
      <c r="D270" s="182" t="s">
        <v>6195</v>
      </c>
      <c r="E270" s="153">
        <v>56690.41</v>
      </c>
      <c r="F270" s="153">
        <v>56565.21</v>
      </c>
      <c r="G270" s="159">
        <v>125.20000000000437</v>
      </c>
      <c r="H270" s="155">
        <f t="shared" si="10"/>
        <v>2.2133746166593275E-3</v>
      </c>
      <c r="I270" s="155">
        <f t="shared" si="9"/>
        <v>1.29856209740199E-3</v>
      </c>
      <c r="J270" s="154">
        <v>56690.41</v>
      </c>
      <c r="K270" s="154">
        <v>56565.21</v>
      </c>
      <c r="L270" s="156">
        <v>125.20000000000437</v>
      </c>
      <c r="M270" s="20">
        <v>41548</v>
      </c>
      <c r="N270" s="20">
        <v>41912</v>
      </c>
      <c r="O270" s="165" t="s">
        <v>6196</v>
      </c>
      <c r="P270" s="158">
        <v>10</v>
      </c>
      <c r="Q270" s="165" t="s">
        <v>6044</v>
      </c>
      <c r="R270" s="202">
        <v>9</v>
      </c>
    </row>
    <row r="271" spans="2:18" s="31" customFormat="1" x14ac:dyDescent="0.2">
      <c r="B271" s="152" t="s">
        <v>6197</v>
      </c>
      <c r="C271" s="152" t="s">
        <v>6198</v>
      </c>
      <c r="D271" s="182" t="s">
        <v>6199</v>
      </c>
      <c r="E271" s="153">
        <v>130764.19</v>
      </c>
      <c r="F271" s="153">
        <v>130505.38</v>
      </c>
      <c r="G271" s="154">
        <v>258.80999999999767</v>
      </c>
      <c r="H271" s="155">
        <f t="shared" si="10"/>
        <v>1.983136633907335E-3</v>
      </c>
      <c r="I271" s="155">
        <f t="shared" ref="I271:I334" si="11">J271/43656295</f>
        <v>2.9953112145682543E-3</v>
      </c>
      <c r="J271" s="154">
        <v>130764.19</v>
      </c>
      <c r="K271" s="154">
        <v>130505.38</v>
      </c>
      <c r="L271" s="156">
        <v>258.80999999999767</v>
      </c>
      <c r="M271" s="20">
        <v>41548</v>
      </c>
      <c r="N271" s="20">
        <v>41912</v>
      </c>
      <c r="O271" s="165" t="s">
        <v>6196</v>
      </c>
      <c r="P271" s="158">
        <v>10</v>
      </c>
      <c r="Q271" s="165" t="s">
        <v>6044</v>
      </c>
      <c r="R271" s="202">
        <v>9</v>
      </c>
    </row>
    <row r="272" spans="2:18" s="31" customFormat="1" x14ac:dyDescent="0.2">
      <c r="B272" s="152" t="s">
        <v>6200</v>
      </c>
      <c r="C272" s="152" t="s">
        <v>6201</v>
      </c>
      <c r="D272" s="182" t="s">
        <v>6201</v>
      </c>
      <c r="E272" s="153">
        <v>151020.9</v>
      </c>
      <c r="F272" s="153">
        <v>376921.09</v>
      </c>
      <c r="G272" s="159">
        <v>-225900.19000000003</v>
      </c>
      <c r="H272" s="155">
        <f t="shared" si="10"/>
        <v>-0.59933019402018606</v>
      </c>
      <c r="I272" s="155">
        <f t="shared" si="11"/>
        <v>3.459315546589558E-3</v>
      </c>
      <c r="J272" s="154">
        <v>151020.9</v>
      </c>
      <c r="K272" s="154">
        <v>376921.09</v>
      </c>
      <c r="L272" s="156">
        <v>-225900.19000000003</v>
      </c>
      <c r="M272" s="20">
        <v>41548</v>
      </c>
      <c r="N272" s="20">
        <v>41912</v>
      </c>
      <c r="O272" s="165" t="s">
        <v>5311</v>
      </c>
      <c r="P272" s="158">
        <v>10</v>
      </c>
      <c r="Q272" s="165" t="s">
        <v>6177</v>
      </c>
      <c r="R272" s="202">
        <v>10</v>
      </c>
    </row>
    <row r="273" spans="2:18" s="31" customFormat="1" x14ac:dyDescent="0.2">
      <c r="B273" s="152" t="s">
        <v>6202</v>
      </c>
      <c r="C273" s="152" t="s">
        <v>6203</v>
      </c>
      <c r="D273" s="182" t="s">
        <v>6204</v>
      </c>
      <c r="E273" s="153">
        <v>1966.2</v>
      </c>
      <c r="F273" s="153">
        <v>3943.73</v>
      </c>
      <c r="G273" s="159">
        <v>-1977.53</v>
      </c>
      <c r="H273" s="155">
        <f t="shared" si="10"/>
        <v>-0.50143645736396758</v>
      </c>
      <c r="I273" s="155">
        <f t="shared" si="11"/>
        <v>4.5038178342894196E-5</v>
      </c>
      <c r="J273" s="154">
        <v>1966.2</v>
      </c>
      <c r="K273" s="154">
        <v>3943.73</v>
      </c>
      <c r="L273" s="156">
        <v>-1977.53</v>
      </c>
      <c r="M273" s="20">
        <v>41548</v>
      </c>
      <c r="N273" s="20">
        <v>41912</v>
      </c>
      <c r="O273" s="165" t="s">
        <v>5311</v>
      </c>
      <c r="P273" s="158">
        <v>10</v>
      </c>
      <c r="Q273" s="165" t="s">
        <v>6044</v>
      </c>
      <c r="R273" s="202">
        <v>9</v>
      </c>
    </row>
    <row r="274" spans="2:18" s="31" customFormat="1" x14ac:dyDescent="0.2">
      <c r="B274" s="152" t="s">
        <v>6205</v>
      </c>
      <c r="C274" s="152" t="s">
        <v>6206</v>
      </c>
      <c r="D274" s="182" t="s">
        <v>6207</v>
      </c>
      <c r="E274" s="153">
        <v>14975.66</v>
      </c>
      <c r="F274" s="153">
        <v>18470.310000000001</v>
      </c>
      <c r="G274" s="159">
        <v>-3494.6500000000015</v>
      </c>
      <c r="H274" s="155">
        <f t="shared" si="10"/>
        <v>-0.18920364628422595</v>
      </c>
      <c r="I274" s="155">
        <f t="shared" si="11"/>
        <v>3.4303552328478632E-4</v>
      </c>
      <c r="J274" s="154">
        <v>14975.66</v>
      </c>
      <c r="K274" s="154">
        <v>18470.310000000001</v>
      </c>
      <c r="L274" s="156">
        <v>-3494.6500000000015</v>
      </c>
      <c r="M274" s="20">
        <v>41548</v>
      </c>
      <c r="N274" s="20">
        <v>41912</v>
      </c>
      <c r="O274" s="165" t="s">
        <v>6208</v>
      </c>
      <c r="P274" s="158">
        <v>10</v>
      </c>
      <c r="Q274" s="165" t="s">
        <v>6209</v>
      </c>
      <c r="R274" s="202">
        <v>11</v>
      </c>
    </row>
    <row r="275" spans="2:18" s="31" customFormat="1" x14ac:dyDescent="0.2">
      <c r="B275" s="152" t="s">
        <v>6210</v>
      </c>
      <c r="C275" s="152" t="s">
        <v>6211</v>
      </c>
      <c r="D275" s="182" t="s">
        <v>6212</v>
      </c>
      <c r="E275" s="153">
        <v>444099.44</v>
      </c>
      <c r="F275" s="153">
        <v>417982.34</v>
      </c>
      <c r="G275" s="154">
        <v>26117.099999999977</v>
      </c>
      <c r="H275" s="155">
        <f t="shared" si="10"/>
        <v>6.2483740341756966E-2</v>
      </c>
      <c r="I275" s="155">
        <f t="shared" si="11"/>
        <v>1.0172632377529975E-2</v>
      </c>
      <c r="J275" s="154">
        <v>444099.44</v>
      </c>
      <c r="K275" s="154">
        <v>417982.34</v>
      </c>
      <c r="L275" s="156">
        <v>26117.099999999977</v>
      </c>
      <c r="M275" s="20">
        <v>41548</v>
      </c>
      <c r="N275" s="20">
        <v>41912</v>
      </c>
      <c r="O275" s="165" t="s">
        <v>5311</v>
      </c>
      <c r="P275" s="158">
        <v>10</v>
      </c>
      <c r="Q275" s="165" t="s">
        <v>6044</v>
      </c>
      <c r="R275" s="202">
        <v>9</v>
      </c>
    </row>
    <row r="276" spans="2:18" s="31" customFormat="1" x14ac:dyDescent="0.2">
      <c r="B276" s="152" t="s">
        <v>6213</v>
      </c>
      <c r="C276" s="152" t="s">
        <v>6214</v>
      </c>
      <c r="D276" s="182" t="s">
        <v>6214</v>
      </c>
      <c r="E276" s="153">
        <v>701626.65</v>
      </c>
      <c r="F276" s="153">
        <v>477460.6</v>
      </c>
      <c r="G276" s="159">
        <v>224166.05000000005</v>
      </c>
      <c r="H276" s="155">
        <f t="shared" si="10"/>
        <v>0.46949643593628471</v>
      </c>
      <c r="I276" s="155">
        <f t="shared" si="11"/>
        <v>1.6071603190330283E-2</v>
      </c>
      <c r="J276" s="154">
        <v>701626.65</v>
      </c>
      <c r="K276" s="154">
        <v>477460.6</v>
      </c>
      <c r="L276" s="156">
        <v>224166.05000000005</v>
      </c>
      <c r="M276" s="20">
        <v>41548</v>
      </c>
      <c r="N276" s="20">
        <v>41912</v>
      </c>
      <c r="O276" s="165" t="s">
        <v>6215</v>
      </c>
      <c r="P276" s="158">
        <v>10</v>
      </c>
      <c r="Q276" s="165" t="s">
        <v>5508</v>
      </c>
      <c r="R276" s="202">
        <v>9</v>
      </c>
    </row>
    <row r="277" spans="2:18" s="31" customFormat="1" x14ac:dyDescent="0.2">
      <c r="B277" s="152" t="s">
        <v>6216</v>
      </c>
      <c r="C277" s="152" t="s">
        <v>6217</v>
      </c>
      <c r="D277" s="182" t="s">
        <v>6218</v>
      </c>
      <c r="E277" s="153">
        <v>2097.3200000000002</v>
      </c>
      <c r="F277" s="153">
        <v>4860.75</v>
      </c>
      <c r="G277" s="159">
        <v>-2763.43</v>
      </c>
      <c r="H277" s="155">
        <f t="shared" si="10"/>
        <v>-0.56851926143084908</v>
      </c>
      <c r="I277" s="155">
        <f t="shared" si="11"/>
        <v>4.8041639813914587E-5</v>
      </c>
      <c r="J277" s="154">
        <v>2097.3200000000002</v>
      </c>
      <c r="K277" s="154">
        <v>4860.75</v>
      </c>
      <c r="L277" s="156">
        <v>-2763.43</v>
      </c>
      <c r="M277" s="20">
        <v>41548</v>
      </c>
      <c r="N277" s="20">
        <v>41912</v>
      </c>
      <c r="O277" s="165" t="s">
        <v>6219</v>
      </c>
      <c r="P277" s="158">
        <v>10</v>
      </c>
      <c r="Q277" s="165" t="s">
        <v>6044</v>
      </c>
      <c r="R277" s="202">
        <v>9</v>
      </c>
    </row>
    <row r="278" spans="2:18" s="31" customFormat="1" ht="25.5" x14ac:dyDescent="0.2">
      <c r="B278" s="152" t="s">
        <v>6220</v>
      </c>
      <c r="C278" s="152" t="s">
        <v>6221</v>
      </c>
      <c r="D278" s="182" t="s">
        <v>6222</v>
      </c>
      <c r="E278" s="153">
        <v>17807.82</v>
      </c>
      <c r="F278" s="153">
        <v>11335.25</v>
      </c>
      <c r="G278" s="154">
        <v>6472.57</v>
      </c>
      <c r="H278" s="155">
        <f t="shared" si="10"/>
        <v>0.57101254934827195</v>
      </c>
      <c r="I278" s="155">
        <f t="shared" si="11"/>
        <v>4.0790955806029803E-4</v>
      </c>
      <c r="J278" s="154">
        <v>17807.82</v>
      </c>
      <c r="K278" s="154">
        <v>11335.25</v>
      </c>
      <c r="L278" s="156">
        <v>6472.57</v>
      </c>
      <c r="M278" s="20">
        <v>41548</v>
      </c>
      <c r="N278" s="20">
        <v>41912</v>
      </c>
      <c r="O278" s="165" t="s">
        <v>6219</v>
      </c>
      <c r="P278" s="158">
        <v>10</v>
      </c>
      <c r="Q278" s="165" t="s">
        <v>6044</v>
      </c>
      <c r="R278" s="202">
        <v>9</v>
      </c>
    </row>
    <row r="279" spans="2:18" s="31" customFormat="1" ht="25.5" x14ac:dyDescent="0.2">
      <c r="B279" s="152" t="s">
        <v>6223</v>
      </c>
      <c r="C279" s="152" t="s">
        <v>6224</v>
      </c>
      <c r="D279" s="182" t="s">
        <v>6225</v>
      </c>
      <c r="E279" s="153">
        <v>7904.03</v>
      </c>
      <c r="F279" s="153">
        <v>9089.68</v>
      </c>
      <c r="G279" s="154">
        <v>-1185.6500000000005</v>
      </c>
      <c r="H279" s="155">
        <f t="shared" si="10"/>
        <v>-0.13043913537110222</v>
      </c>
      <c r="I279" s="155">
        <f t="shared" si="11"/>
        <v>1.8105132375525681E-4</v>
      </c>
      <c r="J279" s="154">
        <v>7904.03</v>
      </c>
      <c r="K279" s="154">
        <v>9089.68</v>
      </c>
      <c r="L279" s="156">
        <v>-1185.6500000000005</v>
      </c>
      <c r="M279" s="20">
        <v>41548</v>
      </c>
      <c r="N279" s="20">
        <v>41912</v>
      </c>
      <c r="O279" s="165" t="s">
        <v>6196</v>
      </c>
      <c r="P279" s="158">
        <v>10</v>
      </c>
      <c r="Q279" s="165" t="s">
        <v>6044</v>
      </c>
      <c r="R279" s="202">
        <v>9</v>
      </c>
    </row>
    <row r="280" spans="2:18" s="31" customFormat="1" ht="25.5" x14ac:dyDescent="0.2">
      <c r="B280" s="152" t="s">
        <v>6226</v>
      </c>
      <c r="C280" s="152" t="s">
        <v>6227</v>
      </c>
      <c r="D280" s="182" t="s">
        <v>6228</v>
      </c>
      <c r="E280" s="153">
        <v>16803.3</v>
      </c>
      <c r="F280" s="153">
        <v>14602.51</v>
      </c>
      <c r="G280" s="154">
        <v>2200.7899999999991</v>
      </c>
      <c r="H280" s="155">
        <f t="shared" si="10"/>
        <v>0.15071313082476909</v>
      </c>
      <c r="I280" s="155">
        <f t="shared" si="11"/>
        <v>3.8489981799875593E-4</v>
      </c>
      <c r="J280" s="154">
        <v>16803.3</v>
      </c>
      <c r="K280" s="154">
        <v>14602.51</v>
      </c>
      <c r="L280" s="156">
        <v>2200.7899999999991</v>
      </c>
      <c r="M280" s="20">
        <v>41548</v>
      </c>
      <c r="N280" s="20">
        <v>41912</v>
      </c>
      <c r="O280" s="165" t="s">
        <v>5423</v>
      </c>
      <c r="P280" s="158">
        <v>11</v>
      </c>
      <c r="Q280" s="165" t="s">
        <v>5508</v>
      </c>
      <c r="R280" s="202">
        <v>9</v>
      </c>
    </row>
    <row r="281" spans="2:18" s="31" customFormat="1" x14ac:dyDescent="0.2">
      <c r="B281" s="152" t="s">
        <v>6229</v>
      </c>
      <c r="C281" s="152" t="s">
        <v>6230</v>
      </c>
      <c r="D281" s="182" t="s">
        <v>6231</v>
      </c>
      <c r="E281" s="153">
        <v>1222574.73</v>
      </c>
      <c r="F281" s="153">
        <v>1317457.69</v>
      </c>
      <c r="G281" s="154">
        <v>-94882.959999999963</v>
      </c>
      <c r="H281" s="155">
        <f t="shared" si="10"/>
        <v>-7.2019739776235214E-2</v>
      </c>
      <c r="I281" s="155">
        <f t="shared" si="11"/>
        <v>2.8004546194311725E-2</v>
      </c>
      <c r="J281" s="154">
        <v>1222574.73</v>
      </c>
      <c r="K281" s="154">
        <v>1317457.69</v>
      </c>
      <c r="L281" s="156">
        <v>-94882.959999999963</v>
      </c>
      <c r="M281" s="20">
        <v>41548</v>
      </c>
      <c r="N281" s="20">
        <v>41912</v>
      </c>
      <c r="O281" s="165" t="s">
        <v>5423</v>
      </c>
      <c r="P281" s="158">
        <v>11</v>
      </c>
      <c r="Q281" s="165" t="s">
        <v>5508</v>
      </c>
      <c r="R281" s="202">
        <v>9</v>
      </c>
    </row>
    <row r="282" spans="2:18" s="31" customFormat="1" ht="25.5" x14ac:dyDescent="0.2">
      <c r="B282" s="152" t="s">
        <v>6232</v>
      </c>
      <c r="C282" s="152" t="s">
        <v>6233</v>
      </c>
      <c r="D282" s="182" t="s">
        <v>6234</v>
      </c>
      <c r="E282" s="153">
        <v>24882.77</v>
      </c>
      <c r="F282" s="153">
        <v>22089.34</v>
      </c>
      <c r="G282" s="154">
        <v>2793.4300000000003</v>
      </c>
      <c r="H282" s="155">
        <f t="shared" si="10"/>
        <v>0.12646054612767971</v>
      </c>
      <c r="I282" s="155">
        <f t="shared" si="11"/>
        <v>5.6996980618717185E-4</v>
      </c>
      <c r="J282" s="154">
        <v>24882.77</v>
      </c>
      <c r="K282" s="154">
        <v>22089.34</v>
      </c>
      <c r="L282" s="156">
        <v>2793.4300000000003</v>
      </c>
      <c r="M282" s="20">
        <v>41548</v>
      </c>
      <c r="N282" s="20">
        <v>41912</v>
      </c>
      <c r="O282" s="165" t="s">
        <v>6219</v>
      </c>
      <c r="P282" s="158">
        <v>10</v>
      </c>
      <c r="Q282" s="165" t="s">
        <v>5508</v>
      </c>
      <c r="R282" s="202">
        <v>9</v>
      </c>
    </row>
    <row r="283" spans="2:18" s="31" customFormat="1" ht="25.5" x14ac:dyDescent="0.2">
      <c r="B283" s="152" t="s">
        <v>6235</v>
      </c>
      <c r="C283" s="152" t="s">
        <v>6236</v>
      </c>
      <c r="D283" s="182" t="s">
        <v>6237</v>
      </c>
      <c r="E283" s="153">
        <v>21434.67</v>
      </c>
      <c r="F283" s="153">
        <v>32030.6</v>
      </c>
      <c r="G283" s="154">
        <v>-10595.93</v>
      </c>
      <c r="H283" s="155">
        <f t="shared" si="10"/>
        <v>-0.33080647880464309</v>
      </c>
      <c r="I283" s="155">
        <f t="shared" si="11"/>
        <v>4.9098692410796648E-4</v>
      </c>
      <c r="J283" s="154">
        <v>21434.67</v>
      </c>
      <c r="K283" s="154">
        <v>32030.6</v>
      </c>
      <c r="L283" s="156">
        <v>-10595.93</v>
      </c>
      <c r="M283" s="20">
        <v>41548</v>
      </c>
      <c r="N283" s="20">
        <v>41912</v>
      </c>
      <c r="O283" s="165" t="s">
        <v>5311</v>
      </c>
      <c r="P283" s="158">
        <v>10</v>
      </c>
      <c r="Q283" s="165" t="s">
        <v>5508</v>
      </c>
      <c r="R283" s="202">
        <v>9</v>
      </c>
    </row>
    <row r="284" spans="2:18" s="31" customFormat="1" x14ac:dyDescent="0.2">
      <c r="B284" s="152" t="s">
        <v>6238</v>
      </c>
      <c r="C284" s="152" t="s">
        <v>6239</v>
      </c>
      <c r="D284" s="182" t="s">
        <v>6240</v>
      </c>
      <c r="E284" s="153">
        <v>24121.22</v>
      </c>
      <c r="F284" s="153">
        <v>24183.1</v>
      </c>
      <c r="G284" s="154">
        <v>-61.879999999997381</v>
      </c>
      <c r="H284" s="155">
        <f t="shared" si="10"/>
        <v>-2.558811732159954E-3</v>
      </c>
      <c r="I284" s="155">
        <f t="shared" si="11"/>
        <v>5.5252558651621721E-4</v>
      </c>
      <c r="J284" s="154">
        <v>24121.22</v>
      </c>
      <c r="K284" s="154">
        <v>24183.1</v>
      </c>
      <c r="L284" s="156">
        <v>-61.879999999997381</v>
      </c>
      <c r="M284" s="20">
        <v>41548</v>
      </c>
      <c r="N284" s="20">
        <v>41912</v>
      </c>
      <c r="O284" s="165" t="s">
        <v>5311</v>
      </c>
      <c r="P284" s="158">
        <v>10</v>
      </c>
      <c r="Q284" s="165" t="s">
        <v>5508</v>
      </c>
      <c r="R284" s="202">
        <v>9</v>
      </c>
    </row>
    <row r="285" spans="2:18" s="31" customFormat="1" ht="25.5" x14ac:dyDescent="0.2">
      <c r="B285" s="152" t="s">
        <v>6241</v>
      </c>
      <c r="C285" s="152" t="s">
        <v>6242</v>
      </c>
      <c r="D285" s="182" t="s">
        <v>6243</v>
      </c>
      <c r="E285" s="153">
        <v>2988.38</v>
      </c>
      <c r="F285" s="153">
        <v>1665.93</v>
      </c>
      <c r="G285" s="154">
        <v>1322.45</v>
      </c>
      <c r="H285" s="155">
        <f t="shared" si="10"/>
        <v>0.79382086882402025</v>
      </c>
      <c r="I285" s="155">
        <f t="shared" si="11"/>
        <v>6.8452441967418448E-5</v>
      </c>
      <c r="J285" s="154">
        <v>2988.38</v>
      </c>
      <c r="K285" s="154">
        <v>1665.93</v>
      </c>
      <c r="L285" s="156">
        <v>1322.45</v>
      </c>
      <c r="M285" s="20">
        <v>41548</v>
      </c>
      <c r="N285" s="20">
        <v>41912</v>
      </c>
      <c r="O285" s="165" t="s">
        <v>6244</v>
      </c>
      <c r="P285" s="158">
        <v>11</v>
      </c>
      <c r="Q285" s="165" t="s">
        <v>6044</v>
      </c>
      <c r="R285" s="202">
        <v>9</v>
      </c>
    </row>
    <row r="286" spans="2:18" s="31" customFormat="1" ht="25.5" x14ac:dyDescent="0.2">
      <c r="B286" s="152" t="s">
        <v>6245</v>
      </c>
      <c r="C286" s="152" t="s">
        <v>6246</v>
      </c>
      <c r="D286" s="182" t="s">
        <v>6247</v>
      </c>
      <c r="E286" s="153">
        <v>390184.07</v>
      </c>
      <c r="F286" s="153">
        <v>451231.73</v>
      </c>
      <c r="G286" s="154">
        <v>-61047.659999999974</v>
      </c>
      <c r="H286" s="155">
        <f t="shared" si="10"/>
        <v>-0.13529115073534384</v>
      </c>
      <c r="I286" s="155">
        <f t="shared" si="11"/>
        <v>8.9376359125299121E-3</v>
      </c>
      <c r="J286" s="154">
        <v>390184.07</v>
      </c>
      <c r="K286" s="154">
        <v>451231.73</v>
      </c>
      <c r="L286" s="156">
        <v>-61047.659999999974</v>
      </c>
      <c r="M286" s="20">
        <v>41548</v>
      </c>
      <c r="N286" s="20">
        <v>41912</v>
      </c>
      <c r="O286" s="165" t="s">
        <v>5311</v>
      </c>
      <c r="P286" s="158">
        <v>10</v>
      </c>
      <c r="Q286" s="165" t="s">
        <v>6044</v>
      </c>
      <c r="R286" s="202">
        <v>9</v>
      </c>
    </row>
    <row r="287" spans="2:18" s="31" customFormat="1" ht="25.5" x14ac:dyDescent="0.2">
      <c r="B287" s="152" t="s">
        <v>6248</v>
      </c>
      <c r="C287" s="152" t="s">
        <v>6249</v>
      </c>
      <c r="D287" s="182" t="s">
        <v>6250</v>
      </c>
      <c r="E287" s="153">
        <v>7039.75</v>
      </c>
      <c r="F287" s="153">
        <v>7366.34</v>
      </c>
      <c r="G287" s="154">
        <v>-326.59000000000015</v>
      </c>
      <c r="H287" s="155">
        <f t="shared" si="10"/>
        <v>-4.4335450169283544E-2</v>
      </c>
      <c r="I287" s="155">
        <f t="shared" si="11"/>
        <v>1.6125394974539182E-4</v>
      </c>
      <c r="J287" s="154">
        <v>7039.75</v>
      </c>
      <c r="K287" s="154">
        <v>7366.34</v>
      </c>
      <c r="L287" s="156">
        <v>-326.59000000000015</v>
      </c>
      <c r="M287" s="20">
        <v>41548</v>
      </c>
      <c r="N287" s="20">
        <v>41912</v>
      </c>
      <c r="O287" s="165" t="s">
        <v>5311</v>
      </c>
      <c r="P287" s="158">
        <v>10</v>
      </c>
      <c r="Q287" s="165" t="s">
        <v>6177</v>
      </c>
      <c r="R287" s="202">
        <v>10</v>
      </c>
    </row>
    <row r="288" spans="2:18" s="31" customFormat="1" x14ac:dyDescent="0.2">
      <c r="B288" s="152" t="s">
        <v>6251</v>
      </c>
      <c r="C288" s="152" t="s">
        <v>6252</v>
      </c>
      <c r="D288" s="182" t="s">
        <v>6253</v>
      </c>
      <c r="E288" s="153">
        <v>185021.13</v>
      </c>
      <c r="F288" s="153">
        <v>420919.56</v>
      </c>
      <c r="G288" s="154">
        <v>-235898.43</v>
      </c>
      <c r="H288" s="155">
        <f t="shared" si="10"/>
        <v>-0.56043589421218631</v>
      </c>
      <c r="I288" s="155">
        <f t="shared" si="11"/>
        <v>4.2381317516752169E-3</v>
      </c>
      <c r="J288" s="154">
        <v>185021.13</v>
      </c>
      <c r="K288" s="154">
        <v>420919.56</v>
      </c>
      <c r="L288" s="156">
        <v>-235898.43</v>
      </c>
      <c r="M288" s="20">
        <v>41548</v>
      </c>
      <c r="N288" s="20">
        <v>41912</v>
      </c>
      <c r="O288" s="165" t="s">
        <v>5736</v>
      </c>
      <c r="P288" s="158">
        <v>9</v>
      </c>
      <c r="Q288" s="165" t="s">
        <v>6177</v>
      </c>
      <c r="R288" s="202">
        <v>10</v>
      </c>
    </row>
    <row r="289" spans="2:18" s="31" customFormat="1" x14ac:dyDescent="0.2">
      <c r="B289" s="152" t="s">
        <v>6254</v>
      </c>
      <c r="C289" s="152" t="s">
        <v>6255</v>
      </c>
      <c r="D289" s="182" t="s">
        <v>6256</v>
      </c>
      <c r="E289" s="153">
        <v>10096.59</v>
      </c>
      <c r="F289" s="153">
        <v>7332.63</v>
      </c>
      <c r="G289" s="154">
        <v>2763.96</v>
      </c>
      <c r="H289" s="155">
        <f t="shared" si="10"/>
        <v>0.37693978831606123</v>
      </c>
      <c r="I289" s="155">
        <f t="shared" si="11"/>
        <v>2.3127455043997665E-4</v>
      </c>
      <c r="J289" s="154">
        <v>10096.59</v>
      </c>
      <c r="K289" s="154">
        <v>7332.63</v>
      </c>
      <c r="L289" s="156">
        <v>2763.96</v>
      </c>
      <c r="M289" s="20">
        <v>41548</v>
      </c>
      <c r="N289" s="20">
        <v>41912</v>
      </c>
      <c r="O289" s="165" t="s">
        <v>5423</v>
      </c>
      <c r="P289" s="158">
        <v>11</v>
      </c>
      <c r="Q289" s="165" t="s">
        <v>6044</v>
      </c>
      <c r="R289" s="202">
        <v>9</v>
      </c>
    </row>
    <row r="290" spans="2:18" s="31" customFormat="1" x14ac:dyDescent="0.2">
      <c r="B290" s="152" t="s">
        <v>6257</v>
      </c>
      <c r="C290" s="152" t="s">
        <v>6258</v>
      </c>
      <c r="D290" s="182" t="s">
        <v>6259</v>
      </c>
      <c r="E290" s="153">
        <v>3800.22</v>
      </c>
      <c r="F290" s="153">
        <v>3817.03</v>
      </c>
      <c r="G290" s="154">
        <v>-16.8100000000004</v>
      </c>
      <c r="H290" s="155">
        <f t="shared" si="10"/>
        <v>-4.4039475718033131E-3</v>
      </c>
      <c r="I290" s="155">
        <f t="shared" si="11"/>
        <v>8.7048614638507459E-5</v>
      </c>
      <c r="J290" s="154">
        <v>3800.22</v>
      </c>
      <c r="K290" s="154">
        <v>3817.03</v>
      </c>
      <c r="L290" s="156">
        <v>-16.8100000000004</v>
      </c>
      <c r="M290" s="20">
        <v>41548</v>
      </c>
      <c r="N290" s="20">
        <v>41912</v>
      </c>
      <c r="O290" s="165" t="s">
        <v>5423</v>
      </c>
      <c r="P290" s="158">
        <v>11</v>
      </c>
      <c r="Q290" s="165" t="s">
        <v>6044</v>
      </c>
      <c r="R290" s="202">
        <v>9</v>
      </c>
    </row>
    <row r="291" spans="2:18" s="31" customFormat="1" x14ac:dyDescent="0.2">
      <c r="B291" s="152" t="s">
        <v>6260</v>
      </c>
      <c r="C291" s="152" t="s">
        <v>6261</v>
      </c>
      <c r="D291" s="182" t="s">
        <v>6262</v>
      </c>
      <c r="E291" s="153">
        <v>3654.5</v>
      </c>
      <c r="F291" s="153">
        <v>3359.12</v>
      </c>
      <c r="G291" s="154">
        <v>295.38000000000011</v>
      </c>
      <c r="H291" s="155">
        <f t="shared" si="10"/>
        <v>8.7933744552144644E-2</v>
      </c>
      <c r="I291" s="155">
        <f t="shared" si="11"/>
        <v>8.3710722588804204E-5</v>
      </c>
      <c r="J291" s="154">
        <v>3654.5</v>
      </c>
      <c r="K291" s="154">
        <v>3359.12</v>
      </c>
      <c r="L291" s="156">
        <v>295.38000000000011</v>
      </c>
      <c r="M291" s="20">
        <v>41548</v>
      </c>
      <c r="N291" s="20">
        <v>41912</v>
      </c>
      <c r="O291" s="165" t="s">
        <v>6263</v>
      </c>
      <c r="P291" s="158">
        <v>11</v>
      </c>
      <c r="Q291" s="165" t="s">
        <v>6044</v>
      </c>
      <c r="R291" s="202">
        <v>9</v>
      </c>
    </row>
    <row r="292" spans="2:18" s="31" customFormat="1" ht="25.5" x14ac:dyDescent="0.2">
      <c r="B292" s="152" t="s">
        <v>6264</v>
      </c>
      <c r="C292" s="152" t="s">
        <v>6265</v>
      </c>
      <c r="D292" s="182" t="s">
        <v>6266</v>
      </c>
      <c r="E292" s="153">
        <v>2738.15</v>
      </c>
      <c r="F292" s="153">
        <v>22080.05</v>
      </c>
      <c r="G292" s="154">
        <v>-19341.899999999998</v>
      </c>
      <c r="H292" s="155">
        <f t="shared" si="10"/>
        <v>-0.87598986415338731</v>
      </c>
      <c r="I292" s="155">
        <f t="shared" si="11"/>
        <v>6.2720622535650358E-5</v>
      </c>
      <c r="J292" s="154">
        <v>2738.15</v>
      </c>
      <c r="K292" s="154">
        <v>22080.05</v>
      </c>
      <c r="L292" s="156">
        <v>-19341.899999999998</v>
      </c>
      <c r="M292" s="20">
        <v>41548</v>
      </c>
      <c r="N292" s="20">
        <v>41912</v>
      </c>
      <c r="O292" s="165" t="s">
        <v>6244</v>
      </c>
      <c r="P292" s="158">
        <v>11</v>
      </c>
      <c r="Q292" s="165" t="s">
        <v>6044</v>
      </c>
      <c r="R292" s="202">
        <v>9</v>
      </c>
    </row>
    <row r="293" spans="2:18" s="31" customFormat="1" x14ac:dyDescent="0.2">
      <c r="B293" s="152" t="s">
        <v>6267</v>
      </c>
      <c r="C293" s="152" t="s">
        <v>6268</v>
      </c>
      <c r="D293" s="182" t="s">
        <v>6269</v>
      </c>
      <c r="E293" s="153">
        <v>2232.3000000000002</v>
      </c>
      <c r="F293" s="153">
        <v>2286.67</v>
      </c>
      <c r="G293" s="154">
        <v>-54.369999999999891</v>
      </c>
      <c r="H293" s="155">
        <f t="shared" si="10"/>
        <v>-2.3776933269776528E-2</v>
      </c>
      <c r="I293" s="155">
        <f t="shared" si="11"/>
        <v>5.1133519232449761E-5</v>
      </c>
      <c r="J293" s="154">
        <v>2232.3000000000002</v>
      </c>
      <c r="K293" s="154">
        <v>2286.67</v>
      </c>
      <c r="L293" s="156">
        <v>-54.369999999999891</v>
      </c>
      <c r="M293" s="20">
        <v>41548</v>
      </c>
      <c r="N293" s="20">
        <v>41912</v>
      </c>
      <c r="O293" s="165" t="s">
        <v>6270</v>
      </c>
      <c r="P293" s="158">
        <v>11</v>
      </c>
      <c r="Q293" s="165" t="s">
        <v>6044</v>
      </c>
      <c r="R293" s="202">
        <v>9</v>
      </c>
    </row>
    <row r="294" spans="2:18" s="31" customFormat="1" ht="25.5" x14ac:dyDescent="0.2">
      <c r="B294" s="152" t="s">
        <v>6271</v>
      </c>
      <c r="C294" s="152" t="s">
        <v>6272</v>
      </c>
      <c r="D294" s="182" t="s">
        <v>6273</v>
      </c>
      <c r="E294" s="153">
        <v>18364.45</v>
      </c>
      <c r="F294" s="153">
        <v>18293.88</v>
      </c>
      <c r="G294" s="154">
        <v>70.569999999999709</v>
      </c>
      <c r="H294" s="155">
        <f t="shared" si="10"/>
        <v>3.8575742270092351E-3</v>
      </c>
      <c r="I294" s="155">
        <f t="shared" si="11"/>
        <v>4.206598384036025E-4</v>
      </c>
      <c r="J294" s="154">
        <v>18364.45</v>
      </c>
      <c r="K294" s="154">
        <v>18293.88</v>
      </c>
      <c r="L294" s="156">
        <v>70.569999999999709</v>
      </c>
      <c r="M294" s="20">
        <v>41548</v>
      </c>
      <c r="N294" s="20">
        <v>41912</v>
      </c>
      <c r="O294" s="165" t="s">
        <v>5311</v>
      </c>
      <c r="P294" s="158">
        <v>10</v>
      </c>
      <c r="Q294" s="165" t="s">
        <v>5508</v>
      </c>
      <c r="R294" s="202">
        <v>9</v>
      </c>
    </row>
    <row r="295" spans="2:18" s="31" customFormat="1" x14ac:dyDescent="0.2">
      <c r="B295" s="152" t="s">
        <v>6274</v>
      </c>
      <c r="C295" s="152" t="s">
        <v>6275</v>
      </c>
      <c r="D295" s="182" t="s">
        <v>6275</v>
      </c>
      <c r="E295" s="153">
        <v>457911.44</v>
      </c>
      <c r="F295" s="153">
        <v>85039.34</v>
      </c>
      <c r="G295" s="154">
        <v>372872.1</v>
      </c>
      <c r="H295" s="155">
        <f t="shared" si="10"/>
        <v>4.3847012453295147</v>
      </c>
      <c r="I295" s="155">
        <f t="shared" si="11"/>
        <v>1.0489012867445576E-2</v>
      </c>
      <c r="J295" s="154">
        <v>457911.44</v>
      </c>
      <c r="K295" s="154">
        <v>85039.34</v>
      </c>
      <c r="L295" s="156">
        <v>372872.1</v>
      </c>
      <c r="M295" s="20">
        <v>41548</v>
      </c>
      <c r="N295" s="20">
        <v>41912</v>
      </c>
      <c r="O295" s="165" t="s">
        <v>5311</v>
      </c>
      <c r="P295" s="158">
        <v>10</v>
      </c>
      <c r="Q295" s="165" t="s">
        <v>5508</v>
      </c>
      <c r="R295" s="202">
        <v>9</v>
      </c>
    </row>
    <row r="296" spans="2:18" s="31" customFormat="1" x14ac:dyDescent="0.2">
      <c r="B296" s="152" t="s">
        <v>6276</v>
      </c>
      <c r="C296" s="152" t="s">
        <v>6277</v>
      </c>
      <c r="D296" s="182" t="s">
        <v>6277</v>
      </c>
      <c r="E296" s="153">
        <v>326526.96000000002</v>
      </c>
      <c r="F296" s="153">
        <v>114299.19</v>
      </c>
      <c r="G296" s="154">
        <v>212227.77000000002</v>
      </c>
      <c r="H296" s="155">
        <f t="shared" si="10"/>
        <v>1.8567740506297552</v>
      </c>
      <c r="I296" s="155">
        <f t="shared" si="11"/>
        <v>7.4794931635861458E-3</v>
      </c>
      <c r="J296" s="154">
        <v>326526.96000000002</v>
      </c>
      <c r="K296" s="154">
        <v>114299.19</v>
      </c>
      <c r="L296" s="156">
        <v>212227.77000000002</v>
      </c>
      <c r="M296" s="20">
        <v>41548</v>
      </c>
      <c r="N296" s="20">
        <v>41912</v>
      </c>
      <c r="O296" s="165" t="s">
        <v>5311</v>
      </c>
      <c r="P296" s="158">
        <v>10</v>
      </c>
      <c r="Q296" s="165" t="s">
        <v>5508</v>
      </c>
      <c r="R296" s="202">
        <v>9</v>
      </c>
    </row>
    <row r="297" spans="2:18" s="31" customFormat="1" x14ac:dyDescent="0.2">
      <c r="B297" s="152" t="s">
        <v>6278</v>
      </c>
      <c r="C297" s="152" t="s">
        <v>6279</v>
      </c>
      <c r="D297" s="182" t="s">
        <v>6280</v>
      </c>
      <c r="E297" s="153">
        <v>7731.36</v>
      </c>
      <c r="F297" s="153">
        <v>13797.87</v>
      </c>
      <c r="G297" s="154">
        <v>-6066.5100000000011</v>
      </c>
      <c r="H297" s="155">
        <f t="shared" si="10"/>
        <v>-0.43967003602729993</v>
      </c>
      <c r="I297" s="155">
        <f t="shared" si="11"/>
        <v>1.7709610950723142E-4</v>
      </c>
      <c r="J297" s="154">
        <v>7731.36</v>
      </c>
      <c r="K297" s="154">
        <v>13797.87</v>
      </c>
      <c r="L297" s="156">
        <v>-6066.5100000000011</v>
      </c>
      <c r="M297" s="20">
        <v>41548</v>
      </c>
      <c r="N297" s="20">
        <v>41912</v>
      </c>
      <c r="O297" s="165" t="s">
        <v>6281</v>
      </c>
      <c r="P297" s="158">
        <v>9</v>
      </c>
      <c r="Q297" s="165" t="s">
        <v>6282</v>
      </c>
      <c r="R297" s="202">
        <v>12</v>
      </c>
    </row>
    <row r="298" spans="2:18" s="31" customFormat="1" x14ac:dyDescent="0.2">
      <c r="B298" s="152" t="s">
        <v>6283</v>
      </c>
      <c r="C298" s="152" t="s">
        <v>6284</v>
      </c>
      <c r="D298" s="182" t="s">
        <v>6285</v>
      </c>
      <c r="E298" s="153">
        <v>3222.74</v>
      </c>
      <c r="F298" s="153">
        <v>4466.32</v>
      </c>
      <c r="G298" s="154">
        <v>-1243.58</v>
      </c>
      <c r="H298" s="155">
        <f t="shared" si="10"/>
        <v>-0.27843504271973346</v>
      </c>
      <c r="I298" s="155">
        <f t="shared" si="11"/>
        <v>7.3820739941399054E-5</v>
      </c>
      <c r="J298" s="154">
        <v>3222.74</v>
      </c>
      <c r="K298" s="154">
        <v>4466.32</v>
      </c>
      <c r="L298" s="156">
        <v>-1243.58</v>
      </c>
      <c r="M298" s="20">
        <v>41548</v>
      </c>
      <c r="N298" s="20">
        <v>41912</v>
      </c>
      <c r="O298" s="165" t="s">
        <v>6173</v>
      </c>
      <c r="P298" s="158">
        <v>11</v>
      </c>
      <c r="Q298" s="165" t="s">
        <v>6044</v>
      </c>
      <c r="R298" s="202">
        <v>9</v>
      </c>
    </row>
    <row r="299" spans="2:18" s="31" customFormat="1" ht="38.25" x14ac:dyDescent="0.2">
      <c r="B299" s="152" t="s">
        <v>6286</v>
      </c>
      <c r="C299" s="152" t="s">
        <v>6287</v>
      </c>
      <c r="D299" s="182" t="s">
        <v>6288</v>
      </c>
      <c r="E299" s="153">
        <v>27396.2</v>
      </c>
      <c r="F299" s="153">
        <v>10321.68</v>
      </c>
      <c r="G299" s="154">
        <v>17074.52</v>
      </c>
      <c r="H299" s="155">
        <f t="shared" si="10"/>
        <v>1.6542384573053999</v>
      </c>
      <c r="I299" s="155">
        <f t="shared" si="11"/>
        <v>6.2754294655558839E-4</v>
      </c>
      <c r="J299" s="154">
        <v>27396.2</v>
      </c>
      <c r="K299" s="154">
        <v>10321.68</v>
      </c>
      <c r="L299" s="156">
        <v>17074.52</v>
      </c>
      <c r="M299" s="20">
        <v>41548</v>
      </c>
      <c r="N299" s="20">
        <v>41912</v>
      </c>
      <c r="O299" s="165" t="s">
        <v>6173</v>
      </c>
      <c r="P299" s="158">
        <v>11</v>
      </c>
      <c r="Q299" s="165" t="s">
        <v>6044</v>
      </c>
      <c r="R299" s="202">
        <v>9</v>
      </c>
    </row>
    <row r="300" spans="2:18" s="31" customFormat="1" ht="25.5" x14ac:dyDescent="0.2">
      <c r="B300" s="152" t="s">
        <v>6289</v>
      </c>
      <c r="C300" s="152" t="s">
        <v>6290</v>
      </c>
      <c r="D300" s="182" t="s">
        <v>6291</v>
      </c>
      <c r="E300" s="153">
        <v>146339.43</v>
      </c>
      <c r="F300" s="153">
        <v>137126.81</v>
      </c>
      <c r="G300" s="154">
        <v>9212.6199999999953</v>
      </c>
      <c r="H300" s="155">
        <f t="shared" si="10"/>
        <v>6.7183215302682203E-2</v>
      </c>
      <c r="I300" s="155">
        <f t="shared" si="11"/>
        <v>3.3520808396589768E-3</v>
      </c>
      <c r="J300" s="154">
        <v>146339.43</v>
      </c>
      <c r="K300" s="154">
        <v>137126.81</v>
      </c>
      <c r="L300" s="156">
        <v>9212.6199999999953</v>
      </c>
      <c r="M300" s="20">
        <v>41548</v>
      </c>
      <c r="N300" s="20">
        <v>41912</v>
      </c>
      <c r="O300" s="165" t="s">
        <v>5423</v>
      </c>
      <c r="P300" s="158">
        <v>11</v>
      </c>
      <c r="Q300" s="165" t="s">
        <v>6044</v>
      </c>
      <c r="R300" s="202">
        <v>9</v>
      </c>
    </row>
    <row r="301" spans="2:18" s="31" customFormat="1" ht="38.25" x14ac:dyDescent="0.2">
      <c r="B301" s="152" t="s">
        <v>6292</v>
      </c>
      <c r="C301" s="152" t="s">
        <v>6293</v>
      </c>
      <c r="D301" s="182" t="s">
        <v>6294</v>
      </c>
      <c r="E301" s="153">
        <v>4522.17</v>
      </c>
      <c r="F301" s="153">
        <v>7036.14</v>
      </c>
      <c r="G301" s="154">
        <v>-2513.9700000000003</v>
      </c>
      <c r="H301" s="155">
        <f t="shared" si="10"/>
        <v>-0.35729391399261529</v>
      </c>
      <c r="I301" s="155">
        <f t="shared" si="11"/>
        <v>1.035857486302949E-4</v>
      </c>
      <c r="J301" s="154">
        <v>4522.17</v>
      </c>
      <c r="K301" s="154">
        <v>7036.14</v>
      </c>
      <c r="L301" s="156">
        <v>-2513.9700000000003</v>
      </c>
      <c r="M301" s="20">
        <v>41548</v>
      </c>
      <c r="N301" s="20">
        <v>41912</v>
      </c>
      <c r="O301" s="165" t="s">
        <v>5311</v>
      </c>
      <c r="P301" s="158">
        <v>10</v>
      </c>
      <c r="Q301" s="165" t="s">
        <v>6177</v>
      </c>
      <c r="R301" s="202">
        <v>10</v>
      </c>
    </row>
    <row r="302" spans="2:18" s="31" customFormat="1" ht="38.25" x14ac:dyDescent="0.2">
      <c r="B302" s="152" t="s">
        <v>6295</v>
      </c>
      <c r="C302" s="152" t="s">
        <v>6296</v>
      </c>
      <c r="D302" s="182" t="s">
        <v>6297</v>
      </c>
      <c r="E302" s="153">
        <v>385518.24</v>
      </c>
      <c r="F302" s="153">
        <v>593395.69999999995</v>
      </c>
      <c r="G302" s="154">
        <v>-207877.45999999996</v>
      </c>
      <c r="H302" s="155">
        <f t="shared" si="10"/>
        <v>-0.3503184468643773</v>
      </c>
      <c r="I302" s="155">
        <f t="shared" si="11"/>
        <v>8.8307594586301934E-3</v>
      </c>
      <c r="J302" s="154">
        <v>385518.24</v>
      </c>
      <c r="K302" s="154">
        <v>593395.69999999995</v>
      </c>
      <c r="L302" s="156">
        <v>-207877.45999999996</v>
      </c>
      <c r="M302" s="20">
        <v>41548</v>
      </c>
      <c r="N302" s="20">
        <v>41912</v>
      </c>
      <c r="O302" s="165" t="s">
        <v>5786</v>
      </c>
      <c r="P302" s="158">
        <v>12</v>
      </c>
      <c r="Q302" s="165" t="s">
        <v>6298</v>
      </c>
      <c r="R302" s="202">
        <v>12</v>
      </c>
    </row>
    <row r="303" spans="2:18" s="31" customFormat="1" ht="25.5" x14ac:dyDescent="0.2">
      <c r="B303" s="152" t="s">
        <v>6299</v>
      </c>
      <c r="C303" s="152" t="s">
        <v>6300</v>
      </c>
      <c r="D303" s="182" t="s">
        <v>6301</v>
      </c>
      <c r="E303" s="153">
        <v>132933.22</v>
      </c>
      <c r="F303" s="153">
        <v>154620.15</v>
      </c>
      <c r="G303" s="154">
        <v>-21686.929999999993</v>
      </c>
      <c r="H303" s="155">
        <f t="shared" si="10"/>
        <v>-0.14025940344773946</v>
      </c>
      <c r="I303" s="155">
        <f t="shared" si="11"/>
        <v>3.0449954582723979E-3</v>
      </c>
      <c r="J303" s="154">
        <v>132933.22</v>
      </c>
      <c r="K303" s="154">
        <v>154620.15</v>
      </c>
      <c r="L303" s="156">
        <v>-21686.929999999993</v>
      </c>
      <c r="M303" s="20">
        <v>41548</v>
      </c>
      <c r="N303" s="20">
        <v>41912</v>
      </c>
      <c r="O303" s="165" t="s">
        <v>5423</v>
      </c>
      <c r="P303" s="158">
        <v>11</v>
      </c>
      <c r="Q303" s="165" t="s">
        <v>6302</v>
      </c>
      <c r="R303" s="202">
        <v>11</v>
      </c>
    </row>
    <row r="304" spans="2:18" s="31" customFormat="1" ht="38.25" x14ac:dyDescent="0.2">
      <c r="B304" s="152" t="s">
        <v>6303</v>
      </c>
      <c r="C304" s="152" t="s">
        <v>6304</v>
      </c>
      <c r="D304" s="182" t="s">
        <v>6305</v>
      </c>
      <c r="E304" s="153">
        <v>36725.410000000003</v>
      </c>
      <c r="F304" s="153">
        <v>42110.13</v>
      </c>
      <c r="G304" s="154">
        <v>-5384.7199999999939</v>
      </c>
      <c r="H304" s="155">
        <f t="shared" si="10"/>
        <v>-0.12787231955826292</v>
      </c>
      <c r="I304" s="155">
        <f t="shared" si="11"/>
        <v>8.4123973415517743E-4</v>
      </c>
      <c r="J304" s="154">
        <v>36725.410000000003</v>
      </c>
      <c r="K304" s="154">
        <v>42110.13</v>
      </c>
      <c r="L304" s="156">
        <v>-5384.7199999999939</v>
      </c>
      <c r="M304" s="20">
        <v>41548</v>
      </c>
      <c r="N304" s="20">
        <v>41912</v>
      </c>
      <c r="O304" s="165" t="s">
        <v>5786</v>
      </c>
      <c r="P304" s="158">
        <v>12</v>
      </c>
      <c r="Q304" s="165" t="s">
        <v>6298</v>
      </c>
      <c r="R304" s="202">
        <v>12</v>
      </c>
    </row>
    <row r="305" spans="2:18" s="31" customFormat="1" x14ac:dyDescent="0.2">
      <c r="B305" s="152" t="s">
        <v>6306</v>
      </c>
      <c r="C305" s="152" t="s">
        <v>6307</v>
      </c>
      <c r="D305" s="182" t="s">
        <v>6308</v>
      </c>
      <c r="E305" s="153">
        <v>93706.38</v>
      </c>
      <c r="F305" s="153">
        <v>89219.99</v>
      </c>
      <c r="G305" s="154">
        <v>4486.3899999999994</v>
      </c>
      <c r="H305" s="155">
        <f t="shared" si="10"/>
        <v>5.0284583085023871E-2</v>
      </c>
      <c r="I305" s="155">
        <f t="shared" si="11"/>
        <v>2.1464574581970368E-3</v>
      </c>
      <c r="J305" s="154">
        <v>93706.38</v>
      </c>
      <c r="K305" s="154">
        <v>89219.99</v>
      </c>
      <c r="L305" s="156">
        <v>4486.3899999999994</v>
      </c>
      <c r="M305" s="20">
        <v>41548</v>
      </c>
      <c r="N305" s="20">
        <v>41912</v>
      </c>
      <c r="O305" s="165" t="s">
        <v>5311</v>
      </c>
      <c r="P305" s="158">
        <v>10</v>
      </c>
      <c r="Q305" s="165" t="s">
        <v>5508</v>
      </c>
      <c r="R305" s="202">
        <v>9</v>
      </c>
    </row>
    <row r="306" spans="2:18" s="31" customFormat="1" x14ac:dyDescent="0.2">
      <c r="B306" s="152" t="s">
        <v>6309</v>
      </c>
      <c r="C306" s="152" t="s">
        <v>6310</v>
      </c>
      <c r="D306" s="182" t="s">
        <v>6311</v>
      </c>
      <c r="E306" s="153">
        <v>606197.42000000004</v>
      </c>
      <c r="F306" s="153">
        <v>727947.71</v>
      </c>
      <c r="G306" s="154">
        <v>-121750.28999999992</v>
      </c>
      <c r="H306" s="155">
        <f t="shared" si="10"/>
        <v>-0.16725142249571734</v>
      </c>
      <c r="I306" s="155">
        <f t="shared" si="11"/>
        <v>1.3885681778538468E-2</v>
      </c>
      <c r="J306" s="154">
        <v>606197.42000000004</v>
      </c>
      <c r="K306" s="154">
        <v>727947.71</v>
      </c>
      <c r="L306" s="156">
        <v>-121750.28999999992</v>
      </c>
      <c r="M306" s="20">
        <v>41548</v>
      </c>
      <c r="N306" s="20">
        <v>41912</v>
      </c>
      <c r="O306" s="165" t="s">
        <v>6165</v>
      </c>
      <c r="P306" s="158">
        <v>10</v>
      </c>
      <c r="Q306" s="165" t="s">
        <v>6312</v>
      </c>
      <c r="R306" s="202">
        <v>1</v>
      </c>
    </row>
    <row r="307" spans="2:18" s="31" customFormat="1" ht="25.5" x14ac:dyDescent="0.2">
      <c r="B307" s="152" t="s">
        <v>6313</v>
      </c>
      <c r="C307" s="152" t="s">
        <v>6314</v>
      </c>
      <c r="D307" s="182" t="s">
        <v>6315</v>
      </c>
      <c r="E307" s="153">
        <v>67847.759999999995</v>
      </c>
      <c r="F307" s="153">
        <v>38805.279999999999</v>
      </c>
      <c r="G307" s="154">
        <v>29042.479999999996</v>
      </c>
      <c r="H307" s="155">
        <f t="shared" si="10"/>
        <v>0.74841567951577714</v>
      </c>
      <c r="I307" s="155">
        <f t="shared" si="11"/>
        <v>1.5541346328175581E-3</v>
      </c>
      <c r="J307" s="154">
        <v>67847.759999999995</v>
      </c>
      <c r="K307" s="154">
        <v>38805.279999999999</v>
      </c>
      <c r="L307" s="156">
        <v>29042.479999999996</v>
      </c>
      <c r="M307" s="20">
        <v>41548</v>
      </c>
      <c r="N307" s="20">
        <v>41912</v>
      </c>
      <c r="O307" s="165" t="s">
        <v>5311</v>
      </c>
      <c r="P307" s="158">
        <v>10</v>
      </c>
      <c r="Q307" s="165" t="s">
        <v>5508</v>
      </c>
      <c r="R307" s="202">
        <v>9</v>
      </c>
    </row>
    <row r="308" spans="2:18" s="31" customFormat="1" ht="25.5" x14ac:dyDescent="0.2">
      <c r="B308" s="152" t="s">
        <v>6316</v>
      </c>
      <c r="C308" s="152" t="s">
        <v>6317</v>
      </c>
      <c r="D308" s="182" t="s">
        <v>6318</v>
      </c>
      <c r="E308" s="153">
        <v>45297.56</v>
      </c>
      <c r="F308" s="153">
        <v>55987.46</v>
      </c>
      <c r="G308" s="154">
        <v>-10689.900000000001</v>
      </c>
      <c r="H308" s="155">
        <f t="shared" si="10"/>
        <v>-0.19093382696768171</v>
      </c>
      <c r="I308" s="155">
        <f t="shared" si="11"/>
        <v>1.0375951509398586E-3</v>
      </c>
      <c r="J308" s="154">
        <v>45297.56</v>
      </c>
      <c r="K308" s="154">
        <v>55987.46</v>
      </c>
      <c r="L308" s="156">
        <v>-10689.900000000001</v>
      </c>
      <c r="M308" s="20">
        <v>41548</v>
      </c>
      <c r="N308" s="20">
        <v>41912</v>
      </c>
      <c r="O308" s="165" t="s">
        <v>5311</v>
      </c>
      <c r="P308" s="158">
        <v>10</v>
      </c>
      <c r="Q308" s="165" t="s">
        <v>5508</v>
      </c>
      <c r="R308" s="202">
        <v>9</v>
      </c>
    </row>
    <row r="309" spans="2:18" s="31" customFormat="1" ht="25.5" x14ac:dyDescent="0.2">
      <c r="B309" s="152" t="s">
        <v>6319</v>
      </c>
      <c r="C309" s="152" t="s">
        <v>6320</v>
      </c>
      <c r="D309" s="182" t="s">
        <v>6321</v>
      </c>
      <c r="E309" s="153">
        <v>23630.41</v>
      </c>
      <c r="F309" s="153">
        <v>18634.5</v>
      </c>
      <c r="G309" s="154">
        <v>4995.91</v>
      </c>
      <c r="H309" s="155">
        <f t="shared" si="10"/>
        <v>0.26810002951514661</v>
      </c>
      <c r="I309" s="155">
        <f t="shared" si="11"/>
        <v>5.4128299252146793E-4</v>
      </c>
      <c r="J309" s="154">
        <v>23630.41</v>
      </c>
      <c r="K309" s="154">
        <v>18634.5</v>
      </c>
      <c r="L309" s="156">
        <v>4995.91</v>
      </c>
      <c r="M309" s="20">
        <v>41548</v>
      </c>
      <c r="N309" s="20">
        <v>41912</v>
      </c>
      <c r="O309" s="165" t="s">
        <v>6322</v>
      </c>
      <c r="P309" s="158">
        <v>11</v>
      </c>
      <c r="Q309" s="165" t="s">
        <v>6044</v>
      </c>
      <c r="R309" s="202">
        <v>9</v>
      </c>
    </row>
    <row r="310" spans="2:18" s="31" customFormat="1" x14ac:dyDescent="0.2">
      <c r="B310" s="152" t="s">
        <v>6323</v>
      </c>
      <c r="C310" s="152" t="s">
        <v>6324</v>
      </c>
      <c r="D310" s="182" t="s">
        <v>6325</v>
      </c>
      <c r="E310" s="153">
        <v>20924.009999999998</v>
      </c>
      <c r="F310" s="153">
        <v>20095.669999999998</v>
      </c>
      <c r="G310" s="154">
        <v>828.34000000000015</v>
      </c>
      <c r="H310" s="155">
        <f t="shared" si="10"/>
        <v>4.1219824967269079E-2</v>
      </c>
      <c r="I310" s="155">
        <f t="shared" si="11"/>
        <v>4.7928964196343276E-4</v>
      </c>
      <c r="J310" s="154">
        <v>20924.009999999998</v>
      </c>
      <c r="K310" s="154">
        <v>20095.669999999998</v>
      </c>
      <c r="L310" s="156">
        <v>828.34000000000015</v>
      </c>
      <c r="M310" s="20">
        <v>41548</v>
      </c>
      <c r="N310" s="20">
        <v>41912</v>
      </c>
      <c r="O310" s="165" t="s">
        <v>6326</v>
      </c>
      <c r="P310" s="158">
        <v>12</v>
      </c>
      <c r="Q310" s="165" t="s">
        <v>6327</v>
      </c>
      <c r="R310" s="202">
        <v>11</v>
      </c>
    </row>
    <row r="311" spans="2:18" s="31" customFormat="1" ht="25.5" x14ac:dyDescent="0.2">
      <c r="B311" s="152" t="s">
        <v>6328</v>
      </c>
      <c r="C311" s="152" t="s">
        <v>6329</v>
      </c>
      <c r="D311" s="182" t="s">
        <v>6330</v>
      </c>
      <c r="E311" s="153">
        <v>10237.719999999999</v>
      </c>
      <c r="F311" s="153">
        <v>20854.8</v>
      </c>
      <c r="G311" s="154">
        <v>-10617.08</v>
      </c>
      <c r="H311" s="155">
        <f t="shared" si="10"/>
        <v>-0.50909526823561002</v>
      </c>
      <c r="I311" s="155">
        <f t="shared" si="11"/>
        <v>2.3450730301323094E-4</v>
      </c>
      <c r="J311" s="154">
        <v>10237.719999999999</v>
      </c>
      <c r="K311" s="154">
        <v>20854.8</v>
      </c>
      <c r="L311" s="156">
        <v>-10617.08</v>
      </c>
      <c r="M311" s="20">
        <v>41548</v>
      </c>
      <c r="N311" s="20">
        <v>41912</v>
      </c>
      <c r="O311" s="165" t="s">
        <v>6326</v>
      </c>
      <c r="P311" s="158">
        <v>12</v>
      </c>
      <c r="Q311" s="165" t="s">
        <v>6044</v>
      </c>
      <c r="R311" s="202">
        <v>9</v>
      </c>
    </row>
    <row r="312" spans="2:18" s="31" customFormat="1" ht="25.5" x14ac:dyDescent="0.2">
      <c r="B312" s="152" t="s">
        <v>6331</v>
      </c>
      <c r="C312" s="152" t="s">
        <v>6332</v>
      </c>
      <c r="D312" s="182" t="s">
        <v>6333</v>
      </c>
      <c r="E312" s="153">
        <v>4406.09</v>
      </c>
      <c r="F312" s="153">
        <v>1883.35</v>
      </c>
      <c r="G312" s="154">
        <v>2522.7400000000002</v>
      </c>
      <c r="H312" s="155">
        <f t="shared" si="10"/>
        <v>1.3394961106538883</v>
      </c>
      <c r="I312" s="155">
        <f t="shared" si="11"/>
        <v>1.0092679646772591E-4</v>
      </c>
      <c r="J312" s="154">
        <v>4406.09</v>
      </c>
      <c r="K312" s="154">
        <v>1883.35</v>
      </c>
      <c r="L312" s="156">
        <v>2522.7400000000002</v>
      </c>
      <c r="M312" s="20">
        <v>41548</v>
      </c>
      <c r="N312" s="20">
        <v>41912</v>
      </c>
      <c r="O312" s="165" t="s">
        <v>6334</v>
      </c>
      <c r="P312" s="158">
        <v>12</v>
      </c>
      <c r="Q312" s="165" t="s">
        <v>6335</v>
      </c>
      <c r="R312" s="202">
        <v>12</v>
      </c>
    </row>
    <row r="313" spans="2:18" s="31" customFormat="1" ht="25.5" x14ac:dyDescent="0.2">
      <c r="B313" s="152" t="s">
        <v>6336</v>
      </c>
      <c r="C313" s="152" t="s">
        <v>6337</v>
      </c>
      <c r="D313" s="182" t="s">
        <v>6338</v>
      </c>
      <c r="E313" s="153">
        <v>7874.12</v>
      </c>
      <c r="F313" s="153">
        <v>5496.39</v>
      </c>
      <c r="G313" s="154">
        <v>2377.7299999999996</v>
      </c>
      <c r="H313" s="155">
        <f t="shared" si="10"/>
        <v>0.43259848737080148</v>
      </c>
      <c r="I313" s="155">
        <f t="shared" si="11"/>
        <v>1.8036619919303734E-4</v>
      </c>
      <c r="J313" s="154">
        <v>7874.12</v>
      </c>
      <c r="K313" s="154">
        <v>5496.39</v>
      </c>
      <c r="L313" s="156">
        <v>2377.7299999999996</v>
      </c>
      <c r="M313" s="20">
        <v>41548</v>
      </c>
      <c r="N313" s="20">
        <v>41912</v>
      </c>
      <c r="O313" s="165" t="s">
        <v>5311</v>
      </c>
      <c r="P313" s="158">
        <v>10</v>
      </c>
      <c r="Q313" s="165" t="s">
        <v>6177</v>
      </c>
      <c r="R313" s="202">
        <v>10</v>
      </c>
    </row>
    <row r="314" spans="2:18" s="31" customFormat="1" x14ac:dyDescent="0.2">
      <c r="B314" s="152" t="s">
        <v>6339</v>
      </c>
      <c r="C314" s="152" t="s">
        <v>6340</v>
      </c>
      <c r="D314" s="182" t="s">
        <v>6341</v>
      </c>
      <c r="E314" s="153">
        <v>70485.52</v>
      </c>
      <c r="F314" s="153">
        <v>56126.59</v>
      </c>
      <c r="G314" s="154">
        <v>14358.930000000008</v>
      </c>
      <c r="H314" s="155">
        <f t="shared" si="10"/>
        <v>0.2558311488369418</v>
      </c>
      <c r="I314" s="155">
        <f t="shared" si="11"/>
        <v>1.6145557015317035E-3</v>
      </c>
      <c r="J314" s="154">
        <v>70485.52</v>
      </c>
      <c r="K314" s="154">
        <v>56126.59</v>
      </c>
      <c r="L314" s="156">
        <v>14358.930000000008</v>
      </c>
      <c r="M314" s="20">
        <v>41548</v>
      </c>
      <c r="N314" s="20">
        <v>41912</v>
      </c>
      <c r="O314" s="165" t="s">
        <v>6342</v>
      </c>
      <c r="P314" s="158">
        <v>12</v>
      </c>
      <c r="Q314" s="165" t="s">
        <v>5777</v>
      </c>
      <c r="R314" s="202">
        <v>5</v>
      </c>
    </row>
    <row r="315" spans="2:18" s="31" customFormat="1" x14ac:dyDescent="0.2">
      <c r="B315" s="152" t="s">
        <v>6343</v>
      </c>
      <c r="C315" s="152" t="s">
        <v>6344</v>
      </c>
      <c r="D315" s="182" t="s">
        <v>6345</v>
      </c>
      <c r="E315" s="153">
        <v>38575.47</v>
      </c>
      <c r="F315" s="153">
        <v>53041.48</v>
      </c>
      <c r="G315" s="154">
        <v>-14466.010000000002</v>
      </c>
      <c r="H315" s="155">
        <f t="shared" si="10"/>
        <v>-0.27273013498115062</v>
      </c>
      <c r="I315" s="155">
        <f t="shared" si="11"/>
        <v>8.8361758596326148E-4</v>
      </c>
      <c r="J315" s="154">
        <v>38575.47</v>
      </c>
      <c r="K315" s="154">
        <v>53041.48</v>
      </c>
      <c r="L315" s="156">
        <v>-14466.010000000002</v>
      </c>
      <c r="M315" s="20">
        <v>41548</v>
      </c>
      <c r="N315" s="20">
        <v>41912</v>
      </c>
      <c r="O315" s="165" t="s">
        <v>6342</v>
      </c>
      <c r="P315" s="158">
        <v>12</v>
      </c>
      <c r="Q315" s="165" t="s">
        <v>6346</v>
      </c>
      <c r="R315" s="202">
        <v>4</v>
      </c>
    </row>
    <row r="316" spans="2:18" s="31" customFormat="1" x14ac:dyDescent="0.2">
      <c r="B316" s="152" t="s">
        <v>6347</v>
      </c>
      <c r="C316" s="152" t="s">
        <v>6348</v>
      </c>
      <c r="D316" s="182" t="s">
        <v>6349</v>
      </c>
      <c r="E316" s="153">
        <v>14702.75</v>
      </c>
      <c r="F316" s="153">
        <v>34518.050000000003</v>
      </c>
      <c r="G316" s="154">
        <v>-19815.300000000003</v>
      </c>
      <c r="H316" s="155">
        <f t="shared" si="10"/>
        <v>-0.57405618220032706</v>
      </c>
      <c r="I316" s="155">
        <f t="shared" si="11"/>
        <v>3.3678419114585882E-4</v>
      </c>
      <c r="J316" s="154">
        <v>14702.75</v>
      </c>
      <c r="K316" s="154">
        <v>34518.050000000003</v>
      </c>
      <c r="L316" s="156">
        <v>-19815.300000000003</v>
      </c>
      <c r="M316" s="20">
        <v>41548</v>
      </c>
      <c r="N316" s="20">
        <v>41912</v>
      </c>
      <c r="O316" s="165" t="s">
        <v>6342</v>
      </c>
      <c r="P316" s="158">
        <v>12</v>
      </c>
      <c r="Q316" s="165" t="s">
        <v>6177</v>
      </c>
      <c r="R316" s="202">
        <v>10</v>
      </c>
    </row>
    <row r="317" spans="2:18" s="31" customFormat="1" x14ac:dyDescent="0.2">
      <c r="B317" s="152" t="s">
        <v>6350</v>
      </c>
      <c r="C317" s="152" t="s">
        <v>6351</v>
      </c>
      <c r="D317" s="182" t="s">
        <v>6352</v>
      </c>
      <c r="E317" s="153">
        <v>1778.7</v>
      </c>
      <c r="F317" s="153">
        <v>31904.240000000002</v>
      </c>
      <c r="G317" s="154">
        <v>-30125.54</v>
      </c>
      <c r="H317" s="155">
        <f t="shared" si="10"/>
        <v>-0.94424878950258651</v>
      </c>
      <c r="I317" s="155">
        <f t="shared" si="11"/>
        <v>4.0743265089261468E-5</v>
      </c>
      <c r="J317" s="154">
        <v>1778.7</v>
      </c>
      <c r="K317" s="154">
        <v>31904.240000000002</v>
      </c>
      <c r="L317" s="156">
        <v>-30125.54</v>
      </c>
      <c r="M317" s="20">
        <v>41548</v>
      </c>
      <c r="N317" s="20">
        <v>41912</v>
      </c>
      <c r="O317" s="165" t="s">
        <v>6342</v>
      </c>
      <c r="P317" s="158">
        <v>12</v>
      </c>
      <c r="Q317" s="165" t="s">
        <v>6353</v>
      </c>
      <c r="R317" s="202">
        <v>9</v>
      </c>
    </row>
    <row r="318" spans="2:18" s="31" customFormat="1" x14ac:dyDescent="0.2">
      <c r="B318" s="152" t="s">
        <v>6354</v>
      </c>
      <c r="C318" s="152" t="s">
        <v>6355</v>
      </c>
      <c r="D318" s="182" t="s">
        <v>6356</v>
      </c>
      <c r="E318" s="153">
        <v>162204.1</v>
      </c>
      <c r="F318" s="153">
        <v>141587.82999999999</v>
      </c>
      <c r="G318" s="154">
        <v>20616.270000000019</v>
      </c>
      <c r="H318" s="155">
        <f t="shared" ref="H318:H381" si="12">G318/F318</f>
        <v>0.14560764156071904</v>
      </c>
      <c r="I318" s="155">
        <f t="shared" si="11"/>
        <v>3.7154802073790278E-3</v>
      </c>
      <c r="J318" s="154">
        <v>162204.1</v>
      </c>
      <c r="K318" s="154">
        <v>141587.82999999999</v>
      </c>
      <c r="L318" s="156">
        <v>20616.270000000019</v>
      </c>
      <c r="M318" s="20">
        <v>41548</v>
      </c>
      <c r="N318" s="20">
        <v>41912</v>
      </c>
      <c r="O318" s="165" t="s">
        <v>6342</v>
      </c>
      <c r="P318" s="158">
        <v>12</v>
      </c>
      <c r="Q318" s="165" t="s">
        <v>6177</v>
      </c>
      <c r="R318" s="202">
        <v>10</v>
      </c>
    </row>
    <row r="319" spans="2:18" s="31" customFormat="1" x14ac:dyDescent="0.2">
      <c r="B319" s="152" t="s">
        <v>6357</v>
      </c>
      <c r="C319" s="152" t="s">
        <v>6358</v>
      </c>
      <c r="D319" s="182" t="s">
        <v>6359</v>
      </c>
      <c r="E319" s="153">
        <v>1909.16</v>
      </c>
      <c r="F319" s="153">
        <v>22930.23</v>
      </c>
      <c r="G319" s="154">
        <v>-21021.07</v>
      </c>
      <c r="H319" s="155">
        <f t="shared" si="12"/>
        <v>-0.91674047752682808</v>
      </c>
      <c r="I319" s="155">
        <f t="shared" si="11"/>
        <v>4.373160846562907E-5</v>
      </c>
      <c r="J319" s="154">
        <v>1909.16</v>
      </c>
      <c r="K319" s="154">
        <v>22930.23</v>
      </c>
      <c r="L319" s="156">
        <v>-21021.07</v>
      </c>
      <c r="M319" s="20">
        <v>41548</v>
      </c>
      <c r="N319" s="20">
        <v>41912</v>
      </c>
      <c r="O319" s="165" t="s">
        <v>6342</v>
      </c>
      <c r="P319" s="158">
        <v>12</v>
      </c>
      <c r="Q319" s="165" t="s">
        <v>6360</v>
      </c>
      <c r="R319" s="202">
        <v>2</v>
      </c>
    </row>
    <row r="320" spans="2:18" s="31" customFormat="1" x14ac:dyDescent="0.2">
      <c r="B320" s="152" t="s">
        <v>6361</v>
      </c>
      <c r="C320" s="152" t="s">
        <v>6362</v>
      </c>
      <c r="D320" s="182" t="s">
        <v>6363</v>
      </c>
      <c r="E320" s="153">
        <v>39490.980000000003</v>
      </c>
      <c r="F320" s="153">
        <v>23747.27</v>
      </c>
      <c r="G320" s="159">
        <v>15743.710000000003</v>
      </c>
      <c r="H320" s="155">
        <f t="shared" si="12"/>
        <v>0.66296925920326855</v>
      </c>
      <c r="I320" s="155">
        <f t="shared" si="11"/>
        <v>9.0458844480503905E-4</v>
      </c>
      <c r="J320" s="154">
        <v>39490.980000000003</v>
      </c>
      <c r="K320" s="154">
        <v>23747.27</v>
      </c>
      <c r="L320" s="156">
        <v>15743.710000000003</v>
      </c>
      <c r="M320" s="20">
        <v>41548</v>
      </c>
      <c r="N320" s="20">
        <v>41912</v>
      </c>
      <c r="O320" s="165" t="s">
        <v>6342</v>
      </c>
      <c r="P320" s="158">
        <v>12</v>
      </c>
      <c r="Q320" s="165" t="s">
        <v>6364</v>
      </c>
      <c r="R320" s="202">
        <v>7</v>
      </c>
    </row>
    <row r="321" spans="2:18" s="31" customFormat="1" x14ac:dyDescent="0.2">
      <c r="B321" s="152" t="s">
        <v>6365</v>
      </c>
      <c r="C321" s="152" t="s">
        <v>6366</v>
      </c>
      <c r="D321" s="182" t="s">
        <v>6366</v>
      </c>
      <c r="E321" s="153">
        <v>320206.17</v>
      </c>
      <c r="F321" s="153">
        <v>450096.88</v>
      </c>
      <c r="G321" s="159">
        <v>-129890.71000000002</v>
      </c>
      <c r="H321" s="155">
        <f t="shared" si="12"/>
        <v>-0.28858389331647893</v>
      </c>
      <c r="I321" s="155">
        <f t="shared" si="11"/>
        <v>7.3347078582825225E-3</v>
      </c>
      <c r="J321" s="154">
        <v>320206.17</v>
      </c>
      <c r="K321" s="154">
        <v>450096.88</v>
      </c>
      <c r="L321" s="156">
        <v>-129890.71000000002</v>
      </c>
      <c r="M321" s="20">
        <v>41548</v>
      </c>
      <c r="N321" s="20">
        <v>41912</v>
      </c>
      <c r="O321" s="165" t="s">
        <v>6158</v>
      </c>
      <c r="P321" s="158">
        <v>10</v>
      </c>
      <c r="Q321" s="165" t="s">
        <v>5508</v>
      </c>
      <c r="R321" s="202">
        <v>9</v>
      </c>
    </row>
    <row r="322" spans="2:18" s="31" customFormat="1" x14ac:dyDescent="0.2">
      <c r="B322" s="152" t="s">
        <v>6367</v>
      </c>
      <c r="C322" s="152" t="s">
        <v>6368</v>
      </c>
      <c r="D322" s="182" t="s">
        <v>6369</v>
      </c>
      <c r="E322" s="153">
        <v>66.319999999999993</v>
      </c>
      <c r="F322" s="153">
        <v>-3.6</v>
      </c>
      <c r="G322" s="159">
        <v>69.919999999999987</v>
      </c>
      <c r="H322" s="155">
        <f t="shared" si="12"/>
        <v>-19.422222222222217</v>
      </c>
      <c r="I322" s="155">
        <f t="shared" si="11"/>
        <v>1.5191394505649184E-6</v>
      </c>
      <c r="J322" s="154">
        <v>66.319999999999993</v>
      </c>
      <c r="K322" s="154">
        <v>-3.6</v>
      </c>
      <c r="L322" s="156">
        <v>69.919999999999987</v>
      </c>
      <c r="M322" s="20">
        <v>41548</v>
      </c>
      <c r="N322" s="20">
        <v>41912</v>
      </c>
      <c r="O322" s="165" t="s">
        <v>6370</v>
      </c>
      <c r="P322" s="158">
        <v>12</v>
      </c>
      <c r="Q322" s="165" t="s">
        <v>6044</v>
      </c>
      <c r="R322" s="202">
        <v>9</v>
      </c>
    </row>
    <row r="323" spans="2:18" s="31" customFormat="1" x14ac:dyDescent="0.2">
      <c r="B323" s="152" t="s">
        <v>6371</v>
      </c>
      <c r="C323" s="152" t="s">
        <v>6372</v>
      </c>
      <c r="D323" s="182" t="s">
        <v>6373</v>
      </c>
      <c r="E323" s="153">
        <v>419490.51</v>
      </c>
      <c r="F323" s="153">
        <v>357169.26</v>
      </c>
      <c r="G323" s="159">
        <v>62321.25</v>
      </c>
      <c r="H323" s="155">
        <f t="shared" si="12"/>
        <v>0.1744866005545942</v>
      </c>
      <c r="I323" s="155">
        <f t="shared" si="11"/>
        <v>9.6089352062514698E-3</v>
      </c>
      <c r="J323" s="154">
        <v>419490.51</v>
      </c>
      <c r="K323" s="154">
        <v>357169.26</v>
      </c>
      <c r="L323" s="156">
        <v>62321.25</v>
      </c>
      <c r="M323" s="20">
        <v>41548</v>
      </c>
      <c r="N323" s="20">
        <v>41912</v>
      </c>
      <c r="O323" s="165" t="s">
        <v>6215</v>
      </c>
      <c r="P323" s="158">
        <v>10</v>
      </c>
      <c r="Q323" s="165" t="s">
        <v>5508</v>
      </c>
      <c r="R323" s="202">
        <v>9</v>
      </c>
    </row>
    <row r="324" spans="2:18" s="31" customFormat="1" ht="38.25" x14ac:dyDescent="0.2">
      <c r="B324" s="152" t="s">
        <v>6374</v>
      </c>
      <c r="C324" s="152" t="s">
        <v>6375</v>
      </c>
      <c r="D324" s="182" t="s">
        <v>6376</v>
      </c>
      <c r="E324" s="153">
        <v>-2057.75</v>
      </c>
      <c r="F324" s="153">
        <v>-500</v>
      </c>
      <c r="G324" s="159">
        <v>-1557.75</v>
      </c>
      <c r="H324" s="155">
        <f t="shared" si="12"/>
        <v>3.1154999999999999</v>
      </c>
      <c r="I324" s="155">
        <f t="shared" si="11"/>
        <v>-4.7135241320867926E-5</v>
      </c>
      <c r="J324" s="154">
        <v>-2057.75</v>
      </c>
      <c r="K324" s="154">
        <v>-500</v>
      </c>
      <c r="L324" s="156">
        <v>-1557.75</v>
      </c>
      <c r="M324" s="20">
        <v>41548</v>
      </c>
      <c r="N324" s="20">
        <v>41912</v>
      </c>
      <c r="O324" s="165" t="s">
        <v>6377</v>
      </c>
      <c r="P324" s="158">
        <v>12</v>
      </c>
      <c r="Q324" s="165" t="s">
        <v>5720</v>
      </c>
      <c r="R324" s="202">
        <v>3</v>
      </c>
    </row>
    <row r="325" spans="2:18" s="31" customFormat="1" ht="25.5" x14ac:dyDescent="0.2">
      <c r="B325" s="152" t="s">
        <v>6378</v>
      </c>
      <c r="C325" s="152" t="s">
        <v>6379</v>
      </c>
      <c r="D325" s="182" t="s">
        <v>6380</v>
      </c>
      <c r="E325" s="153">
        <v>16672.32</v>
      </c>
      <c r="F325" s="153">
        <v>15677.61</v>
      </c>
      <c r="G325" s="154">
        <v>994.70999999999913</v>
      </c>
      <c r="H325" s="155">
        <f t="shared" si="12"/>
        <v>6.3447808690227592E-2</v>
      </c>
      <c r="I325" s="155">
        <f t="shared" si="11"/>
        <v>3.8189956339629831E-4</v>
      </c>
      <c r="J325" s="154">
        <v>16672.32</v>
      </c>
      <c r="K325" s="154">
        <v>15677.61</v>
      </c>
      <c r="L325" s="156">
        <v>994.70999999999913</v>
      </c>
      <c r="M325" s="20">
        <v>41548</v>
      </c>
      <c r="N325" s="20">
        <v>41912</v>
      </c>
      <c r="O325" s="165" t="s">
        <v>5311</v>
      </c>
      <c r="P325" s="158">
        <v>10</v>
      </c>
      <c r="Q325" s="165" t="s">
        <v>6381</v>
      </c>
      <c r="R325" s="202">
        <v>11</v>
      </c>
    </row>
    <row r="326" spans="2:18" s="31" customFormat="1" x14ac:dyDescent="0.2">
      <c r="B326" s="152" t="s">
        <v>6382</v>
      </c>
      <c r="C326" s="152" t="s">
        <v>6383</v>
      </c>
      <c r="D326" s="182" t="s">
        <v>6384</v>
      </c>
      <c r="E326" s="153">
        <v>82165.27</v>
      </c>
      <c r="F326" s="153">
        <v>95952</v>
      </c>
      <c r="G326" s="159">
        <v>-13786.729999999996</v>
      </c>
      <c r="H326" s="155">
        <f t="shared" si="12"/>
        <v>-0.14368361263965312</v>
      </c>
      <c r="I326" s="155">
        <f t="shared" si="11"/>
        <v>1.8820944379269932E-3</v>
      </c>
      <c r="J326" s="154">
        <v>82165.27</v>
      </c>
      <c r="K326" s="154">
        <v>95952</v>
      </c>
      <c r="L326" s="156">
        <v>-13786.729999999996</v>
      </c>
      <c r="M326" s="20">
        <v>41548</v>
      </c>
      <c r="N326" s="20">
        <v>41912</v>
      </c>
      <c r="O326" s="165" t="s">
        <v>6385</v>
      </c>
      <c r="P326" s="158">
        <v>12</v>
      </c>
      <c r="Q326" s="165" t="s">
        <v>6044</v>
      </c>
      <c r="R326" s="202">
        <v>9</v>
      </c>
    </row>
    <row r="327" spans="2:18" s="31" customFormat="1" ht="51" x14ac:dyDescent="0.2">
      <c r="B327" s="152" t="s">
        <v>6386</v>
      </c>
      <c r="C327" s="152" t="s">
        <v>6387</v>
      </c>
      <c r="D327" s="182" t="s">
        <v>6388</v>
      </c>
      <c r="E327" s="153">
        <v>66336.820000000007</v>
      </c>
      <c r="F327" s="153">
        <v>72368.94</v>
      </c>
      <c r="G327" s="159">
        <v>-6032.1199999999953</v>
      </c>
      <c r="H327" s="155">
        <f t="shared" si="12"/>
        <v>-8.3352333197086972E-2</v>
      </c>
      <c r="I327" s="155">
        <f t="shared" si="11"/>
        <v>1.5195247329165245E-3</v>
      </c>
      <c r="J327" s="154">
        <v>66336.820000000007</v>
      </c>
      <c r="K327" s="154">
        <v>72368.94</v>
      </c>
      <c r="L327" s="156">
        <v>-6032.1199999999953</v>
      </c>
      <c r="M327" s="20">
        <v>41548</v>
      </c>
      <c r="N327" s="20">
        <v>41912</v>
      </c>
      <c r="O327" s="165" t="s">
        <v>6389</v>
      </c>
      <c r="P327" s="158">
        <v>12</v>
      </c>
      <c r="Q327" s="165" t="s">
        <v>5508</v>
      </c>
      <c r="R327" s="202">
        <v>9</v>
      </c>
    </row>
    <row r="328" spans="2:18" s="31" customFormat="1" ht="25.5" x14ac:dyDescent="0.2">
      <c r="B328" s="152" t="s">
        <v>6390</v>
      </c>
      <c r="C328" s="152" t="s">
        <v>6391</v>
      </c>
      <c r="D328" s="182" t="s">
        <v>6392</v>
      </c>
      <c r="E328" s="153">
        <v>1980.96</v>
      </c>
      <c r="F328" s="153">
        <v>1085.6199999999999</v>
      </c>
      <c r="G328" s="159">
        <v>895.34000000000015</v>
      </c>
      <c r="H328" s="155">
        <f t="shared" si="12"/>
        <v>0.82472688417678397</v>
      </c>
      <c r="I328" s="155">
        <f t="shared" si="11"/>
        <v>4.5376273914220164E-5</v>
      </c>
      <c r="J328" s="154">
        <v>1980.96</v>
      </c>
      <c r="K328" s="154">
        <v>1085.6199999999999</v>
      </c>
      <c r="L328" s="156">
        <v>895.34000000000015</v>
      </c>
      <c r="M328" s="20">
        <v>41548</v>
      </c>
      <c r="N328" s="20">
        <v>41912</v>
      </c>
      <c r="O328" s="165" t="s">
        <v>6393</v>
      </c>
      <c r="P328" s="158">
        <v>1</v>
      </c>
      <c r="Q328" s="165" t="s">
        <v>6044</v>
      </c>
      <c r="R328" s="202">
        <v>9</v>
      </c>
    </row>
    <row r="329" spans="2:18" s="31" customFormat="1" x14ac:dyDescent="0.2">
      <c r="B329" s="152" t="s">
        <v>6394</v>
      </c>
      <c r="C329" s="152" t="s">
        <v>6395</v>
      </c>
      <c r="D329" s="182" t="s">
        <v>6396</v>
      </c>
      <c r="E329" s="153">
        <v>31316.47</v>
      </c>
      <c r="F329" s="153">
        <v>25901.31</v>
      </c>
      <c r="G329" s="159">
        <v>5415.16</v>
      </c>
      <c r="H329" s="155">
        <f t="shared" si="12"/>
        <v>0.20906896214901871</v>
      </c>
      <c r="I329" s="155">
        <f t="shared" si="11"/>
        <v>7.1734145098662177E-4</v>
      </c>
      <c r="J329" s="154">
        <v>31316.47</v>
      </c>
      <c r="K329" s="154">
        <v>25901.31</v>
      </c>
      <c r="L329" s="156">
        <v>5415.16</v>
      </c>
      <c r="M329" s="20">
        <v>41548</v>
      </c>
      <c r="N329" s="20">
        <v>41912</v>
      </c>
      <c r="O329" s="165" t="s">
        <v>6397</v>
      </c>
      <c r="P329" s="158">
        <v>1</v>
      </c>
      <c r="Q329" s="165" t="s">
        <v>6044</v>
      </c>
      <c r="R329" s="202">
        <v>9</v>
      </c>
    </row>
    <row r="330" spans="2:18" s="31" customFormat="1" x14ac:dyDescent="0.2">
      <c r="B330" s="152" t="s">
        <v>6398</v>
      </c>
      <c r="C330" s="152" t="s">
        <v>6399</v>
      </c>
      <c r="D330" s="182" t="s">
        <v>6400</v>
      </c>
      <c r="E330" s="153">
        <v>12897.33</v>
      </c>
      <c r="F330" s="153">
        <v>10678.98</v>
      </c>
      <c r="G330" s="159">
        <v>2218.3500000000004</v>
      </c>
      <c r="H330" s="155">
        <f t="shared" si="12"/>
        <v>0.20773051358837646</v>
      </c>
      <c r="I330" s="155">
        <f t="shared" si="11"/>
        <v>2.9542887228519967E-4</v>
      </c>
      <c r="J330" s="154">
        <v>12897.33</v>
      </c>
      <c r="K330" s="154">
        <v>10678.98</v>
      </c>
      <c r="L330" s="156">
        <v>2218.3500000000004</v>
      </c>
      <c r="M330" s="20">
        <v>41548</v>
      </c>
      <c r="N330" s="20">
        <v>41912</v>
      </c>
      <c r="O330" s="165" t="s">
        <v>6397</v>
      </c>
      <c r="P330" s="158">
        <v>1</v>
      </c>
      <c r="Q330" s="165" t="s">
        <v>6044</v>
      </c>
      <c r="R330" s="202">
        <v>9</v>
      </c>
    </row>
    <row r="331" spans="2:18" s="31" customFormat="1" ht="38.25" x14ac:dyDescent="0.2">
      <c r="B331" s="152" t="s">
        <v>6401</v>
      </c>
      <c r="C331" s="152" t="s">
        <v>6402</v>
      </c>
      <c r="D331" s="182" t="s">
        <v>6403</v>
      </c>
      <c r="E331" s="153">
        <v>-7092.86</v>
      </c>
      <c r="F331" s="153">
        <v>-7194.18</v>
      </c>
      <c r="G331" s="159">
        <v>101.32000000000062</v>
      </c>
      <c r="H331" s="155">
        <f t="shared" si="12"/>
        <v>-1.4083606470786193E-2</v>
      </c>
      <c r="I331" s="155">
        <f t="shared" si="11"/>
        <v>-1.6247049824086079E-4</v>
      </c>
      <c r="J331" s="154">
        <v>-7092.86</v>
      </c>
      <c r="K331" s="154">
        <v>-7194.18</v>
      </c>
      <c r="L331" s="156">
        <v>101.32000000000062</v>
      </c>
      <c r="M331" s="20">
        <v>41548</v>
      </c>
      <c r="N331" s="20">
        <v>41912</v>
      </c>
      <c r="O331" s="165" t="s">
        <v>6404</v>
      </c>
      <c r="P331" s="158">
        <v>1</v>
      </c>
      <c r="Q331" s="165" t="s">
        <v>6044</v>
      </c>
      <c r="R331" s="202">
        <v>9</v>
      </c>
    </row>
    <row r="332" spans="2:18" s="31" customFormat="1" ht="25.5" x14ac:dyDescent="0.2">
      <c r="B332" s="152" t="s">
        <v>6405</v>
      </c>
      <c r="C332" s="152" t="s">
        <v>6406</v>
      </c>
      <c r="D332" s="182" t="s">
        <v>6407</v>
      </c>
      <c r="E332" s="153">
        <v>-967.5</v>
      </c>
      <c r="F332" s="153">
        <v>0</v>
      </c>
      <c r="G332" s="159"/>
      <c r="H332" s="155"/>
      <c r="I332" s="155">
        <f t="shared" si="11"/>
        <v>-2.2161752388744853E-5</v>
      </c>
      <c r="J332" s="154">
        <v>-967.5</v>
      </c>
      <c r="K332" s="154" t="s">
        <v>5259</v>
      </c>
      <c r="L332" s="156"/>
      <c r="M332" s="20">
        <v>41548</v>
      </c>
      <c r="N332" s="20">
        <v>41912</v>
      </c>
      <c r="O332" s="165" t="s">
        <v>6404</v>
      </c>
      <c r="P332" s="158">
        <v>1</v>
      </c>
      <c r="Q332" s="165" t="s">
        <v>6408</v>
      </c>
      <c r="R332" s="202">
        <v>4</v>
      </c>
    </row>
    <row r="333" spans="2:18" s="31" customFormat="1" ht="25.5" x14ac:dyDescent="0.2">
      <c r="B333" s="152" t="s">
        <v>6409</v>
      </c>
      <c r="C333" s="152" t="s">
        <v>6410</v>
      </c>
      <c r="D333" s="182" t="s">
        <v>6411</v>
      </c>
      <c r="E333" s="153">
        <v>7323.24</v>
      </c>
      <c r="F333" s="153">
        <v>6052.22</v>
      </c>
      <c r="G333" s="159">
        <v>1271.0199999999995</v>
      </c>
      <c r="H333" s="155">
        <f t="shared" si="12"/>
        <v>0.21000888930012448</v>
      </c>
      <c r="I333" s="155">
        <f t="shared" si="11"/>
        <v>1.677476295228443E-4</v>
      </c>
      <c r="J333" s="154">
        <v>7323.24</v>
      </c>
      <c r="K333" s="154">
        <v>6052.22</v>
      </c>
      <c r="L333" s="156">
        <v>1271.0199999999995</v>
      </c>
      <c r="M333" s="20">
        <v>41548</v>
      </c>
      <c r="N333" s="20">
        <v>41912</v>
      </c>
      <c r="O333" s="165" t="s">
        <v>5311</v>
      </c>
      <c r="P333" s="158">
        <v>10</v>
      </c>
      <c r="Q333" s="165" t="s">
        <v>6381</v>
      </c>
      <c r="R333" s="202">
        <v>11</v>
      </c>
    </row>
    <row r="334" spans="2:18" s="31" customFormat="1" ht="38.25" x14ac:dyDescent="0.2">
      <c r="B334" s="152" t="s">
        <v>6412</v>
      </c>
      <c r="C334" s="152" t="s">
        <v>6413</v>
      </c>
      <c r="D334" s="182" t="s">
        <v>6414</v>
      </c>
      <c r="E334" s="153">
        <v>138339.29999999999</v>
      </c>
      <c r="F334" s="153">
        <v>191254.2</v>
      </c>
      <c r="G334" s="159">
        <v>-52914.900000000023</v>
      </c>
      <c r="H334" s="155">
        <f t="shared" si="12"/>
        <v>-0.27667313972712765</v>
      </c>
      <c r="I334" s="155">
        <f t="shared" si="11"/>
        <v>3.1688282296974579E-3</v>
      </c>
      <c r="J334" s="154">
        <v>138339.29999999999</v>
      </c>
      <c r="K334" s="154">
        <v>191254.2</v>
      </c>
      <c r="L334" s="156">
        <v>-52914.900000000023</v>
      </c>
      <c r="M334" s="20">
        <v>41548</v>
      </c>
      <c r="N334" s="20">
        <v>41912</v>
      </c>
      <c r="O334" s="165" t="s">
        <v>5311</v>
      </c>
      <c r="P334" s="158">
        <v>10</v>
      </c>
      <c r="Q334" s="165" t="s">
        <v>6044</v>
      </c>
      <c r="R334" s="202">
        <v>9</v>
      </c>
    </row>
    <row r="335" spans="2:18" s="31" customFormat="1" ht="25.5" x14ac:dyDescent="0.2">
      <c r="B335" s="152" t="s">
        <v>6415</v>
      </c>
      <c r="C335" s="152" t="s">
        <v>6416</v>
      </c>
      <c r="D335" s="182" t="s">
        <v>6417</v>
      </c>
      <c r="E335" s="153">
        <v>534.42999999999995</v>
      </c>
      <c r="F335" s="153">
        <v>852</v>
      </c>
      <c r="G335" s="159">
        <v>-317.57000000000005</v>
      </c>
      <c r="H335" s="155">
        <f t="shared" si="12"/>
        <v>-0.37273474178403759</v>
      </c>
      <c r="I335" s="155">
        <f t="shared" ref="I335:I398" si="13">J335/43656295</f>
        <v>1.2241762614074326E-5</v>
      </c>
      <c r="J335" s="154">
        <v>534.42999999999995</v>
      </c>
      <c r="K335" s="154">
        <v>852</v>
      </c>
      <c r="L335" s="156">
        <v>-317.57000000000005</v>
      </c>
      <c r="M335" s="20">
        <v>41548</v>
      </c>
      <c r="N335" s="20">
        <v>41912</v>
      </c>
      <c r="O335" s="165" t="s">
        <v>6418</v>
      </c>
      <c r="P335" s="158">
        <v>1</v>
      </c>
      <c r="Q335" s="165" t="s">
        <v>6044</v>
      </c>
      <c r="R335" s="202">
        <v>9</v>
      </c>
    </row>
    <row r="336" spans="2:18" s="31" customFormat="1" ht="25.5" x14ac:dyDescent="0.2">
      <c r="B336" s="152" t="s">
        <v>6419</v>
      </c>
      <c r="C336" s="152" t="s">
        <v>6420</v>
      </c>
      <c r="D336" s="182" t="s">
        <v>6421</v>
      </c>
      <c r="E336" s="153">
        <v>431232.75</v>
      </c>
      <c r="F336" s="153">
        <v>480743.64</v>
      </c>
      <c r="G336" s="159">
        <v>-49510.890000000014</v>
      </c>
      <c r="H336" s="155">
        <f t="shared" si="12"/>
        <v>-0.10298813313474103</v>
      </c>
      <c r="I336" s="155">
        <f t="shared" si="13"/>
        <v>9.8779053513359302E-3</v>
      </c>
      <c r="J336" s="154">
        <v>431232.75</v>
      </c>
      <c r="K336" s="154">
        <v>480743.64</v>
      </c>
      <c r="L336" s="156">
        <v>-49510.890000000014</v>
      </c>
      <c r="M336" s="20">
        <v>41548</v>
      </c>
      <c r="N336" s="20">
        <v>41912</v>
      </c>
      <c r="O336" s="165" t="s">
        <v>6422</v>
      </c>
      <c r="P336" s="158">
        <v>1</v>
      </c>
      <c r="Q336" s="165" t="s">
        <v>6423</v>
      </c>
      <c r="R336" s="202">
        <v>11</v>
      </c>
    </row>
    <row r="337" spans="2:18" s="31" customFormat="1" ht="25.5" x14ac:dyDescent="0.2">
      <c r="B337" s="152" t="s">
        <v>6424</v>
      </c>
      <c r="C337" s="152" t="s">
        <v>6425</v>
      </c>
      <c r="D337" s="182" t="s">
        <v>6426</v>
      </c>
      <c r="E337" s="153">
        <v>1564026.12</v>
      </c>
      <c r="F337" s="153">
        <v>1362000</v>
      </c>
      <c r="G337" s="159">
        <v>202026.12000000011</v>
      </c>
      <c r="H337" s="155">
        <f t="shared" si="12"/>
        <v>0.14833048458149789</v>
      </c>
      <c r="I337" s="155">
        <f t="shared" si="13"/>
        <v>3.5825901396350744E-2</v>
      </c>
      <c r="J337" s="154">
        <v>1564026.12</v>
      </c>
      <c r="K337" s="154">
        <v>1362000</v>
      </c>
      <c r="L337" s="156">
        <v>202026.12000000011</v>
      </c>
      <c r="M337" s="20">
        <v>41548</v>
      </c>
      <c r="N337" s="20">
        <v>41912</v>
      </c>
      <c r="O337" s="165" t="s">
        <v>5720</v>
      </c>
      <c r="P337" s="158">
        <v>3</v>
      </c>
      <c r="Q337" s="165" t="s">
        <v>5675</v>
      </c>
      <c r="R337" s="202">
        <v>11</v>
      </c>
    </row>
    <row r="338" spans="2:18" s="31" customFormat="1" x14ac:dyDescent="0.2">
      <c r="B338" s="152" t="s">
        <v>6427</v>
      </c>
      <c r="C338" s="152" t="s">
        <v>6428</v>
      </c>
      <c r="D338" s="182" t="s">
        <v>6429</v>
      </c>
      <c r="E338" s="153">
        <v>99028.87</v>
      </c>
      <c r="F338" s="153">
        <v>116757.23</v>
      </c>
      <c r="G338" s="159">
        <v>-17728.36</v>
      </c>
      <c r="H338" s="155">
        <f t="shared" si="12"/>
        <v>-0.15183950492830295</v>
      </c>
      <c r="I338" s="155">
        <f t="shared" si="13"/>
        <v>2.2683755000281174E-3</v>
      </c>
      <c r="J338" s="154">
        <v>99028.87</v>
      </c>
      <c r="K338" s="154">
        <v>116757.23</v>
      </c>
      <c r="L338" s="156">
        <v>-17728.36</v>
      </c>
      <c r="M338" s="20">
        <v>41548</v>
      </c>
      <c r="N338" s="20">
        <v>41912</v>
      </c>
      <c r="O338" s="165" t="s">
        <v>6430</v>
      </c>
      <c r="P338" s="158">
        <v>1</v>
      </c>
      <c r="Q338" s="165" t="s">
        <v>6044</v>
      </c>
      <c r="R338" s="202">
        <v>9</v>
      </c>
    </row>
    <row r="339" spans="2:18" s="31" customFormat="1" x14ac:dyDescent="0.2">
      <c r="B339" s="152" t="s">
        <v>6431</v>
      </c>
      <c r="C339" s="152" t="s">
        <v>6432</v>
      </c>
      <c r="D339" s="182" t="s">
        <v>6433</v>
      </c>
      <c r="E339" s="153">
        <v>316146.40999999997</v>
      </c>
      <c r="F339" s="153">
        <v>770435.2</v>
      </c>
      <c r="G339" s="159">
        <v>-454288.79</v>
      </c>
      <c r="H339" s="155">
        <f t="shared" si="12"/>
        <v>-0.58965217321326957</v>
      </c>
      <c r="I339" s="155">
        <f t="shared" si="13"/>
        <v>7.2417141674528257E-3</v>
      </c>
      <c r="J339" s="154">
        <v>316146.40999999997</v>
      </c>
      <c r="K339" s="154">
        <v>770435.2</v>
      </c>
      <c r="L339" s="156">
        <v>-454288.79</v>
      </c>
      <c r="M339" s="20">
        <v>41548</v>
      </c>
      <c r="N339" s="20">
        <v>41912</v>
      </c>
      <c r="O339" s="165" t="s">
        <v>6434</v>
      </c>
      <c r="P339" s="158">
        <v>9</v>
      </c>
      <c r="Q339" s="165" t="s">
        <v>6177</v>
      </c>
      <c r="R339" s="202">
        <v>10</v>
      </c>
    </row>
    <row r="340" spans="2:18" s="31" customFormat="1" x14ac:dyDescent="0.2">
      <c r="B340" s="152" t="s">
        <v>6435</v>
      </c>
      <c r="C340" s="152" t="s">
        <v>6436</v>
      </c>
      <c r="D340" s="182" t="s">
        <v>6437</v>
      </c>
      <c r="E340" s="153">
        <v>247361.2</v>
      </c>
      <c r="F340" s="153">
        <v>311198.5</v>
      </c>
      <c r="G340" s="159">
        <v>-63837.299999999988</v>
      </c>
      <c r="H340" s="155">
        <f t="shared" si="12"/>
        <v>-0.20513370083724694</v>
      </c>
      <c r="I340" s="155">
        <f t="shared" si="13"/>
        <v>5.666106113677306E-3</v>
      </c>
      <c r="J340" s="154">
        <v>247361.2</v>
      </c>
      <c r="K340" s="154">
        <v>311198.5</v>
      </c>
      <c r="L340" s="156">
        <v>-63837.299999999988</v>
      </c>
      <c r="M340" s="20">
        <v>41548</v>
      </c>
      <c r="N340" s="20">
        <v>41912</v>
      </c>
      <c r="O340" s="165" t="s">
        <v>6215</v>
      </c>
      <c r="P340" s="158">
        <v>10</v>
      </c>
      <c r="Q340" s="165" t="s">
        <v>5508</v>
      </c>
      <c r="R340" s="202">
        <v>9</v>
      </c>
    </row>
    <row r="341" spans="2:18" s="31" customFormat="1" x14ac:dyDescent="0.2">
      <c r="B341" s="152" t="s">
        <v>6438</v>
      </c>
      <c r="C341" s="152" t="s">
        <v>6439</v>
      </c>
      <c r="D341" s="182" t="s">
        <v>6440</v>
      </c>
      <c r="E341" s="153">
        <v>5335.72</v>
      </c>
      <c r="F341" s="153">
        <v>5088.8</v>
      </c>
      <c r="G341" s="159">
        <v>246.92000000000007</v>
      </c>
      <c r="H341" s="155">
        <f t="shared" si="12"/>
        <v>4.8522244930042459E-2</v>
      </c>
      <c r="I341" s="155">
        <f t="shared" si="13"/>
        <v>1.2222109091025705E-4</v>
      </c>
      <c r="J341" s="154">
        <v>5335.72</v>
      </c>
      <c r="K341" s="154">
        <v>5088.8</v>
      </c>
      <c r="L341" s="156">
        <v>246.92000000000007</v>
      </c>
      <c r="M341" s="20">
        <v>41548</v>
      </c>
      <c r="N341" s="20">
        <v>41912</v>
      </c>
      <c r="O341" s="165" t="s">
        <v>6215</v>
      </c>
      <c r="P341" s="158">
        <v>10</v>
      </c>
      <c r="Q341" s="165" t="s">
        <v>6381</v>
      </c>
      <c r="R341" s="202">
        <v>11</v>
      </c>
    </row>
    <row r="342" spans="2:18" s="31" customFormat="1" ht="38.25" x14ac:dyDescent="0.2">
      <c r="B342" s="152" t="s">
        <v>6441</v>
      </c>
      <c r="C342" s="152" t="s">
        <v>6442</v>
      </c>
      <c r="D342" s="182" t="s">
        <v>6443</v>
      </c>
      <c r="E342" s="153">
        <v>9034.64</v>
      </c>
      <c r="F342" s="153">
        <v>7544.83</v>
      </c>
      <c r="G342" s="159">
        <v>1489.8099999999995</v>
      </c>
      <c r="H342" s="155">
        <f t="shared" si="12"/>
        <v>0.19746104285981256</v>
      </c>
      <c r="I342" s="155">
        <f t="shared" si="13"/>
        <v>2.0694930708160185E-4</v>
      </c>
      <c r="J342" s="154">
        <v>9034.64</v>
      </c>
      <c r="K342" s="154">
        <v>7544.83</v>
      </c>
      <c r="L342" s="156">
        <v>1489.8099999999995</v>
      </c>
      <c r="M342" s="20">
        <v>41548</v>
      </c>
      <c r="N342" s="20">
        <v>41912</v>
      </c>
      <c r="O342" s="165" t="s">
        <v>5311</v>
      </c>
      <c r="P342" s="158">
        <v>10</v>
      </c>
      <c r="Q342" s="165" t="s">
        <v>5508</v>
      </c>
      <c r="R342" s="202">
        <v>9</v>
      </c>
    </row>
    <row r="343" spans="2:18" s="31" customFormat="1" ht="25.5" x14ac:dyDescent="0.2">
      <c r="B343" s="152" t="s">
        <v>6444</v>
      </c>
      <c r="C343" s="152" t="s">
        <v>6445</v>
      </c>
      <c r="D343" s="182" t="s">
        <v>6446</v>
      </c>
      <c r="E343" s="153">
        <v>11115.22</v>
      </c>
      <c r="F343" s="153">
        <v>9016.26</v>
      </c>
      <c r="G343" s="159">
        <v>2098.9599999999991</v>
      </c>
      <c r="H343" s="155">
        <f t="shared" si="12"/>
        <v>0.23279719085296999</v>
      </c>
      <c r="I343" s="155">
        <f t="shared" si="13"/>
        <v>2.5460749704023212E-4</v>
      </c>
      <c r="J343" s="154">
        <v>11115.22</v>
      </c>
      <c r="K343" s="154">
        <v>9016.26</v>
      </c>
      <c r="L343" s="156">
        <v>2098.9599999999991</v>
      </c>
      <c r="M343" s="20">
        <v>41548</v>
      </c>
      <c r="N343" s="20">
        <v>41912</v>
      </c>
      <c r="O343" s="165" t="s">
        <v>5311</v>
      </c>
      <c r="P343" s="158">
        <v>10</v>
      </c>
      <c r="Q343" s="165" t="s">
        <v>5508</v>
      </c>
      <c r="R343" s="202">
        <v>9</v>
      </c>
    </row>
    <row r="344" spans="2:18" s="31" customFormat="1" x14ac:dyDescent="0.2">
      <c r="B344" s="152" t="s">
        <v>6447</v>
      </c>
      <c r="C344" s="152" t="s">
        <v>6448</v>
      </c>
      <c r="D344" s="182" t="s">
        <v>6449</v>
      </c>
      <c r="E344" s="153">
        <v>84923.75</v>
      </c>
      <c r="F344" s="153">
        <v>343251.89</v>
      </c>
      <c r="G344" s="159">
        <v>-258328.14</v>
      </c>
      <c r="H344" s="155">
        <f t="shared" si="12"/>
        <v>-0.75259058296809378</v>
      </c>
      <c r="I344" s="155">
        <f t="shared" si="13"/>
        <v>1.9452807435903574E-3</v>
      </c>
      <c r="J344" s="154">
        <v>84923.75</v>
      </c>
      <c r="K344" s="154">
        <v>343251.89</v>
      </c>
      <c r="L344" s="156">
        <v>-258328.14</v>
      </c>
      <c r="M344" s="20">
        <v>41548</v>
      </c>
      <c r="N344" s="20">
        <v>41912</v>
      </c>
      <c r="O344" s="165" t="s">
        <v>6143</v>
      </c>
      <c r="P344" s="158">
        <v>10</v>
      </c>
      <c r="Q344" s="165" t="s">
        <v>5675</v>
      </c>
      <c r="R344" s="202">
        <v>11</v>
      </c>
    </row>
    <row r="345" spans="2:18" s="31" customFormat="1" ht="38.25" x14ac:dyDescent="0.2">
      <c r="B345" s="152" t="s">
        <v>6450</v>
      </c>
      <c r="C345" s="152" t="s">
        <v>6451</v>
      </c>
      <c r="D345" s="182" t="s">
        <v>6452</v>
      </c>
      <c r="E345" s="153">
        <v>78146.759999999995</v>
      </c>
      <c r="F345" s="153">
        <v>77017.2</v>
      </c>
      <c r="G345" s="154">
        <v>1129.5599999999977</v>
      </c>
      <c r="H345" s="155">
        <f t="shared" si="12"/>
        <v>1.4666334273383059E-2</v>
      </c>
      <c r="I345" s="155">
        <f t="shared" si="13"/>
        <v>1.7900456280130963E-3</v>
      </c>
      <c r="J345" s="154">
        <v>78146.759999999995</v>
      </c>
      <c r="K345" s="154">
        <v>77017.2</v>
      </c>
      <c r="L345" s="156">
        <v>1129.5599999999977</v>
      </c>
      <c r="M345" s="20">
        <v>41548</v>
      </c>
      <c r="N345" s="20">
        <v>41912</v>
      </c>
      <c r="O345" s="165" t="s">
        <v>5311</v>
      </c>
      <c r="P345" s="158">
        <v>10</v>
      </c>
      <c r="Q345" s="165" t="s">
        <v>6044</v>
      </c>
      <c r="R345" s="202">
        <v>9</v>
      </c>
    </row>
    <row r="346" spans="2:18" s="31" customFormat="1" ht="25.5" x14ac:dyDescent="0.2">
      <c r="B346" s="152" t="s">
        <v>6453</v>
      </c>
      <c r="C346" s="152" t="s">
        <v>6454</v>
      </c>
      <c r="D346" s="182" t="s">
        <v>6455</v>
      </c>
      <c r="E346" s="153">
        <v>9374.32</v>
      </c>
      <c r="F346" s="153">
        <v>9413.0300000000007</v>
      </c>
      <c r="G346" s="159">
        <v>-38.710000000000946</v>
      </c>
      <c r="H346" s="155">
        <f t="shared" si="12"/>
        <v>-4.1123846412898868E-3</v>
      </c>
      <c r="I346" s="155">
        <f t="shared" si="13"/>
        <v>2.14730086462903E-4</v>
      </c>
      <c r="J346" s="154">
        <v>9374.32</v>
      </c>
      <c r="K346" s="154">
        <v>9413.0300000000007</v>
      </c>
      <c r="L346" s="156">
        <v>-38.710000000000946</v>
      </c>
      <c r="M346" s="20">
        <v>41548</v>
      </c>
      <c r="N346" s="20">
        <v>41912</v>
      </c>
      <c r="O346" s="165" t="s">
        <v>6456</v>
      </c>
      <c r="P346" s="158">
        <v>1</v>
      </c>
      <c r="Q346" s="165" t="s">
        <v>6457</v>
      </c>
      <c r="R346" s="202">
        <v>1</v>
      </c>
    </row>
    <row r="347" spans="2:18" s="31" customFormat="1" ht="38.25" x14ac:dyDescent="0.2">
      <c r="B347" s="152" t="s">
        <v>6458</v>
      </c>
      <c r="C347" s="152" t="s">
        <v>6459</v>
      </c>
      <c r="D347" s="182" t="s">
        <v>6460</v>
      </c>
      <c r="E347" s="153">
        <v>2904.87</v>
      </c>
      <c r="F347" s="153">
        <v>2609.59</v>
      </c>
      <c r="G347" s="159">
        <v>295.27999999999975</v>
      </c>
      <c r="H347" s="155">
        <f t="shared" si="12"/>
        <v>0.11315187443238199</v>
      </c>
      <c r="I347" s="155">
        <f t="shared" si="13"/>
        <v>6.653954486976047E-5</v>
      </c>
      <c r="J347" s="154">
        <v>2904.87</v>
      </c>
      <c r="K347" s="154">
        <v>2609.59</v>
      </c>
      <c r="L347" s="156">
        <v>295.27999999999975</v>
      </c>
      <c r="M347" s="20">
        <v>41548</v>
      </c>
      <c r="N347" s="20">
        <v>41912</v>
      </c>
      <c r="O347" s="165" t="s">
        <v>5311</v>
      </c>
      <c r="P347" s="158">
        <v>10</v>
      </c>
      <c r="Q347" s="165" t="s">
        <v>6044</v>
      </c>
      <c r="R347" s="202">
        <v>9</v>
      </c>
    </row>
    <row r="348" spans="2:18" s="31" customFormat="1" x14ac:dyDescent="0.2">
      <c r="B348" s="152" t="s">
        <v>6461</v>
      </c>
      <c r="C348" s="152" t="s">
        <v>6462</v>
      </c>
      <c r="D348" s="182" t="s">
        <v>6463</v>
      </c>
      <c r="E348" s="153">
        <v>157246.69</v>
      </c>
      <c r="F348" s="153">
        <v>166487.4</v>
      </c>
      <c r="G348" s="159">
        <v>-9240.7099999999919</v>
      </c>
      <c r="H348" s="155">
        <f t="shared" si="12"/>
        <v>-5.5503960059439889E-2</v>
      </c>
      <c r="I348" s="155">
        <f t="shared" si="13"/>
        <v>3.6019247625113399E-3</v>
      </c>
      <c r="J348" s="154">
        <v>157246.69</v>
      </c>
      <c r="K348" s="154">
        <v>166487.4</v>
      </c>
      <c r="L348" s="156">
        <v>-9240.7099999999919</v>
      </c>
      <c r="M348" s="20">
        <v>41548</v>
      </c>
      <c r="N348" s="20">
        <v>41912</v>
      </c>
      <c r="O348" s="165" t="s">
        <v>6430</v>
      </c>
      <c r="P348" s="158">
        <v>1</v>
      </c>
      <c r="Q348" s="165" t="s">
        <v>5675</v>
      </c>
      <c r="R348" s="202">
        <v>11</v>
      </c>
    </row>
    <row r="349" spans="2:18" s="31" customFormat="1" ht="25.5" x14ac:dyDescent="0.2">
      <c r="B349" s="152" t="s">
        <v>6464</v>
      </c>
      <c r="C349" s="152" t="s">
        <v>6465</v>
      </c>
      <c r="D349" s="182" t="s">
        <v>6466</v>
      </c>
      <c r="E349" s="153">
        <v>294770.3</v>
      </c>
      <c r="F349" s="153">
        <v>131431.43</v>
      </c>
      <c r="G349" s="159">
        <v>163338.87</v>
      </c>
      <c r="H349" s="155">
        <f t="shared" si="12"/>
        <v>1.2427687197803448</v>
      </c>
      <c r="I349" s="155">
        <f t="shared" si="13"/>
        <v>6.7520686306522344E-3</v>
      </c>
      <c r="J349" s="154">
        <v>294770.3</v>
      </c>
      <c r="K349" s="154">
        <v>131431.43</v>
      </c>
      <c r="L349" s="156">
        <v>163338.87</v>
      </c>
      <c r="M349" s="20">
        <v>41548</v>
      </c>
      <c r="N349" s="20">
        <v>41912</v>
      </c>
      <c r="O349" s="165" t="s">
        <v>6467</v>
      </c>
      <c r="P349" s="158">
        <v>1</v>
      </c>
      <c r="Q349" s="165" t="s">
        <v>6468</v>
      </c>
      <c r="R349" s="202">
        <v>1</v>
      </c>
    </row>
    <row r="350" spans="2:18" s="31" customFormat="1" x14ac:dyDescent="0.2">
      <c r="B350" s="152" t="s">
        <v>6469</v>
      </c>
      <c r="C350" s="152" t="s">
        <v>6470</v>
      </c>
      <c r="D350" s="182" t="s">
        <v>6471</v>
      </c>
      <c r="E350" s="153">
        <v>11169.68</v>
      </c>
      <c r="F350" s="153">
        <v>9738.8700000000008</v>
      </c>
      <c r="G350" s="159">
        <v>1430.8099999999995</v>
      </c>
      <c r="H350" s="155">
        <f t="shared" si="12"/>
        <v>0.14691745551588628</v>
      </c>
      <c r="I350" s="155">
        <f t="shared" si="13"/>
        <v>2.5585496891112724E-4</v>
      </c>
      <c r="J350" s="154">
        <v>11169.68</v>
      </c>
      <c r="K350" s="154">
        <v>9738.8700000000008</v>
      </c>
      <c r="L350" s="156">
        <v>1430.8099999999995</v>
      </c>
      <c r="M350" s="20">
        <v>41548</v>
      </c>
      <c r="N350" s="20">
        <v>41912</v>
      </c>
      <c r="O350" s="165" t="s">
        <v>5311</v>
      </c>
      <c r="P350" s="158">
        <v>10</v>
      </c>
      <c r="Q350" s="165" t="s">
        <v>6177</v>
      </c>
      <c r="R350" s="202">
        <v>10</v>
      </c>
    </row>
    <row r="351" spans="2:18" s="31" customFormat="1" x14ac:dyDescent="0.2">
      <c r="B351" s="152" t="s">
        <v>6472</v>
      </c>
      <c r="C351" s="152" t="s">
        <v>6473</v>
      </c>
      <c r="D351" s="182" t="s">
        <v>6474</v>
      </c>
      <c r="E351" s="153">
        <v>1971.61</v>
      </c>
      <c r="F351" s="153">
        <v>4043.35</v>
      </c>
      <c r="G351" s="154">
        <v>-2071.7399999999998</v>
      </c>
      <c r="H351" s="155">
        <f t="shared" si="12"/>
        <v>-0.51238205943091741</v>
      </c>
      <c r="I351" s="155">
        <f t="shared" si="13"/>
        <v>4.5162100906639007E-5</v>
      </c>
      <c r="J351" s="154">
        <v>1971.61</v>
      </c>
      <c r="K351" s="154">
        <v>4043.35</v>
      </c>
      <c r="L351" s="156">
        <v>-2071.7399999999998</v>
      </c>
      <c r="M351" s="20">
        <v>41548</v>
      </c>
      <c r="N351" s="20">
        <v>41912</v>
      </c>
      <c r="O351" s="165" t="s">
        <v>6475</v>
      </c>
      <c r="P351" s="158">
        <v>1</v>
      </c>
      <c r="Q351" s="165" t="s">
        <v>6476</v>
      </c>
      <c r="R351" s="202">
        <v>5</v>
      </c>
    </row>
    <row r="352" spans="2:18" s="31" customFormat="1" x14ac:dyDescent="0.2">
      <c r="B352" s="152" t="s">
        <v>6477</v>
      </c>
      <c r="C352" s="152" t="s">
        <v>6478</v>
      </c>
      <c r="D352" s="182" t="s">
        <v>6478</v>
      </c>
      <c r="E352" s="153">
        <v>469471.87</v>
      </c>
      <c r="F352" s="153">
        <v>247075.12</v>
      </c>
      <c r="G352" s="154">
        <v>222396.75</v>
      </c>
      <c r="H352" s="155">
        <f t="shared" si="12"/>
        <v>0.90011794793421529</v>
      </c>
      <c r="I352" s="155">
        <f t="shared" si="13"/>
        <v>1.0753818435577274E-2</v>
      </c>
      <c r="J352" s="154">
        <v>469471.87</v>
      </c>
      <c r="K352" s="154">
        <v>247075.12</v>
      </c>
      <c r="L352" s="156">
        <v>222396.75</v>
      </c>
      <c r="M352" s="20">
        <v>41548</v>
      </c>
      <c r="N352" s="20">
        <v>41912</v>
      </c>
      <c r="O352" s="165" t="s">
        <v>5311</v>
      </c>
      <c r="P352" s="158">
        <v>10</v>
      </c>
      <c r="Q352" s="165" t="s">
        <v>6479</v>
      </c>
      <c r="R352" s="202">
        <v>3</v>
      </c>
    </row>
    <row r="353" spans="2:18" s="31" customFormat="1" x14ac:dyDescent="0.2">
      <c r="B353" s="152" t="s">
        <v>6480</v>
      </c>
      <c r="C353" s="152" t="s">
        <v>6481</v>
      </c>
      <c r="D353" s="182" t="s">
        <v>6482</v>
      </c>
      <c r="E353" s="153">
        <v>-15.27</v>
      </c>
      <c r="F353" s="153">
        <v>1458.1</v>
      </c>
      <c r="G353" s="154">
        <v>-1473.37</v>
      </c>
      <c r="H353" s="155">
        <f t="shared" si="12"/>
        <v>-1.0104725327480968</v>
      </c>
      <c r="I353" s="155">
        <f t="shared" si="13"/>
        <v>-3.49777735375849E-7</v>
      </c>
      <c r="J353" s="154">
        <v>-15.27</v>
      </c>
      <c r="K353" s="154">
        <v>1458.1</v>
      </c>
      <c r="L353" s="156">
        <v>-1473.37</v>
      </c>
      <c r="M353" s="20">
        <v>41548</v>
      </c>
      <c r="N353" s="20">
        <v>41912</v>
      </c>
      <c r="O353" s="165" t="s">
        <v>6360</v>
      </c>
      <c r="P353" s="158">
        <v>2</v>
      </c>
      <c r="Q353" s="165" t="s">
        <v>6483</v>
      </c>
      <c r="R353" s="202">
        <v>2</v>
      </c>
    </row>
    <row r="354" spans="2:18" s="31" customFormat="1" ht="25.5" x14ac:dyDescent="0.2">
      <c r="B354" s="152" t="s">
        <v>6484</v>
      </c>
      <c r="C354" s="152" t="s">
        <v>6485</v>
      </c>
      <c r="D354" s="182" t="s">
        <v>6486</v>
      </c>
      <c r="E354" s="153">
        <v>2243.25</v>
      </c>
      <c r="F354" s="153">
        <v>821.82</v>
      </c>
      <c r="G354" s="159">
        <v>1421.4299999999998</v>
      </c>
      <c r="H354" s="155">
        <f t="shared" si="12"/>
        <v>1.7296123238665397</v>
      </c>
      <c r="I354" s="155">
        <f t="shared" si="13"/>
        <v>5.1384342166461907E-5</v>
      </c>
      <c r="J354" s="154">
        <v>2243.25</v>
      </c>
      <c r="K354" s="154">
        <v>821.82</v>
      </c>
      <c r="L354" s="156">
        <v>1421.4299999999998</v>
      </c>
      <c r="M354" s="20">
        <v>41548</v>
      </c>
      <c r="N354" s="20">
        <v>41912</v>
      </c>
      <c r="O354" s="165" t="s">
        <v>5786</v>
      </c>
      <c r="P354" s="158">
        <v>12</v>
      </c>
      <c r="Q354" s="165" t="s">
        <v>6298</v>
      </c>
      <c r="R354" s="202">
        <v>12</v>
      </c>
    </row>
    <row r="355" spans="2:18" s="31" customFormat="1" ht="38.25" x14ac:dyDescent="0.2">
      <c r="B355" s="152" t="s">
        <v>6487</v>
      </c>
      <c r="C355" s="152" t="s">
        <v>6488</v>
      </c>
      <c r="D355" s="182" t="s">
        <v>6489</v>
      </c>
      <c r="E355" s="153">
        <v>86397.13</v>
      </c>
      <c r="F355" s="153">
        <v>75146.28</v>
      </c>
      <c r="G355" s="159">
        <v>11250.850000000006</v>
      </c>
      <c r="H355" s="155">
        <f t="shared" si="12"/>
        <v>0.14971932077010341</v>
      </c>
      <c r="I355" s="155">
        <f t="shared" si="13"/>
        <v>1.9790302864684233E-3</v>
      </c>
      <c r="J355" s="154">
        <v>86397.13</v>
      </c>
      <c r="K355" s="154">
        <v>75146.28</v>
      </c>
      <c r="L355" s="156">
        <v>11250.850000000006</v>
      </c>
      <c r="M355" s="20">
        <v>41548</v>
      </c>
      <c r="N355" s="20">
        <v>41912</v>
      </c>
      <c r="O355" s="165" t="s">
        <v>5311</v>
      </c>
      <c r="P355" s="158">
        <v>10</v>
      </c>
      <c r="Q355" s="165" t="s">
        <v>6381</v>
      </c>
      <c r="R355" s="202">
        <v>11</v>
      </c>
    </row>
    <row r="356" spans="2:18" s="31" customFormat="1" x14ac:dyDescent="0.2">
      <c r="B356" s="152" t="s">
        <v>6490</v>
      </c>
      <c r="C356" s="152" t="s">
        <v>6491</v>
      </c>
      <c r="D356" s="182" t="s">
        <v>6492</v>
      </c>
      <c r="E356" s="153">
        <v>2145.09</v>
      </c>
      <c r="F356" s="153">
        <v>3424.93</v>
      </c>
      <c r="G356" s="154">
        <v>-1279.8399999999997</v>
      </c>
      <c r="H356" s="155">
        <f t="shared" si="12"/>
        <v>-0.37368354973678286</v>
      </c>
      <c r="I356" s="155">
        <f t="shared" si="13"/>
        <v>4.9135869179920105E-5</v>
      </c>
      <c r="J356" s="154">
        <v>2145.09</v>
      </c>
      <c r="K356" s="154">
        <v>3424.93</v>
      </c>
      <c r="L356" s="156">
        <v>-1279.8399999999997</v>
      </c>
      <c r="M356" s="20">
        <v>41548</v>
      </c>
      <c r="N356" s="20">
        <v>41912</v>
      </c>
      <c r="O356" s="165" t="s">
        <v>6430</v>
      </c>
      <c r="P356" s="158">
        <v>1</v>
      </c>
      <c r="Q356" s="165" t="s">
        <v>6044</v>
      </c>
      <c r="R356" s="202">
        <v>9</v>
      </c>
    </row>
    <row r="357" spans="2:18" s="31" customFormat="1" x14ac:dyDescent="0.2">
      <c r="B357" s="152" t="s">
        <v>6493</v>
      </c>
      <c r="C357" s="152" t="s">
        <v>6494</v>
      </c>
      <c r="D357" s="182" t="s">
        <v>6495</v>
      </c>
      <c r="E357" s="153">
        <v>22648.19</v>
      </c>
      <c r="F357" s="153">
        <v>21481.5</v>
      </c>
      <c r="G357" s="154">
        <v>1166.6899999999987</v>
      </c>
      <c r="H357" s="155">
        <f t="shared" si="12"/>
        <v>5.4311384214323889E-2</v>
      </c>
      <c r="I357" s="155">
        <f t="shared" si="13"/>
        <v>5.1878406080955791E-4</v>
      </c>
      <c r="J357" s="154">
        <v>22648.19</v>
      </c>
      <c r="K357" s="154">
        <v>21481.5</v>
      </c>
      <c r="L357" s="156">
        <v>1166.6899999999987</v>
      </c>
      <c r="M357" s="20">
        <v>41548</v>
      </c>
      <c r="N357" s="20">
        <v>41912</v>
      </c>
      <c r="O357" s="165" t="s">
        <v>5311</v>
      </c>
      <c r="P357" s="158">
        <v>10</v>
      </c>
      <c r="Q357" s="165" t="s">
        <v>5508</v>
      </c>
      <c r="R357" s="202">
        <v>9</v>
      </c>
    </row>
    <row r="358" spans="2:18" s="31" customFormat="1" ht="25.5" x14ac:dyDescent="0.2">
      <c r="B358" s="152" t="s">
        <v>6496</v>
      </c>
      <c r="C358" s="152" t="s">
        <v>6497</v>
      </c>
      <c r="D358" s="182" t="s">
        <v>6498</v>
      </c>
      <c r="E358" s="153">
        <v>10279.06</v>
      </c>
      <c r="F358" s="153">
        <v>14298.69</v>
      </c>
      <c r="G358" s="154">
        <v>-4019.630000000001</v>
      </c>
      <c r="H358" s="155">
        <f t="shared" si="12"/>
        <v>-0.28111875983044604</v>
      </c>
      <c r="I358" s="155">
        <f t="shared" si="13"/>
        <v>2.354542454873919E-4</v>
      </c>
      <c r="J358" s="154">
        <v>10279.06</v>
      </c>
      <c r="K358" s="154">
        <v>14298.69</v>
      </c>
      <c r="L358" s="156">
        <v>-4019.630000000001</v>
      </c>
      <c r="M358" s="20">
        <v>41548</v>
      </c>
      <c r="N358" s="20">
        <v>41912</v>
      </c>
      <c r="O358" s="165" t="s">
        <v>5311</v>
      </c>
      <c r="P358" s="158">
        <v>10</v>
      </c>
      <c r="Q358" s="165" t="s">
        <v>5508</v>
      </c>
      <c r="R358" s="202">
        <v>9</v>
      </c>
    </row>
    <row r="359" spans="2:18" s="31" customFormat="1" x14ac:dyDescent="0.2">
      <c r="B359" s="152" t="s">
        <v>6499</v>
      </c>
      <c r="C359" s="152" t="s">
        <v>6500</v>
      </c>
      <c r="D359" s="182" t="s">
        <v>6501</v>
      </c>
      <c r="E359" s="153">
        <v>85727.13</v>
      </c>
      <c r="F359" s="153">
        <v>90000</v>
      </c>
      <c r="G359" s="154">
        <v>-4272.8699999999953</v>
      </c>
      <c r="H359" s="155">
        <f t="shared" si="12"/>
        <v>-4.747633333333328E-2</v>
      </c>
      <c r="I359" s="155">
        <f t="shared" si="13"/>
        <v>1.9636831297754425E-3</v>
      </c>
      <c r="J359" s="154">
        <v>85727.13</v>
      </c>
      <c r="K359" s="154">
        <v>90000</v>
      </c>
      <c r="L359" s="156">
        <v>-4272.8699999999953</v>
      </c>
      <c r="M359" s="20">
        <v>41548</v>
      </c>
      <c r="N359" s="20">
        <v>41912</v>
      </c>
      <c r="O359" s="165" t="s">
        <v>6360</v>
      </c>
      <c r="P359" s="158">
        <v>2</v>
      </c>
      <c r="Q359" s="165" t="s">
        <v>6044</v>
      </c>
      <c r="R359" s="202">
        <v>9</v>
      </c>
    </row>
    <row r="360" spans="2:18" s="31" customFormat="1" x14ac:dyDescent="0.2">
      <c r="B360" s="152" t="s">
        <v>6502</v>
      </c>
      <c r="C360" s="152" t="s">
        <v>6503</v>
      </c>
      <c r="D360" s="182" t="s">
        <v>6504</v>
      </c>
      <c r="E360" s="153">
        <v>1544.27</v>
      </c>
      <c r="F360" s="153">
        <v>13.31</v>
      </c>
      <c r="G360" s="154">
        <v>1530.96</v>
      </c>
      <c r="H360" s="155">
        <f t="shared" si="12"/>
        <v>115.02329075882794</v>
      </c>
      <c r="I360" s="155">
        <f t="shared" si="13"/>
        <v>3.5373363680999495E-5</v>
      </c>
      <c r="J360" s="154">
        <v>1544.27</v>
      </c>
      <c r="K360" s="154">
        <v>13.31</v>
      </c>
      <c r="L360" s="156">
        <v>1530.96</v>
      </c>
      <c r="M360" s="20">
        <v>41548</v>
      </c>
      <c r="N360" s="20">
        <v>41912</v>
      </c>
      <c r="O360" s="165" t="s">
        <v>6505</v>
      </c>
      <c r="P360" s="158">
        <v>12</v>
      </c>
      <c r="Q360" s="165" t="s">
        <v>6044</v>
      </c>
      <c r="R360" s="202">
        <v>9</v>
      </c>
    </row>
    <row r="361" spans="2:18" s="31" customFormat="1" ht="51" x14ac:dyDescent="0.2">
      <c r="B361" s="152" t="s">
        <v>6506</v>
      </c>
      <c r="C361" s="152" t="s">
        <v>6507</v>
      </c>
      <c r="D361" s="182" t="s">
        <v>6508</v>
      </c>
      <c r="E361" s="153">
        <v>604813.88</v>
      </c>
      <c r="F361" s="153">
        <v>1178822.6299999999</v>
      </c>
      <c r="G361" s="154">
        <v>-574008.74999999988</v>
      </c>
      <c r="H361" s="155">
        <f t="shared" si="12"/>
        <v>-0.48693394187724404</v>
      </c>
      <c r="I361" s="155">
        <f t="shared" si="13"/>
        <v>1.3853990129029502E-2</v>
      </c>
      <c r="J361" s="154">
        <v>604813.88</v>
      </c>
      <c r="K361" s="154">
        <v>1178822.6299999999</v>
      </c>
      <c r="L361" s="156">
        <v>-574008.74999999988</v>
      </c>
      <c r="M361" s="20">
        <v>41548</v>
      </c>
      <c r="N361" s="20">
        <v>41912</v>
      </c>
      <c r="O361" s="165" t="s">
        <v>6151</v>
      </c>
      <c r="P361" s="158">
        <v>10</v>
      </c>
      <c r="Q361" s="165" t="s">
        <v>6509</v>
      </c>
      <c r="R361" s="202">
        <v>3</v>
      </c>
    </row>
    <row r="362" spans="2:18" s="31" customFormat="1" x14ac:dyDescent="0.2">
      <c r="B362" s="152" t="s">
        <v>6510</v>
      </c>
      <c r="C362" s="152" t="s">
        <v>6511</v>
      </c>
      <c r="D362" s="182" t="s">
        <v>6512</v>
      </c>
      <c r="E362" s="153">
        <v>11079.86</v>
      </c>
      <c r="F362" s="153">
        <v>7109.04</v>
      </c>
      <c r="G362" s="154">
        <v>3970.8200000000006</v>
      </c>
      <c r="H362" s="155">
        <f t="shared" si="12"/>
        <v>0.55855924287948877</v>
      </c>
      <c r="I362" s="155">
        <f t="shared" si="13"/>
        <v>2.5379753366610707E-4</v>
      </c>
      <c r="J362" s="154">
        <v>11079.86</v>
      </c>
      <c r="K362" s="154">
        <v>7109.04</v>
      </c>
      <c r="L362" s="156">
        <v>3970.8200000000006</v>
      </c>
      <c r="M362" s="20">
        <v>41548</v>
      </c>
      <c r="N362" s="20">
        <v>41912</v>
      </c>
      <c r="O362" s="165" t="s">
        <v>5823</v>
      </c>
      <c r="P362" s="158">
        <v>6</v>
      </c>
      <c r="Q362" s="165" t="s">
        <v>6044</v>
      </c>
      <c r="R362" s="202">
        <v>9</v>
      </c>
    </row>
    <row r="363" spans="2:18" s="31" customFormat="1" ht="25.5" x14ac:dyDescent="0.2">
      <c r="B363" s="152" t="s">
        <v>6513</v>
      </c>
      <c r="C363" s="152" t="s">
        <v>6514</v>
      </c>
      <c r="D363" s="182" t="s">
        <v>6515</v>
      </c>
      <c r="E363" s="153">
        <v>52051.05</v>
      </c>
      <c r="F363" s="153">
        <v>102136.48</v>
      </c>
      <c r="G363" s="154">
        <v>-50085.429999999993</v>
      </c>
      <c r="H363" s="155">
        <f t="shared" si="12"/>
        <v>-0.49037748314803875</v>
      </c>
      <c r="I363" s="155">
        <f t="shared" si="13"/>
        <v>1.1922919707226644E-3</v>
      </c>
      <c r="J363" s="154">
        <v>52051.05</v>
      </c>
      <c r="K363" s="154">
        <v>102136.48</v>
      </c>
      <c r="L363" s="156">
        <v>-50085.429999999993</v>
      </c>
      <c r="M363" s="20">
        <v>41548</v>
      </c>
      <c r="N363" s="20">
        <v>41912</v>
      </c>
      <c r="O363" s="165" t="s">
        <v>6360</v>
      </c>
      <c r="P363" s="158">
        <v>2</v>
      </c>
      <c r="Q363" s="165" t="s">
        <v>6516</v>
      </c>
      <c r="R363" s="202">
        <v>3</v>
      </c>
    </row>
    <row r="364" spans="2:18" s="31" customFormat="1" ht="38.25" x14ac:dyDescent="0.2">
      <c r="B364" s="152" t="s">
        <v>6517</v>
      </c>
      <c r="C364" s="152" t="s">
        <v>6518</v>
      </c>
      <c r="D364" s="182" t="s">
        <v>6519</v>
      </c>
      <c r="E364" s="153">
        <v>18276.12</v>
      </c>
      <c r="F364" s="153">
        <v>8460.2199999999993</v>
      </c>
      <c r="G364" s="154">
        <v>9815.9</v>
      </c>
      <c r="H364" s="155">
        <f t="shared" si="12"/>
        <v>1.1602416958424249</v>
      </c>
      <c r="I364" s="155">
        <f t="shared" si="13"/>
        <v>4.1863653340257114E-4</v>
      </c>
      <c r="J364" s="154">
        <v>18276.12</v>
      </c>
      <c r="K364" s="154">
        <v>8460.2199999999993</v>
      </c>
      <c r="L364" s="156">
        <v>9815.9</v>
      </c>
      <c r="M364" s="20">
        <v>41548</v>
      </c>
      <c r="N364" s="20">
        <v>41912</v>
      </c>
      <c r="O364" s="165" t="s">
        <v>5311</v>
      </c>
      <c r="P364" s="158">
        <v>10</v>
      </c>
      <c r="Q364" s="165" t="s">
        <v>6044</v>
      </c>
      <c r="R364" s="202">
        <v>9</v>
      </c>
    </row>
    <row r="365" spans="2:18" s="31" customFormat="1" ht="25.5" x14ac:dyDescent="0.2">
      <c r="B365" s="152" t="s">
        <v>6520</v>
      </c>
      <c r="C365" s="152" t="s">
        <v>6521</v>
      </c>
      <c r="D365" s="182" t="s">
        <v>6522</v>
      </c>
      <c r="E365" s="153">
        <v>764.16</v>
      </c>
      <c r="F365" s="153">
        <v>1193.77</v>
      </c>
      <c r="G365" s="154">
        <v>-429.61</v>
      </c>
      <c r="H365" s="155">
        <f t="shared" si="12"/>
        <v>-0.35987669316535015</v>
      </c>
      <c r="I365" s="155">
        <f t="shared" si="13"/>
        <v>1.7504004863445235E-5</v>
      </c>
      <c r="J365" s="154">
        <v>764.16</v>
      </c>
      <c r="K365" s="154">
        <v>1193.77</v>
      </c>
      <c r="L365" s="156">
        <v>-429.61</v>
      </c>
      <c r="M365" s="20">
        <v>41548</v>
      </c>
      <c r="N365" s="20">
        <v>41912</v>
      </c>
      <c r="O365" s="165" t="s">
        <v>6523</v>
      </c>
      <c r="P365" s="158">
        <v>2</v>
      </c>
      <c r="Q365" s="165" t="s">
        <v>5508</v>
      </c>
      <c r="R365" s="202">
        <v>9</v>
      </c>
    </row>
    <row r="366" spans="2:18" s="31" customFormat="1" x14ac:dyDescent="0.2">
      <c r="B366" s="152" t="s">
        <v>6524</v>
      </c>
      <c r="C366" s="152" t="s">
        <v>6525</v>
      </c>
      <c r="D366" s="182" t="s">
        <v>6526</v>
      </c>
      <c r="E366" s="153">
        <v>82732.289999999994</v>
      </c>
      <c r="F366" s="153">
        <v>141792.06</v>
      </c>
      <c r="G366" s="154">
        <v>-59059.770000000004</v>
      </c>
      <c r="H366" s="155">
        <f t="shared" si="12"/>
        <v>-0.41652381663684135</v>
      </c>
      <c r="I366" s="155">
        <f t="shared" si="13"/>
        <v>1.8950827137300588E-3</v>
      </c>
      <c r="J366" s="154">
        <v>82732.289999999994</v>
      </c>
      <c r="K366" s="154">
        <v>141792.06</v>
      </c>
      <c r="L366" s="156">
        <v>-59059.770000000004</v>
      </c>
      <c r="M366" s="20">
        <v>41548</v>
      </c>
      <c r="N366" s="20">
        <v>41912</v>
      </c>
      <c r="O366" s="165" t="s">
        <v>6143</v>
      </c>
      <c r="P366" s="158">
        <v>10</v>
      </c>
      <c r="Q366" s="165" t="s">
        <v>5508</v>
      </c>
      <c r="R366" s="202">
        <v>9</v>
      </c>
    </row>
    <row r="367" spans="2:18" s="31" customFormat="1" x14ac:dyDescent="0.2">
      <c r="B367" s="152" t="s">
        <v>6527</v>
      </c>
      <c r="C367" s="152" t="s">
        <v>6528</v>
      </c>
      <c r="D367" s="182" t="s">
        <v>6529</v>
      </c>
      <c r="E367" s="153">
        <v>100071.29</v>
      </c>
      <c r="F367" s="153">
        <v>110000</v>
      </c>
      <c r="G367" s="154">
        <v>-9928.7100000000064</v>
      </c>
      <c r="H367" s="155">
        <f t="shared" si="12"/>
        <v>-9.0261000000000063E-2</v>
      </c>
      <c r="I367" s="155">
        <f t="shared" si="13"/>
        <v>2.2922533852219938E-3</v>
      </c>
      <c r="J367" s="154">
        <v>100071.29</v>
      </c>
      <c r="K367" s="154">
        <v>110000</v>
      </c>
      <c r="L367" s="156">
        <v>-9928.7100000000064</v>
      </c>
      <c r="M367" s="20">
        <v>41548</v>
      </c>
      <c r="N367" s="20">
        <v>41912</v>
      </c>
      <c r="O367" s="165" t="s">
        <v>5720</v>
      </c>
      <c r="P367" s="158">
        <v>3</v>
      </c>
      <c r="Q367" s="165" t="s">
        <v>6530</v>
      </c>
      <c r="R367" s="202">
        <v>3</v>
      </c>
    </row>
    <row r="368" spans="2:18" s="31" customFormat="1" x14ac:dyDescent="0.2">
      <c r="B368" s="152" t="s">
        <v>6531</v>
      </c>
      <c r="C368" s="152" t="s">
        <v>6532</v>
      </c>
      <c r="D368" s="182" t="s">
        <v>6533</v>
      </c>
      <c r="E368" s="153">
        <v>862543.6</v>
      </c>
      <c r="F368" s="153">
        <v>690000</v>
      </c>
      <c r="G368" s="154">
        <v>172543.59999999998</v>
      </c>
      <c r="H368" s="155">
        <f t="shared" si="12"/>
        <v>0.25006318840579705</v>
      </c>
      <c r="I368" s="155">
        <f t="shared" si="13"/>
        <v>1.9757599677205771E-2</v>
      </c>
      <c r="J368" s="154">
        <v>862543.6</v>
      </c>
      <c r="K368" s="154">
        <v>690000</v>
      </c>
      <c r="L368" s="156">
        <v>172543.59999999998</v>
      </c>
      <c r="M368" s="20">
        <v>41548</v>
      </c>
      <c r="N368" s="20">
        <v>41912</v>
      </c>
      <c r="O368" s="165" t="s">
        <v>6346</v>
      </c>
      <c r="P368" s="158">
        <v>4</v>
      </c>
      <c r="Q368" s="165" t="s">
        <v>6534</v>
      </c>
      <c r="R368" s="202">
        <v>10</v>
      </c>
    </row>
    <row r="369" spans="2:18" s="31" customFormat="1" x14ac:dyDescent="0.2">
      <c r="B369" s="152" t="s">
        <v>6535</v>
      </c>
      <c r="C369" s="152" t="s">
        <v>6536</v>
      </c>
      <c r="D369" s="182" t="s">
        <v>6537</v>
      </c>
      <c r="E369" s="153">
        <v>11688</v>
      </c>
      <c r="F369" s="153">
        <v>15000</v>
      </c>
      <c r="G369" s="154">
        <v>-3312</v>
      </c>
      <c r="H369" s="155">
        <f t="shared" si="12"/>
        <v>-0.2208</v>
      </c>
      <c r="I369" s="155">
        <f t="shared" si="13"/>
        <v>2.6772771257844947E-4</v>
      </c>
      <c r="J369" s="154">
        <v>11688</v>
      </c>
      <c r="K369" s="154">
        <v>15000</v>
      </c>
      <c r="L369" s="156">
        <v>-3312</v>
      </c>
      <c r="M369" s="20">
        <v>41548</v>
      </c>
      <c r="N369" s="20">
        <v>41912</v>
      </c>
      <c r="O369" s="165" t="s">
        <v>6364</v>
      </c>
      <c r="P369" s="158">
        <v>7</v>
      </c>
      <c r="Q369" s="165" t="s">
        <v>6509</v>
      </c>
      <c r="R369" s="202">
        <v>3</v>
      </c>
    </row>
    <row r="370" spans="2:18" s="31" customFormat="1" x14ac:dyDescent="0.2">
      <c r="B370" s="152" t="s">
        <v>6538</v>
      </c>
      <c r="C370" s="152" t="s">
        <v>6539</v>
      </c>
      <c r="D370" s="182" t="s">
        <v>6540</v>
      </c>
      <c r="E370" s="153">
        <v>1661.28</v>
      </c>
      <c r="F370" s="153">
        <v>7662.19</v>
      </c>
      <c r="G370" s="154">
        <v>-6000.91</v>
      </c>
      <c r="H370" s="155">
        <f t="shared" si="12"/>
        <v>-0.78318470306792187</v>
      </c>
      <c r="I370" s="155">
        <f t="shared" si="13"/>
        <v>3.8053618613306511E-5</v>
      </c>
      <c r="J370" s="154">
        <v>1661.28</v>
      </c>
      <c r="K370" s="154">
        <v>7662.19</v>
      </c>
      <c r="L370" s="156">
        <v>-6000.91</v>
      </c>
      <c r="M370" s="20">
        <v>41548</v>
      </c>
      <c r="N370" s="20">
        <v>41912</v>
      </c>
      <c r="O370" s="165" t="s">
        <v>6541</v>
      </c>
      <c r="P370" s="158">
        <v>2</v>
      </c>
      <c r="Q370" s="165" t="s">
        <v>6044</v>
      </c>
      <c r="R370" s="202">
        <v>9</v>
      </c>
    </row>
    <row r="371" spans="2:18" s="31" customFormat="1" ht="25.5" x14ac:dyDescent="0.2">
      <c r="B371" s="152" t="s">
        <v>6542</v>
      </c>
      <c r="C371" s="152" t="s">
        <v>6543</v>
      </c>
      <c r="D371" s="182" t="s">
        <v>6544</v>
      </c>
      <c r="E371" s="153">
        <v>128638.39</v>
      </c>
      <c r="F371" s="153">
        <v>180214.35</v>
      </c>
      <c r="G371" s="154">
        <v>-51575.960000000006</v>
      </c>
      <c r="H371" s="155">
        <f t="shared" si="12"/>
        <v>-0.28619230377603116</v>
      </c>
      <c r="I371" s="155">
        <f t="shared" si="13"/>
        <v>2.9466172060638677E-3</v>
      </c>
      <c r="J371" s="154">
        <v>128638.39</v>
      </c>
      <c r="K371" s="154">
        <v>180214.35</v>
      </c>
      <c r="L371" s="156">
        <v>-51575.960000000006</v>
      </c>
      <c r="M371" s="20">
        <v>41548</v>
      </c>
      <c r="N371" s="20">
        <v>41912</v>
      </c>
      <c r="O371" s="165" t="s">
        <v>6545</v>
      </c>
      <c r="P371" s="158">
        <v>1</v>
      </c>
      <c r="Q371" s="165" t="s">
        <v>6546</v>
      </c>
      <c r="R371" s="202">
        <v>1</v>
      </c>
    </row>
    <row r="372" spans="2:18" s="31" customFormat="1" ht="25.5" x14ac:dyDescent="0.2">
      <c r="B372" s="152" t="s">
        <v>6547</v>
      </c>
      <c r="C372" s="152" t="s">
        <v>6548</v>
      </c>
      <c r="D372" s="182" t="s">
        <v>6549</v>
      </c>
      <c r="E372" s="153">
        <v>-3544.35</v>
      </c>
      <c r="F372" s="153">
        <v>0</v>
      </c>
      <c r="G372" s="159"/>
      <c r="H372" s="155"/>
      <c r="I372" s="155">
        <f t="shared" si="13"/>
        <v>-8.1187604216070101E-5</v>
      </c>
      <c r="J372" s="154">
        <v>-3544.35</v>
      </c>
      <c r="K372" s="154" t="s">
        <v>5259</v>
      </c>
      <c r="L372" s="156"/>
      <c r="M372" s="20">
        <v>41548</v>
      </c>
      <c r="N372" s="20">
        <v>41912</v>
      </c>
      <c r="O372" s="165" t="s">
        <v>6550</v>
      </c>
      <c r="P372" s="158">
        <v>2</v>
      </c>
      <c r="Q372" s="165" t="s">
        <v>6044</v>
      </c>
      <c r="R372" s="202">
        <v>9</v>
      </c>
    </row>
    <row r="373" spans="2:18" s="31" customFormat="1" x14ac:dyDescent="0.2">
      <c r="B373" s="152" t="s">
        <v>6551</v>
      </c>
      <c r="C373" s="152" t="s">
        <v>6552</v>
      </c>
      <c r="D373" s="182" t="s">
        <v>6553</v>
      </c>
      <c r="E373" s="153">
        <v>9195.7800000000007</v>
      </c>
      <c r="F373" s="153">
        <v>30884.59</v>
      </c>
      <c r="G373" s="154">
        <v>-21688.809999999998</v>
      </c>
      <c r="H373" s="155">
        <f t="shared" si="12"/>
        <v>-0.70225345390694838</v>
      </c>
      <c r="I373" s="155">
        <f t="shared" si="13"/>
        <v>2.1064041279728388E-4</v>
      </c>
      <c r="J373" s="154">
        <v>9195.7800000000007</v>
      </c>
      <c r="K373" s="154">
        <v>30884.59</v>
      </c>
      <c r="L373" s="156">
        <v>-21688.809999999998</v>
      </c>
      <c r="M373" s="20">
        <v>41548</v>
      </c>
      <c r="N373" s="20">
        <v>41912</v>
      </c>
      <c r="O373" s="165" t="s">
        <v>5777</v>
      </c>
      <c r="P373" s="158">
        <v>5</v>
      </c>
      <c r="Q373" s="165" t="s">
        <v>5805</v>
      </c>
      <c r="R373" s="202">
        <v>5</v>
      </c>
    </row>
    <row r="374" spans="2:18" s="31" customFormat="1" ht="25.5" x14ac:dyDescent="0.2">
      <c r="B374" s="152" t="s">
        <v>6554</v>
      </c>
      <c r="C374" s="152" t="s">
        <v>6555</v>
      </c>
      <c r="D374" s="182" t="s">
        <v>6556</v>
      </c>
      <c r="E374" s="153">
        <v>130924.69</v>
      </c>
      <c r="F374" s="153">
        <v>146685.57</v>
      </c>
      <c r="G374" s="154">
        <v>-15760.880000000005</v>
      </c>
      <c r="H374" s="155">
        <f t="shared" si="12"/>
        <v>-0.1074466970404792</v>
      </c>
      <c r="I374" s="155">
        <f t="shared" si="13"/>
        <v>2.9989876603133637E-3</v>
      </c>
      <c r="J374" s="154">
        <v>130924.69</v>
      </c>
      <c r="K374" s="154">
        <v>146685.57</v>
      </c>
      <c r="L374" s="156">
        <v>-15760.880000000005</v>
      </c>
      <c r="M374" s="20">
        <v>41548</v>
      </c>
      <c r="N374" s="20">
        <v>41912</v>
      </c>
      <c r="O374" s="165" t="s">
        <v>6360</v>
      </c>
      <c r="P374" s="158">
        <v>2</v>
      </c>
      <c r="Q374" s="165" t="s">
        <v>6557</v>
      </c>
      <c r="R374" s="202">
        <v>10</v>
      </c>
    </row>
    <row r="375" spans="2:18" s="31" customFormat="1" ht="25.5" x14ac:dyDescent="0.2">
      <c r="B375" s="152" t="s">
        <v>6558</v>
      </c>
      <c r="C375" s="152" t="s">
        <v>6559</v>
      </c>
      <c r="D375" s="182" t="s">
        <v>6560</v>
      </c>
      <c r="E375" s="153">
        <v>486960.57</v>
      </c>
      <c r="F375" s="153">
        <v>374542.02</v>
      </c>
      <c r="G375" s="154">
        <v>112418.54999999999</v>
      </c>
      <c r="H375" s="155">
        <f t="shared" si="12"/>
        <v>0.30014936641821921</v>
      </c>
      <c r="I375" s="155">
        <f t="shared" si="13"/>
        <v>1.1154418165810909E-2</v>
      </c>
      <c r="J375" s="154">
        <v>486960.57</v>
      </c>
      <c r="K375" s="154">
        <v>374542.02</v>
      </c>
      <c r="L375" s="156">
        <v>112418.54999999999</v>
      </c>
      <c r="M375" s="20">
        <v>41548</v>
      </c>
      <c r="N375" s="20">
        <v>41912</v>
      </c>
      <c r="O375" s="165" t="s">
        <v>5720</v>
      </c>
      <c r="P375" s="158">
        <v>3</v>
      </c>
      <c r="Q375" s="165" t="s">
        <v>5812</v>
      </c>
      <c r="R375" s="202">
        <v>3</v>
      </c>
    </row>
    <row r="376" spans="2:18" s="31" customFormat="1" ht="25.5" x14ac:dyDescent="0.2">
      <c r="B376" s="152" t="s">
        <v>6561</v>
      </c>
      <c r="C376" s="152" t="s">
        <v>6562</v>
      </c>
      <c r="D376" s="182" t="s">
        <v>6563</v>
      </c>
      <c r="E376" s="153">
        <v>4028.36</v>
      </c>
      <c r="F376" s="153">
        <v>2006.5</v>
      </c>
      <c r="G376" s="154">
        <v>2021.8600000000001</v>
      </c>
      <c r="H376" s="155">
        <f t="shared" si="12"/>
        <v>1.0076551208572142</v>
      </c>
      <c r="I376" s="155">
        <f t="shared" si="13"/>
        <v>9.227443602348757E-5</v>
      </c>
      <c r="J376" s="154">
        <v>4028.36</v>
      </c>
      <c r="K376" s="154">
        <v>2006.5</v>
      </c>
      <c r="L376" s="156">
        <v>2021.8600000000001</v>
      </c>
      <c r="M376" s="20">
        <v>41548</v>
      </c>
      <c r="N376" s="20">
        <v>41912</v>
      </c>
      <c r="O376" s="165" t="s">
        <v>6564</v>
      </c>
      <c r="P376" s="158">
        <v>3</v>
      </c>
      <c r="Q376" s="165" t="s">
        <v>6044</v>
      </c>
      <c r="R376" s="202">
        <v>9</v>
      </c>
    </row>
    <row r="377" spans="2:18" s="31" customFormat="1" x14ac:dyDescent="0.2">
      <c r="B377" s="152" t="s">
        <v>6565</v>
      </c>
      <c r="C377" s="152" t="s">
        <v>6566</v>
      </c>
      <c r="D377" s="182" t="s">
        <v>6567</v>
      </c>
      <c r="E377" s="153">
        <v>2591.86</v>
      </c>
      <c r="F377" s="153">
        <v>4224.03</v>
      </c>
      <c r="G377" s="154">
        <v>-1632.1699999999996</v>
      </c>
      <c r="H377" s="155">
        <f t="shared" si="12"/>
        <v>-0.38640113824949152</v>
      </c>
      <c r="I377" s="155">
        <f t="shared" si="13"/>
        <v>5.9369673949656059E-5</v>
      </c>
      <c r="J377" s="154">
        <v>2591.86</v>
      </c>
      <c r="K377" s="154">
        <v>4224.03</v>
      </c>
      <c r="L377" s="156">
        <v>-1632.1699999999996</v>
      </c>
      <c r="M377" s="20">
        <v>41548</v>
      </c>
      <c r="N377" s="20">
        <v>41912</v>
      </c>
      <c r="O377" s="165" t="s">
        <v>6346</v>
      </c>
      <c r="P377" s="158">
        <v>4</v>
      </c>
      <c r="Q377" s="165" t="s">
        <v>6044</v>
      </c>
      <c r="R377" s="202">
        <v>9</v>
      </c>
    </row>
    <row r="378" spans="2:18" s="31" customFormat="1" x14ac:dyDescent="0.2">
      <c r="B378" s="152" t="s">
        <v>6568</v>
      </c>
      <c r="C378" s="152" t="s">
        <v>6569</v>
      </c>
      <c r="D378" s="182" t="s">
        <v>6570</v>
      </c>
      <c r="E378" s="153">
        <v>43654.45</v>
      </c>
      <c r="F378" s="153">
        <v>49507.65</v>
      </c>
      <c r="G378" s="154">
        <v>-5853.2000000000044</v>
      </c>
      <c r="H378" s="155">
        <f t="shared" si="12"/>
        <v>-0.11822819301663488</v>
      </c>
      <c r="I378" s="155">
        <f t="shared" si="13"/>
        <v>9.9995773805358428E-4</v>
      </c>
      <c r="J378" s="154">
        <v>43654.45</v>
      </c>
      <c r="K378" s="154">
        <v>49507.65</v>
      </c>
      <c r="L378" s="156">
        <v>-5853.2000000000044</v>
      </c>
      <c r="M378" s="20">
        <v>41548</v>
      </c>
      <c r="N378" s="20">
        <v>41912</v>
      </c>
      <c r="O378" s="165" t="s">
        <v>6360</v>
      </c>
      <c r="P378" s="158">
        <v>2</v>
      </c>
      <c r="Q378" s="165" t="s">
        <v>6483</v>
      </c>
      <c r="R378" s="202">
        <v>2</v>
      </c>
    </row>
    <row r="379" spans="2:18" s="31" customFormat="1" x14ac:dyDescent="0.2">
      <c r="B379" s="152" t="s">
        <v>6571</v>
      </c>
      <c r="C379" s="152" t="s">
        <v>6572</v>
      </c>
      <c r="D379" s="182" t="s">
        <v>6573</v>
      </c>
      <c r="E379" s="153">
        <v>371508.94</v>
      </c>
      <c r="F379" s="153">
        <v>441006.96</v>
      </c>
      <c r="G379" s="154">
        <v>-69498.020000000019</v>
      </c>
      <c r="H379" s="155">
        <f t="shared" si="12"/>
        <v>-0.15758939496102287</v>
      </c>
      <c r="I379" s="155">
        <f t="shared" si="13"/>
        <v>8.5098595746615699E-3</v>
      </c>
      <c r="J379" s="154">
        <v>371508.94</v>
      </c>
      <c r="K379" s="154">
        <v>441006.96</v>
      </c>
      <c r="L379" s="156">
        <v>-69498.020000000019</v>
      </c>
      <c r="M379" s="20">
        <v>41548</v>
      </c>
      <c r="N379" s="20">
        <v>41912</v>
      </c>
      <c r="O379" s="165" t="s">
        <v>6151</v>
      </c>
      <c r="P379" s="158">
        <v>10</v>
      </c>
      <c r="Q379" s="165" t="s">
        <v>6312</v>
      </c>
      <c r="R379" s="202">
        <v>1</v>
      </c>
    </row>
    <row r="380" spans="2:18" s="31" customFormat="1" x14ac:dyDescent="0.2">
      <c r="B380" s="152" t="s">
        <v>6574</v>
      </c>
      <c r="C380" s="152" t="s">
        <v>6575</v>
      </c>
      <c r="D380" s="182" t="s">
        <v>6576</v>
      </c>
      <c r="E380" s="153">
        <v>6933.08</v>
      </c>
      <c r="F380" s="153">
        <v>10923.28</v>
      </c>
      <c r="G380" s="154">
        <v>-3990.2000000000007</v>
      </c>
      <c r="H380" s="155">
        <f t="shared" si="12"/>
        <v>-0.36529320863330433</v>
      </c>
      <c r="I380" s="155">
        <f t="shared" si="13"/>
        <v>1.5881054496264514E-4</v>
      </c>
      <c r="J380" s="154">
        <v>6933.08</v>
      </c>
      <c r="K380" s="154">
        <v>10923.28</v>
      </c>
      <c r="L380" s="156">
        <v>-3990.2000000000007</v>
      </c>
      <c r="M380" s="20">
        <v>41548</v>
      </c>
      <c r="N380" s="20">
        <v>41912</v>
      </c>
      <c r="O380" s="165" t="s">
        <v>6577</v>
      </c>
      <c r="P380" s="158">
        <v>4</v>
      </c>
      <c r="Q380" s="165" t="s">
        <v>6044</v>
      </c>
      <c r="R380" s="202">
        <v>9</v>
      </c>
    </row>
    <row r="381" spans="2:18" s="31" customFormat="1" ht="25.5" x14ac:dyDescent="0.2">
      <c r="B381" s="152" t="s">
        <v>6578</v>
      </c>
      <c r="C381" s="152" t="s">
        <v>6579</v>
      </c>
      <c r="D381" s="182" t="s">
        <v>6580</v>
      </c>
      <c r="E381" s="153">
        <v>12436.74</v>
      </c>
      <c r="F381" s="153">
        <v>29827.38</v>
      </c>
      <c r="G381" s="154">
        <v>-17390.64</v>
      </c>
      <c r="H381" s="155">
        <f t="shared" si="12"/>
        <v>-0.58304282843481392</v>
      </c>
      <c r="I381" s="155">
        <f t="shared" si="13"/>
        <v>2.8487850377591591E-4</v>
      </c>
      <c r="J381" s="154">
        <v>12436.74</v>
      </c>
      <c r="K381" s="154">
        <v>29827.38</v>
      </c>
      <c r="L381" s="156">
        <v>-17390.64</v>
      </c>
      <c r="M381" s="20">
        <v>41548</v>
      </c>
      <c r="N381" s="20">
        <v>41912</v>
      </c>
      <c r="O381" s="165" t="s">
        <v>5311</v>
      </c>
      <c r="P381" s="158">
        <v>10</v>
      </c>
      <c r="Q381" s="165" t="s">
        <v>5508</v>
      </c>
      <c r="R381" s="202">
        <v>9</v>
      </c>
    </row>
    <row r="382" spans="2:18" s="31" customFormat="1" x14ac:dyDescent="0.2">
      <c r="B382" s="152" t="s">
        <v>6581</v>
      </c>
      <c r="C382" s="152" t="s">
        <v>6582</v>
      </c>
      <c r="D382" s="182" t="s">
        <v>6583</v>
      </c>
      <c r="E382" s="153">
        <v>14610.24</v>
      </c>
      <c r="F382" s="153">
        <v>47902.59</v>
      </c>
      <c r="G382" s="154">
        <v>-33292.35</v>
      </c>
      <c r="H382" s="155">
        <f t="shared" ref="H382:H445" si="14">G382/F382</f>
        <v>-0.69500104274111274</v>
      </c>
      <c r="I382" s="155">
        <f t="shared" si="13"/>
        <v>3.3466513821202645E-4</v>
      </c>
      <c r="J382" s="154">
        <v>14610.24</v>
      </c>
      <c r="K382" s="154">
        <v>47902.59</v>
      </c>
      <c r="L382" s="156">
        <v>-33292.35</v>
      </c>
      <c r="M382" s="20">
        <v>41548</v>
      </c>
      <c r="N382" s="20">
        <v>41912</v>
      </c>
      <c r="O382" s="165" t="s">
        <v>5311</v>
      </c>
      <c r="P382" s="158">
        <v>10</v>
      </c>
      <c r="Q382" s="165" t="s">
        <v>5508</v>
      </c>
      <c r="R382" s="202">
        <v>9</v>
      </c>
    </row>
    <row r="383" spans="2:18" s="31" customFormat="1" ht="25.5" x14ac:dyDescent="0.2">
      <c r="B383" s="152" t="s">
        <v>6584</v>
      </c>
      <c r="C383" s="152" t="s">
        <v>6585</v>
      </c>
      <c r="D383" s="182" t="s">
        <v>6586</v>
      </c>
      <c r="E383" s="153">
        <v>5436044.9400000004</v>
      </c>
      <c r="F383" s="153">
        <v>6639868.2300000004</v>
      </c>
      <c r="G383" s="154">
        <v>-1203823.29</v>
      </c>
      <c r="H383" s="155">
        <f t="shared" si="14"/>
        <v>-0.18130228617503755</v>
      </c>
      <c r="I383" s="155">
        <f t="shared" si="13"/>
        <v>0.12451915445412856</v>
      </c>
      <c r="J383" s="154">
        <v>5436044.9400000004</v>
      </c>
      <c r="K383" s="154">
        <v>6639868.2300000004</v>
      </c>
      <c r="L383" s="156">
        <v>-1203823.29</v>
      </c>
      <c r="M383" s="20">
        <v>41548</v>
      </c>
      <c r="N383" s="20">
        <v>41912</v>
      </c>
      <c r="O383" s="165" t="s">
        <v>6587</v>
      </c>
      <c r="P383" s="158">
        <v>2</v>
      </c>
      <c r="Q383" s="165" t="s">
        <v>5675</v>
      </c>
      <c r="R383" s="202">
        <v>11</v>
      </c>
    </row>
    <row r="384" spans="2:18" s="31" customFormat="1" x14ac:dyDescent="0.2">
      <c r="B384" s="152" t="s">
        <v>6588</v>
      </c>
      <c r="C384" s="152" t="s">
        <v>6589</v>
      </c>
      <c r="D384" s="182" t="s">
        <v>6590</v>
      </c>
      <c r="E384" s="153">
        <v>155796.42000000001</v>
      </c>
      <c r="F384" s="153">
        <v>280654.78999999998</v>
      </c>
      <c r="G384" s="154">
        <v>-124858.36999999997</v>
      </c>
      <c r="H384" s="155">
        <f t="shared" si="14"/>
        <v>-0.44488237667349262</v>
      </c>
      <c r="I384" s="155">
        <f t="shared" si="13"/>
        <v>3.568704582008162E-3</v>
      </c>
      <c r="J384" s="154">
        <v>155796.42000000001</v>
      </c>
      <c r="K384" s="154">
        <v>280654.78999999998</v>
      </c>
      <c r="L384" s="156">
        <v>-124858.36999999997</v>
      </c>
      <c r="M384" s="20">
        <v>41548</v>
      </c>
      <c r="N384" s="20">
        <v>41912</v>
      </c>
      <c r="O384" s="165" t="s">
        <v>6591</v>
      </c>
      <c r="P384" s="158">
        <v>10</v>
      </c>
      <c r="Q384" s="165" t="s">
        <v>5508</v>
      </c>
      <c r="R384" s="202">
        <v>9</v>
      </c>
    </row>
    <row r="385" spans="2:18" s="31" customFormat="1" x14ac:dyDescent="0.2">
      <c r="B385" s="152" t="s">
        <v>6592</v>
      </c>
      <c r="C385" s="152" t="s">
        <v>6593</v>
      </c>
      <c r="D385" s="182" t="s">
        <v>6594</v>
      </c>
      <c r="E385" s="153">
        <v>991.57</v>
      </c>
      <c r="F385" s="153">
        <v>8039.75</v>
      </c>
      <c r="G385" s="159">
        <v>-7048.18</v>
      </c>
      <c r="H385" s="155">
        <f t="shared" si="14"/>
        <v>-0.87666656301501911</v>
      </c>
      <c r="I385" s="155">
        <f t="shared" si="13"/>
        <v>2.27131047194912E-5</v>
      </c>
      <c r="J385" s="154">
        <v>991.57</v>
      </c>
      <c r="K385" s="154">
        <v>8039.75</v>
      </c>
      <c r="L385" s="156">
        <v>-7048.18</v>
      </c>
      <c r="M385" s="20">
        <v>41548</v>
      </c>
      <c r="N385" s="20">
        <v>41912</v>
      </c>
      <c r="O385" s="165" t="s">
        <v>6595</v>
      </c>
      <c r="P385" s="158">
        <v>3</v>
      </c>
      <c r="Q385" s="165" t="s">
        <v>6044</v>
      </c>
      <c r="R385" s="202">
        <v>9</v>
      </c>
    </row>
    <row r="386" spans="2:18" s="31" customFormat="1" x14ac:dyDescent="0.2">
      <c r="B386" s="152" t="s">
        <v>6596</v>
      </c>
      <c r="C386" s="152" t="s">
        <v>6597</v>
      </c>
      <c r="D386" s="182" t="s">
        <v>6598</v>
      </c>
      <c r="E386" s="153">
        <v>926.74</v>
      </c>
      <c r="F386" s="153">
        <v>-0.02</v>
      </c>
      <c r="G386" s="154">
        <v>926.76</v>
      </c>
      <c r="H386" s="155">
        <f t="shared" si="14"/>
        <v>-46338</v>
      </c>
      <c r="I386" s="155">
        <f t="shared" si="13"/>
        <v>2.1228095512915147E-5</v>
      </c>
      <c r="J386" s="154">
        <v>926.74</v>
      </c>
      <c r="K386" s="154">
        <v>-0.02</v>
      </c>
      <c r="L386" s="156">
        <v>926.76</v>
      </c>
      <c r="M386" s="20">
        <v>41548</v>
      </c>
      <c r="N386" s="20">
        <v>41912</v>
      </c>
      <c r="O386" s="165" t="s">
        <v>6599</v>
      </c>
      <c r="P386" s="158">
        <v>2</v>
      </c>
      <c r="Q386" s="165" t="s">
        <v>6044</v>
      </c>
      <c r="R386" s="202">
        <v>9</v>
      </c>
    </row>
    <row r="387" spans="2:18" s="31" customFormat="1" x14ac:dyDescent="0.2">
      <c r="B387" s="152" t="s">
        <v>6600</v>
      </c>
      <c r="C387" s="152" t="s">
        <v>6601</v>
      </c>
      <c r="D387" s="182" t="s">
        <v>6602</v>
      </c>
      <c r="E387" s="153">
        <v>39294.75</v>
      </c>
      <c r="F387" s="153">
        <v>330281.61</v>
      </c>
      <c r="G387" s="159">
        <v>-290986.86</v>
      </c>
      <c r="H387" s="155">
        <f t="shared" si="14"/>
        <v>-0.88102652763500822</v>
      </c>
      <c r="I387" s="155">
        <f t="shared" si="13"/>
        <v>9.0009356039031719E-4</v>
      </c>
      <c r="J387" s="154">
        <v>39294.75</v>
      </c>
      <c r="K387" s="154">
        <v>330281.61</v>
      </c>
      <c r="L387" s="156">
        <v>-290986.86</v>
      </c>
      <c r="M387" s="20">
        <v>41548</v>
      </c>
      <c r="N387" s="20">
        <v>41912</v>
      </c>
      <c r="O387" s="165" t="s">
        <v>6165</v>
      </c>
      <c r="P387" s="158">
        <v>10</v>
      </c>
      <c r="Q387" s="165" t="s">
        <v>5508</v>
      </c>
      <c r="R387" s="202">
        <v>9</v>
      </c>
    </row>
    <row r="388" spans="2:18" s="31" customFormat="1" x14ac:dyDescent="0.2">
      <c r="B388" s="152" t="s">
        <v>6603</v>
      </c>
      <c r="C388" s="152" t="s">
        <v>6604</v>
      </c>
      <c r="D388" s="182" t="s">
        <v>6605</v>
      </c>
      <c r="E388" s="153">
        <v>-2335.73</v>
      </c>
      <c r="F388" s="153">
        <v>0.01</v>
      </c>
      <c r="G388" s="159">
        <v>-2335.7400000000002</v>
      </c>
      <c r="H388" s="155">
        <f t="shared" si="14"/>
        <v>-233574.00000000003</v>
      </c>
      <c r="I388" s="155">
        <f t="shared" si="13"/>
        <v>-5.3502707914173662E-5</v>
      </c>
      <c r="J388" s="154">
        <v>-2335.73</v>
      </c>
      <c r="K388" s="154">
        <v>0.01</v>
      </c>
      <c r="L388" s="156">
        <v>-2335.7400000000002</v>
      </c>
      <c r="M388" s="20">
        <v>41548</v>
      </c>
      <c r="N388" s="20">
        <v>41912</v>
      </c>
      <c r="O388" s="165" t="s">
        <v>5777</v>
      </c>
      <c r="P388" s="158">
        <v>5</v>
      </c>
      <c r="Q388" s="165" t="s">
        <v>6044</v>
      </c>
      <c r="R388" s="202">
        <v>9</v>
      </c>
    </row>
    <row r="389" spans="2:18" s="31" customFormat="1" ht="25.5" x14ac:dyDescent="0.2">
      <c r="B389" s="152" t="s">
        <v>6606</v>
      </c>
      <c r="C389" s="152" t="s">
        <v>6607</v>
      </c>
      <c r="D389" s="182" t="s">
        <v>6608</v>
      </c>
      <c r="E389" s="153">
        <v>2054.0700000000002</v>
      </c>
      <c r="F389" s="153">
        <v>2325.4899999999998</v>
      </c>
      <c r="G389" s="159">
        <v>-271.41999999999962</v>
      </c>
      <c r="H389" s="155">
        <f t="shared" si="14"/>
        <v>-0.11671518690684529</v>
      </c>
      <c r="I389" s="155">
        <f t="shared" si="13"/>
        <v>4.7050946490076634E-5</v>
      </c>
      <c r="J389" s="154">
        <v>2054.0700000000002</v>
      </c>
      <c r="K389" s="154">
        <v>2325.4899999999998</v>
      </c>
      <c r="L389" s="156">
        <v>-271.41999999999962</v>
      </c>
      <c r="M389" s="20">
        <v>41548</v>
      </c>
      <c r="N389" s="20">
        <v>41912</v>
      </c>
      <c r="O389" s="165" t="s">
        <v>6609</v>
      </c>
      <c r="P389" s="158">
        <v>4</v>
      </c>
      <c r="Q389" s="165" t="s">
        <v>5777</v>
      </c>
      <c r="R389" s="202">
        <v>5</v>
      </c>
    </row>
    <row r="390" spans="2:18" s="31" customFormat="1" x14ac:dyDescent="0.2">
      <c r="B390" s="152" t="s">
        <v>6610</v>
      </c>
      <c r="C390" s="152" t="s">
        <v>6611</v>
      </c>
      <c r="D390" s="182" t="s">
        <v>6612</v>
      </c>
      <c r="E390" s="153">
        <v>2568.9899999999998</v>
      </c>
      <c r="F390" s="153">
        <v>1508.22</v>
      </c>
      <c r="G390" s="159">
        <v>1060.7699999999998</v>
      </c>
      <c r="H390" s="155">
        <f t="shared" si="14"/>
        <v>0.70332577475434599</v>
      </c>
      <c r="I390" s="155">
        <f t="shared" si="13"/>
        <v>5.8845809063732957E-5</v>
      </c>
      <c r="J390" s="154">
        <v>2568.9899999999998</v>
      </c>
      <c r="K390" s="154">
        <v>1508.22</v>
      </c>
      <c r="L390" s="156">
        <v>1060.7699999999998</v>
      </c>
      <c r="M390" s="20">
        <v>41548</v>
      </c>
      <c r="N390" s="20">
        <v>41912</v>
      </c>
      <c r="O390" s="165" t="s">
        <v>6613</v>
      </c>
      <c r="P390" s="158">
        <v>4</v>
      </c>
      <c r="Q390" s="165" t="s">
        <v>6614</v>
      </c>
      <c r="R390" s="202">
        <v>5</v>
      </c>
    </row>
    <row r="391" spans="2:18" s="31" customFormat="1" x14ac:dyDescent="0.2">
      <c r="B391" s="152" t="s">
        <v>6615</v>
      </c>
      <c r="C391" s="152" t="s">
        <v>6616</v>
      </c>
      <c r="D391" s="182" t="s">
        <v>6617</v>
      </c>
      <c r="E391" s="153">
        <v>7092.91</v>
      </c>
      <c r="F391" s="153">
        <v>4987.26</v>
      </c>
      <c r="G391" s="159">
        <v>2105.6499999999996</v>
      </c>
      <c r="H391" s="155">
        <f t="shared" si="14"/>
        <v>0.42220578032827638</v>
      </c>
      <c r="I391" s="155">
        <f t="shared" si="13"/>
        <v>1.6247164355106178E-4</v>
      </c>
      <c r="J391" s="154">
        <v>7092.91</v>
      </c>
      <c r="K391" s="154">
        <v>4987.26</v>
      </c>
      <c r="L391" s="156">
        <v>2105.6499999999996</v>
      </c>
      <c r="M391" s="20">
        <v>41548</v>
      </c>
      <c r="N391" s="20">
        <v>41912</v>
      </c>
      <c r="O391" s="165" t="s">
        <v>5777</v>
      </c>
      <c r="P391" s="158">
        <v>5</v>
      </c>
      <c r="Q391" s="165" t="s">
        <v>6044</v>
      </c>
      <c r="R391" s="202">
        <v>9</v>
      </c>
    </row>
    <row r="392" spans="2:18" s="31" customFormat="1" x14ac:dyDescent="0.2">
      <c r="B392" s="152" t="s">
        <v>6618</v>
      </c>
      <c r="C392" s="152" t="s">
        <v>6619</v>
      </c>
      <c r="D392" s="182" t="s">
        <v>6620</v>
      </c>
      <c r="E392" s="153">
        <v>11629.92</v>
      </c>
      <c r="F392" s="153">
        <v>12497.42</v>
      </c>
      <c r="G392" s="159">
        <v>-867.5</v>
      </c>
      <c r="H392" s="155">
        <f t="shared" si="14"/>
        <v>-6.9414327117116967E-2</v>
      </c>
      <c r="I392" s="155">
        <f t="shared" si="13"/>
        <v>2.6639732024900416E-4</v>
      </c>
      <c r="J392" s="154">
        <v>11629.92</v>
      </c>
      <c r="K392" s="154">
        <v>12497.42</v>
      </c>
      <c r="L392" s="156">
        <v>-867.5</v>
      </c>
      <c r="M392" s="20">
        <v>41548</v>
      </c>
      <c r="N392" s="20">
        <v>41912</v>
      </c>
      <c r="O392" s="165" t="s">
        <v>6346</v>
      </c>
      <c r="P392" s="158">
        <v>4</v>
      </c>
      <c r="Q392" s="165" t="s">
        <v>6044</v>
      </c>
      <c r="R392" s="202">
        <v>9</v>
      </c>
    </row>
    <row r="393" spans="2:18" s="31" customFormat="1" x14ac:dyDescent="0.2">
      <c r="B393" s="152" t="s">
        <v>6621</v>
      </c>
      <c r="C393" s="152" t="s">
        <v>6622</v>
      </c>
      <c r="D393" s="182" t="s">
        <v>6623</v>
      </c>
      <c r="E393" s="153">
        <v>3957.59</v>
      </c>
      <c r="F393" s="153">
        <v>5269.9</v>
      </c>
      <c r="G393" s="159">
        <v>-1312.3099999999995</v>
      </c>
      <c r="H393" s="155">
        <f t="shared" si="14"/>
        <v>-0.24901990550105307</v>
      </c>
      <c r="I393" s="155">
        <f t="shared" si="13"/>
        <v>9.0653363965036428E-5</v>
      </c>
      <c r="J393" s="154">
        <v>3957.59</v>
      </c>
      <c r="K393" s="154">
        <v>5269.9</v>
      </c>
      <c r="L393" s="156">
        <v>-1312.3099999999995</v>
      </c>
      <c r="M393" s="20">
        <v>41548</v>
      </c>
      <c r="N393" s="20">
        <v>41912</v>
      </c>
      <c r="O393" s="165" t="s">
        <v>6530</v>
      </c>
      <c r="P393" s="158">
        <v>3</v>
      </c>
      <c r="Q393" s="165" t="s">
        <v>6044</v>
      </c>
      <c r="R393" s="202">
        <v>9</v>
      </c>
    </row>
    <row r="394" spans="2:18" s="31" customFormat="1" x14ac:dyDescent="0.2">
      <c r="B394" s="152" t="s">
        <v>6624</v>
      </c>
      <c r="C394" s="152" t="s">
        <v>6625</v>
      </c>
      <c r="D394" s="182" t="s">
        <v>6626</v>
      </c>
      <c r="E394" s="153">
        <v>5115.82</v>
      </c>
      <c r="F394" s="153">
        <v>8137.88</v>
      </c>
      <c r="G394" s="159">
        <v>-3022.0600000000004</v>
      </c>
      <c r="H394" s="155">
        <f t="shared" si="14"/>
        <v>-0.37135715935845703</v>
      </c>
      <c r="I394" s="155">
        <f t="shared" si="13"/>
        <v>1.1718401664639658E-4</v>
      </c>
      <c r="J394" s="154">
        <v>5115.82</v>
      </c>
      <c r="K394" s="154">
        <v>8137.88</v>
      </c>
      <c r="L394" s="156">
        <v>-3022.0600000000004</v>
      </c>
      <c r="M394" s="20">
        <v>41548</v>
      </c>
      <c r="N394" s="20">
        <v>41912</v>
      </c>
      <c r="O394" s="165" t="s">
        <v>6346</v>
      </c>
      <c r="P394" s="158">
        <v>4</v>
      </c>
      <c r="Q394" s="165" t="s">
        <v>6044</v>
      </c>
      <c r="R394" s="202">
        <v>9</v>
      </c>
    </row>
    <row r="395" spans="2:18" s="31" customFormat="1" x14ac:dyDescent="0.2">
      <c r="B395" s="152" t="s">
        <v>6627</v>
      </c>
      <c r="C395" s="152" t="s">
        <v>6628</v>
      </c>
      <c r="D395" s="182" t="s">
        <v>6629</v>
      </c>
      <c r="E395" s="153">
        <v>5999.26</v>
      </c>
      <c r="F395" s="153">
        <v>5171.3500000000004</v>
      </c>
      <c r="G395" s="159">
        <v>827.90999999999985</v>
      </c>
      <c r="H395" s="155">
        <f t="shared" si="14"/>
        <v>0.16009552631324506</v>
      </c>
      <c r="I395" s="155">
        <f t="shared" si="13"/>
        <v>1.3742027352527282E-4</v>
      </c>
      <c r="J395" s="154">
        <v>5999.26</v>
      </c>
      <c r="K395" s="154">
        <v>5171.3500000000004</v>
      </c>
      <c r="L395" s="156">
        <v>827.90999999999985</v>
      </c>
      <c r="M395" s="20">
        <v>41548</v>
      </c>
      <c r="N395" s="20">
        <v>41912</v>
      </c>
      <c r="O395" s="165" t="s">
        <v>6630</v>
      </c>
      <c r="P395" s="158">
        <v>6</v>
      </c>
      <c r="Q395" s="165" t="s">
        <v>6044</v>
      </c>
      <c r="R395" s="202">
        <v>9</v>
      </c>
    </row>
    <row r="396" spans="2:18" s="31" customFormat="1" x14ac:dyDescent="0.2">
      <c r="B396" s="152" t="s">
        <v>6631</v>
      </c>
      <c r="C396" s="152" t="s">
        <v>6632</v>
      </c>
      <c r="D396" s="182" t="s">
        <v>6633</v>
      </c>
      <c r="E396" s="153">
        <v>104079.95</v>
      </c>
      <c r="F396" s="153">
        <v>182740.37</v>
      </c>
      <c r="G396" s="159">
        <v>-78660.42</v>
      </c>
      <c r="H396" s="155">
        <f t="shared" si="14"/>
        <v>-0.43044905731557837</v>
      </c>
      <c r="I396" s="155">
        <f t="shared" si="13"/>
        <v>2.3840765690262998E-3</v>
      </c>
      <c r="J396" s="154">
        <v>104079.95</v>
      </c>
      <c r="K396" s="154">
        <v>182740.37</v>
      </c>
      <c r="L396" s="156">
        <v>-78660.42</v>
      </c>
      <c r="M396" s="20">
        <v>41548</v>
      </c>
      <c r="N396" s="20">
        <v>41912</v>
      </c>
      <c r="O396" s="165" t="s">
        <v>6530</v>
      </c>
      <c r="P396" s="158">
        <v>3</v>
      </c>
      <c r="Q396" s="165" t="s">
        <v>6044</v>
      </c>
      <c r="R396" s="202">
        <v>9</v>
      </c>
    </row>
    <row r="397" spans="2:18" s="31" customFormat="1" x14ac:dyDescent="0.2">
      <c r="B397" s="152" t="s">
        <v>6634</v>
      </c>
      <c r="C397" s="152" t="s">
        <v>6635</v>
      </c>
      <c r="D397" s="182" t="s">
        <v>6636</v>
      </c>
      <c r="E397" s="153">
        <v>4556.13</v>
      </c>
      <c r="F397" s="153">
        <v>5133.96</v>
      </c>
      <c r="G397" s="159">
        <v>-577.82999999999993</v>
      </c>
      <c r="H397" s="155">
        <f t="shared" si="14"/>
        <v>-0.11255054577752845</v>
      </c>
      <c r="I397" s="155">
        <f t="shared" si="13"/>
        <v>1.0436364331879285E-4</v>
      </c>
      <c r="J397" s="154">
        <v>4556.13</v>
      </c>
      <c r="K397" s="154">
        <v>5133.96</v>
      </c>
      <c r="L397" s="156">
        <v>-577.82999999999993</v>
      </c>
      <c r="M397" s="20">
        <v>41548</v>
      </c>
      <c r="N397" s="20">
        <v>41912</v>
      </c>
      <c r="O397" s="165" t="s">
        <v>6637</v>
      </c>
      <c r="P397" s="158">
        <v>4</v>
      </c>
      <c r="Q397" s="165" t="s">
        <v>5777</v>
      </c>
      <c r="R397" s="202">
        <v>5</v>
      </c>
    </row>
    <row r="398" spans="2:18" s="31" customFormat="1" ht="25.5" x14ac:dyDescent="0.2">
      <c r="B398" s="152" t="s">
        <v>6638</v>
      </c>
      <c r="C398" s="152" t="s">
        <v>6639</v>
      </c>
      <c r="D398" s="182" t="s">
        <v>6640</v>
      </c>
      <c r="E398" s="153">
        <v>2833.03</v>
      </c>
      <c r="F398" s="153">
        <v>2453.9</v>
      </c>
      <c r="G398" s="159">
        <v>379.13000000000011</v>
      </c>
      <c r="H398" s="155">
        <f t="shared" si="14"/>
        <v>0.15450099841069323</v>
      </c>
      <c r="I398" s="155">
        <f t="shared" si="13"/>
        <v>6.4893963173008612E-5</v>
      </c>
      <c r="J398" s="154">
        <v>2833.03</v>
      </c>
      <c r="K398" s="154">
        <v>2453.9</v>
      </c>
      <c r="L398" s="156">
        <v>379.13000000000011</v>
      </c>
      <c r="M398" s="20">
        <v>41548</v>
      </c>
      <c r="N398" s="20">
        <v>41912</v>
      </c>
      <c r="O398" s="165" t="s">
        <v>5720</v>
      </c>
      <c r="P398" s="158">
        <v>3</v>
      </c>
      <c r="Q398" s="165" t="s">
        <v>5812</v>
      </c>
      <c r="R398" s="202">
        <v>3</v>
      </c>
    </row>
    <row r="399" spans="2:18" s="31" customFormat="1" x14ac:dyDescent="0.2">
      <c r="B399" s="152" t="s">
        <v>6641</v>
      </c>
      <c r="C399" s="152" t="s">
        <v>6642</v>
      </c>
      <c r="D399" s="182" t="s">
        <v>6643</v>
      </c>
      <c r="E399" s="153">
        <v>4821.5</v>
      </c>
      <c r="F399" s="153">
        <v>1172.6300000000001</v>
      </c>
      <c r="G399" s="159">
        <v>3648.87</v>
      </c>
      <c r="H399" s="155">
        <f t="shared" si="14"/>
        <v>3.1116976369357765</v>
      </c>
      <c r="I399" s="155">
        <f t="shared" ref="I399:I462" si="15">J399/43656295</f>
        <v>1.1044226267941427E-4</v>
      </c>
      <c r="J399" s="154">
        <v>4821.5</v>
      </c>
      <c r="K399" s="154">
        <v>1172.6300000000001</v>
      </c>
      <c r="L399" s="156">
        <v>3648.87</v>
      </c>
      <c r="M399" s="20">
        <v>41548</v>
      </c>
      <c r="N399" s="20">
        <v>41912</v>
      </c>
      <c r="O399" s="165" t="s">
        <v>6609</v>
      </c>
      <c r="P399" s="158">
        <v>4</v>
      </c>
      <c r="Q399" s="165" t="s">
        <v>6644</v>
      </c>
      <c r="R399" s="202">
        <v>5</v>
      </c>
    </row>
    <row r="400" spans="2:18" s="31" customFormat="1" x14ac:dyDescent="0.2">
      <c r="B400" s="152" t="s">
        <v>6645</v>
      </c>
      <c r="C400" s="152" t="s">
        <v>6646</v>
      </c>
      <c r="D400" s="182" t="s">
        <v>6647</v>
      </c>
      <c r="E400" s="153">
        <v>3765.79</v>
      </c>
      <c r="F400" s="153">
        <v>5242.6099999999997</v>
      </c>
      <c r="G400" s="159">
        <v>-1476.8199999999997</v>
      </c>
      <c r="H400" s="155">
        <f t="shared" si="14"/>
        <v>-0.28169556766572373</v>
      </c>
      <c r="I400" s="155">
        <f t="shared" si="15"/>
        <v>8.6259954034120396E-5</v>
      </c>
      <c r="J400" s="154">
        <v>3765.79</v>
      </c>
      <c r="K400" s="154">
        <v>5242.6099999999997</v>
      </c>
      <c r="L400" s="156">
        <v>-1476.8199999999997</v>
      </c>
      <c r="M400" s="20">
        <v>41548</v>
      </c>
      <c r="N400" s="20">
        <v>41912</v>
      </c>
      <c r="O400" s="165" t="s">
        <v>6648</v>
      </c>
      <c r="P400" s="158">
        <v>6</v>
      </c>
      <c r="Q400" s="165" t="s">
        <v>6044</v>
      </c>
      <c r="R400" s="202">
        <v>9</v>
      </c>
    </row>
    <row r="401" spans="2:18" s="31" customFormat="1" x14ac:dyDescent="0.2">
      <c r="B401" s="152" t="s">
        <v>6649</v>
      </c>
      <c r="C401" s="152" t="s">
        <v>6650</v>
      </c>
      <c r="D401" s="182" t="s">
        <v>6651</v>
      </c>
      <c r="E401" s="153">
        <v>2963.36</v>
      </c>
      <c r="F401" s="153">
        <v>2901.52</v>
      </c>
      <c r="G401" s="159">
        <v>61.840000000000146</v>
      </c>
      <c r="H401" s="155">
        <f t="shared" si="14"/>
        <v>2.1312966996608725E-2</v>
      </c>
      <c r="I401" s="155">
        <f t="shared" si="15"/>
        <v>6.7879328742853691E-5</v>
      </c>
      <c r="J401" s="154">
        <v>2963.36</v>
      </c>
      <c r="K401" s="154">
        <v>2901.52</v>
      </c>
      <c r="L401" s="156">
        <v>61.840000000000146</v>
      </c>
      <c r="M401" s="20">
        <v>41548</v>
      </c>
      <c r="N401" s="20">
        <v>41912</v>
      </c>
      <c r="O401" s="165" t="s">
        <v>5423</v>
      </c>
      <c r="P401" s="158">
        <v>11</v>
      </c>
      <c r="Q401" s="165" t="s">
        <v>6302</v>
      </c>
      <c r="R401" s="202">
        <v>11</v>
      </c>
    </row>
    <row r="402" spans="2:18" s="31" customFormat="1" x14ac:dyDescent="0.2">
      <c r="B402" s="152" t="s">
        <v>6652</v>
      </c>
      <c r="C402" s="152" t="s">
        <v>6653</v>
      </c>
      <c r="D402" s="182" t="s">
        <v>6654</v>
      </c>
      <c r="E402" s="153">
        <v>3809.35</v>
      </c>
      <c r="F402" s="153">
        <v>4234.18</v>
      </c>
      <c r="G402" s="154">
        <v>-424.83000000000038</v>
      </c>
      <c r="H402" s="155">
        <f t="shared" si="14"/>
        <v>-0.10033347661176434</v>
      </c>
      <c r="I402" s="155">
        <f t="shared" si="15"/>
        <v>8.7257748281204341E-5</v>
      </c>
      <c r="J402" s="154">
        <v>3809.35</v>
      </c>
      <c r="K402" s="154">
        <v>4234.18</v>
      </c>
      <c r="L402" s="156">
        <v>-424.83000000000038</v>
      </c>
      <c r="M402" s="20">
        <v>41548</v>
      </c>
      <c r="N402" s="20">
        <v>41912</v>
      </c>
      <c r="O402" s="165" t="s">
        <v>6364</v>
      </c>
      <c r="P402" s="158">
        <v>7</v>
      </c>
      <c r="Q402" s="165" t="s">
        <v>6044</v>
      </c>
      <c r="R402" s="202">
        <v>9</v>
      </c>
    </row>
    <row r="403" spans="2:18" s="31" customFormat="1" ht="25.5" x14ac:dyDescent="0.2">
      <c r="B403" s="152" t="s">
        <v>6655</v>
      </c>
      <c r="C403" s="152" t="s">
        <v>6656</v>
      </c>
      <c r="D403" s="182" t="s">
        <v>6657</v>
      </c>
      <c r="E403" s="153">
        <v>16193.54</v>
      </c>
      <c r="F403" s="153">
        <v>20649.3</v>
      </c>
      <c r="G403" s="159">
        <v>-4455.7599999999984</v>
      </c>
      <c r="H403" s="155">
        <f t="shared" si="14"/>
        <v>-0.21578261732843237</v>
      </c>
      <c r="I403" s="155">
        <f t="shared" si="15"/>
        <v>3.7093253103590219E-4</v>
      </c>
      <c r="J403" s="154">
        <v>16193.54</v>
      </c>
      <c r="K403" s="154">
        <v>20649.3</v>
      </c>
      <c r="L403" s="156">
        <v>-4455.7599999999984</v>
      </c>
      <c r="M403" s="20">
        <v>41548</v>
      </c>
      <c r="N403" s="20">
        <v>41912</v>
      </c>
      <c r="O403" s="165" t="s">
        <v>6658</v>
      </c>
      <c r="P403" s="158">
        <v>4</v>
      </c>
      <c r="Q403" s="165" t="s">
        <v>6659</v>
      </c>
      <c r="R403" s="202">
        <v>4</v>
      </c>
    </row>
    <row r="404" spans="2:18" s="31" customFormat="1" ht="25.5" x14ac:dyDescent="0.2">
      <c r="B404" s="152" t="s">
        <v>6660</v>
      </c>
      <c r="C404" s="152" t="s">
        <v>6661</v>
      </c>
      <c r="D404" s="182" t="s">
        <v>6662</v>
      </c>
      <c r="E404" s="153">
        <v>35369.339999999997</v>
      </c>
      <c r="F404" s="153">
        <v>51622.76</v>
      </c>
      <c r="G404" s="159">
        <v>-16253.420000000006</v>
      </c>
      <c r="H404" s="155">
        <f t="shared" si="14"/>
        <v>-0.31484988404339492</v>
      </c>
      <c r="I404" s="155">
        <f t="shared" si="15"/>
        <v>8.1017731807062413E-4</v>
      </c>
      <c r="J404" s="154">
        <v>35369.339999999997</v>
      </c>
      <c r="K404" s="154">
        <v>51622.76</v>
      </c>
      <c r="L404" s="156">
        <v>-16253.420000000006</v>
      </c>
      <c r="M404" s="20">
        <v>41548</v>
      </c>
      <c r="N404" s="20">
        <v>41912</v>
      </c>
      <c r="O404" s="165" t="s">
        <v>5823</v>
      </c>
      <c r="P404" s="158">
        <v>6</v>
      </c>
      <c r="Q404" s="165" t="s">
        <v>6169</v>
      </c>
      <c r="R404" s="202">
        <v>8</v>
      </c>
    </row>
    <row r="405" spans="2:18" s="31" customFormat="1" ht="25.5" x14ac:dyDescent="0.2">
      <c r="B405" s="152" t="s">
        <v>6663</v>
      </c>
      <c r="C405" s="152" t="s">
        <v>6664</v>
      </c>
      <c r="D405" s="182" t="s">
        <v>6665</v>
      </c>
      <c r="E405" s="153">
        <v>54715.65</v>
      </c>
      <c r="F405" s="153">
        <v>53220.11</v>
      </c>
      <c r="G405" s="159">
        <v>1495.5400000000009</v>
      </c>
      <c r="H405" s="155">
        <f t="shared" si="14"/>
        <v>2.8101031734056935E-2</v>
      </c>
      <c r="I405" s="155">
        <f t="shared" si="15"/>
        <v>1.2533278419526897E-3</v>
      </c>
      <c r="J405" s="154">
        <v>54715.65</v>
      </c>
      <c r="K405" s="154">
        <v>53220.11</v>
      </c>
      <c r="L405" s="156">
        <v>1495.5400000000009</v>
      </c>
      <c r="M405" s="20">
        <v>41548</v>
      </c>
      <c r="N405" s="20">
        <v>41912</v>
      </c>
      <c r="O405" s="165" t="s">
        <v>5777</v>
      </c>
      <c r="P405" s="158">
        <v>5</v>
      </c>
      <c r="Q405" s="165" t="s">
        <v>5805</v>
      </c>
      <c r="R405" s="202">
        <v>5</v>
      </c>
    </row>
    <row r="406" spans="2:18" s="31" customFormat="1" ht="25.5" x14ac:dyDescent="0.2">
      <c r="B406" s="152" t="s">
        <v>6666</v>
      </c>
      <c r="C406" s="152" t="s">
        <v>6667</v>
      </c>
      <c r="D406" s="182" t="s">
        <v>6668</v>
      </c>
      <c r="E406" s="153">
        <v>-7500</v>
      </c>
      <c r="F406" s="153">
        <v>-7500</v>
      </c>
      <c r="G406" s="159">
        <v>0</v>
      </c>
      <c r="H406" s="155">
        <f t="shared" si="14"/>
        <v>0</v>
      </c>
      <c r="I406" s="155">
        <f t="shared" si="15"/>
        <v>-1.7179653014530894E-4</v>
      </c>
      <c r="J406" s="154">
        <v>-7500</v>
      </c>
      <c r="K406" s="154">
        <v>-7500</v>
      </c>
      <c r="L406" s="156">
        <v>0</v>
      </c>
      <c r="M406" s="20">
        <v>41548</v>
      </c>
      <c r="N406" s="20">
        <v>41912</v>
      </c>
      <c r="O406" s="165" t="s">
        <v>6613</v>
      </c>
      <c r="P406" s="158">
        <v>4</v>
      </c>
      <c r="Q406" s="165" t="s">
        <v>5508</v>
      </c>
      <c r="R406" s="202">
        <v>9</v>
      </c>
    </row>
    <row r="407" spans="2:18" s="31" customFormat="1" ht="25.5" x14ac:dyDescent="0.2">
      <c r="B407" s="152" t="s">
        <v>6669</v>
      </c>
      <c r="C407" s="152" t="s">
        <v>6670</v>
      </c>
      <c r="D407" s="182" t="s">
        <v>6671</v>
      </c>
      <c r="E407" s="153">
        <v>3601.72</v>
      </c>
      <c r="F407" s="153">
        <v>3095.75</v>
      </c>
      <c r="G407" s="159">
        <v>505.9699999999998</v>
      </c>
      <c r="H407" s="155">
        <f t="shared" si="14"/>
        <v>0.1634402002745699</v>
      </c>
      <c r="I407" s="155">
        <f t="shared" si="15"/>
        <v>8.2501733140661612E-5</v>
      </c>
      <c r="J407" s="154">
        <v>3601.72</v>
      </c>
      <c r="K407" s="154">
        <v>3095.75</v>
      </c>
      <c r="L407" s="156">
        <v>505.9699999999998</v>
      </c>
      <c r="M407" s="20">
        <v>41548</v>
      </c>
      <c r="N407" s="20">
        <v>41912</v>
      </c>
      <c r="O407" s="165" t="s">
        <v>6613</v>
      </c>
      <c r="P407" s="158">
        <v>4</v>
      </c>
      <c r="Q407" s="165" t="s">
        <v>5823</v>
      </c>
      <c r="R407" s="202">
        <v>6</v>
      </c>
    </row>
    <row r="408" spans="2:18" s="31" customFormat="1" x14ac:dyDescent="0.2">
      <c r="B408" s="152" t="s">
        <v>6672</v>
      </c>
      <c r="C408" s="152" t="s">
        <v>6673</v>
      </c>
      <c r="D408" s="182" t="s">
        <v>6674</v>
      </c>
      <c r="E408" s="153">
        <v>4088.41</v>
      </c>
      <c r="F408" s="153">
        <v>6665.6</v>
      </c>
      <c r="G408" s="159">
        <v>-2577.1900000000005</v>
      </c>
      <c r="H408" s="155">
        <f t="shared" si="14"/>
        <v>-0.38664036245799333</v>
      </c>
      <c r="I408" s="155">
        <f t="shared" si="15"/>
        <v>9.3649953574850996E-5</v>
      </c>
      <c r="J408" s="154">
        <v>4088.41</v>
      </c>
      <c r="K408" s="154">
        <v>6665.6</v>
      </c>
      <c r="L408" s="156">
        <v>-2577.1900000000005</v>
      </c>
      <c r="M408" s="20">
        <v>41548</v>
      </c>
      <c r="N408" s="20">
        <v>41912</v>
      </c>
      <c r="O408" s="165" t="s">
        <v>6613</v>
      </c>
      <c r="P408" s="158">
        <v>4</v>
      </c>
      <c r="Q408" s="165" t="s">
        <v>6675</v>
      </c>
      <c r="R408" s="202">
        <v>4</v>
      </c>
    </row>
    <row r="409" spans="2:18" s="31" customFormat="1" x14ac:dyDescent="0.2">
      <c r="B409" s="152" t="s">
        <v>6676</v>
      </c>
      <c r="C409" s="152" t="s">
        <v>6677</v>
      </c>
      <c r="D409" s="182" t="s">
        <v>6678</v>
      </c>
      <c r="E409" s="153">
        <v>1497.18</v>
      </c>
      <c r="F409" s="153">
        <v>3670.68</v>
      </c>
      <c r="G409" s="154">
        <v>-2173.5</v>
      </c>
      <c r="H409" s="155">
        <f t="shared" si="14"/>
        <v>-0.59212461996142407</v>
      </c>
      <c r="I409" s="155">
        <f t="shared" si="15"/>
        <v>3.4294710533727152E-5</v>
      </c>
      <c r="J409" s="154">
        <v>1497.18</v>
      </c>
      <c r="K409" s="154">
        <v>3670.68</v>
      </c>
      <c r="L409" s="156">
        <v>-2173.5</v>
      </c>
      <c r="M409" s="20">
        <v>41548</v>
      </c>
      <c r="N409" s="20">
        <v>41912</v>
      </c>
      <c r="O409" s="165" t="s">
        <v>6613</v>
      </c>
      <c r="P409" s="158">
        <v>4</v>
      </c>
      <c r="Q409" s="165" t="s">
        <v>6675</v>
      </c>
      <c r="R409" s="202">
        <v>4</v>
      </c>
    </row>
    <row r="410" spans="2:18" s="31" customFormat="1" x14ac:dyDescent="0.2">
      <c r="B410" s="152" t="s">
        <v>6679</v>
      </c>
      <c r="C410" s="152" t="s">
        <v>6680</v>
      </c>
      <c r="D410" s="182" t="s">
        <v>6681</v>
      </c>
      <c r="E410" s="153">
        <v>11325.19</v>
      </c>
      <c r="F410" s="153">
        <v>9815.1299999999992</v>
      </c>
      <c r="G410" s="154">
        <v>1510.0600000000013</v>
      </c>
      <c r="H410" s="155">
        <f t="shared" si="14"/>
        <v>0.15385022918697985</v>
      </c>
      <c r="I410" s="155">
        <f t="shared" si="15"/>
        <v>2.5941711269818017E-4</v>
      </c>
      <c r="J410" s="154">
        <v>11325.19</v>
      </c>
      <c r="K410" s="154">
        <v>9815.1299999999992</v>
      </c>
      <c r="L410" s="156">
        <v>1510.0600000000013</v>
      </c>
      <c r="M410" s="20">
        <v>41548</v>
      </c>
      <c r="N410" s="20">
        <v>41912</v>
      </c>
      <c r="O410" s="165" t="s">
        <v>5823</v>
      </c>
      <c r="P410" s="158">
        <v>6</v>
      </c>
      <c r="Q410" s="165" t="s">
        <v>6169</v>
      </c>
      <c r="R410" s="202">
        <v>8</v>
      </c>
    </row>
    <row r="411" spans="2:18" s="31" customFormat="1" x14ac:dyDescent="0.2">
      <c r="B411" s="152" t="s">
        <v>6682</v>
      </c>
      <c r="C411" s="152" t="s">
        <v>6683</v>
      </c>
      <c r="D411" s="182" t="s">
        <v>6684</v>
      </c>
      <c r="E411" s="153">
        <v>3869.37</v>
      </c>
      <c r="F411" s="153">
        <v>14822.55</v>
      </c>
      <c r="G411" s="154">
        <v>-10953.18</v>
      </c>
      <c r="H411" s="155">
        <f t="shared" si="14"/>
        <v>-0.73895382373478258</v>
      </c>
      <c r="I411" s="155">
        <f t="shared" si="15"/>
        <v>8.8632578646447206E-5</v>
      </c>
      <c r="J411" s="154">
        <v>3869.37</v>
      </c>
      <c r="K411" s="154">
        <v>14822.55</v>
      </c>
      <c r="L411" s="156">
        <v>-10953.18</v>
      </c>
      <c r="M411" s="20">
        <v>41548</v>
      </c>
      <c r="N411" s="20">
        <v>41912</v>
      </c>
      <c r="O411" s="165" t="s">
        <v>6685</v>
      </c>
      <c r="P411" s="158">
        <v>4</v>
      </c>
      <c r="Q411" s="165" t="s">
        <v>6686</v>
      </c>
      <c r="R411" s="202">
        <v>4</v>
      </c>
    </row>
    <row r="412" spans="2:18" s="31" customFormat="1" ht="25.5" x14ac:dyDescent="0.2">
      <c r="B412" s="152" t="s">
        <v>6687</v>
      </c>
      <c r="C412" s="152" t="s">
        <v>6688</v>
      </c>
      <c r="D412" s="182" t="s">
        <v>6689</v>
      </c>
      <c r="E412" s="153">
        <v>-6940.31</v>
      </c>
      <c r="F412" s="153">
        <v>4895.26</v>
      </c>
      <c r="G412" s="159">
        <v>-11835.57</v>
      </c>
      <c r="H412" s="155">
        <f t="shared" si="14"/>
        <v>-2.4177612629359828</v>
      </c>
      <c r="I412" s="155">
        <f t="shared" si="15"/>
        <v>-1.5897615681770521E-4</v>
      </c>
      <c r="J412" s="154">
        <v>-6940.31</v>
      </c>
      <c r="K412" s="154">
        <v>4895.26</v>
      </c>
      <c r="L412" s="156">
        <v>-11835.57</v>
      </c>
      <c r="M412" s="20">
        <v>41548</v>
      </c>
      <c r="N412" s="20">
        <v>41912</v>
      </c>
      <c r="O412" s="165" t="s">
        <v>6614</v>
      </c>
      <c r="P412" s="158">
        <v>5</v>
      </c>
      <c r="Q412" s="165" t="s">
        <v>5892</v>
      </c>
      <c r="R412" s="202">
        <v>7</v>
      </c>
    </row>
    <row r="413" spans="2:18" s="31" customFormat="1" x14ac:dyDescent="0.2">
      <c r="B413" s="152" t="s">
        <v>6690</v>
      </c>
      <c r="C413" s="152" t="s">
        <v>6691</v>
      </c>
      <c r="D413" s="182" t="s">
        <v>6692</v>
      </c>
      <c r="E413" s="153">
        <v>17510.41</v>
      </c>
      <c r="F413" s="153">
        <v>23165.19</v>
      </c>
      <c r="G413" s="154">
        <v>-5654.7799999999988</v>
      </c>
      <c r="H413" s="155">
        <f t="shared" si="14"/>
        <v>-0.24410678263377072</v>
      </c>
      <c r="I413" s="155">
        <f t="shared" si="15"/>
        <v>4.0109702392289589E-4</v>
      </c>
      <c r="J413" s="154">
        <v>17510.41</v>
      </c>
      <c r="K413" s="154">
        <v>23165.19</v>
      </c>
      <c r="L413" s="156">
        <v>-5654.7799999999988</v>
      </c>
      <c r="M413" s="20">
        <v>41548</v>
      </c>
      <c r="N413" s="20">
        <v>41912</v>
      </c>
      <c r="O413" s="165" t="s">
        <v>6564</v>
      </c>
      <c r="P413" s="158">
        <v>3</v>
      </c>
      <c r="Q413" s="165" t="s">
        <v>6044</v>
      </c>
      <c r="R413" s="202">
        <v>9</v>
      </c>
    </row>
    <row r="414" spans="2:18" s="31" customFormat="1" ht="25.5" x14ac:dyDescent="0.2">
      <c r="B414" s="152" t="s">
        <v>6693</v>
      </c>
      <c r="C414" s="152" t="s">
        <v>6694</v>
      </c>
      <c r="D414" s="182" t="s">
        <v>6695</v>
      </c>
      <c r="E414" s="153">
        <v>49564.75</v>
      </c>
      <c r="F414" s="153">
        <v>38918.57</v>
      </c>
      <c r="G414" s="154">
        <v>10646.18</v>
      </c>
      <c r="H414" s="155">
        <f t="shared" si="14"/>
        <v>0.27355013300848413</v>
      </c>
      <c r="I414" s="155">
        <f t="shared" si="15"/>
        <v>1.1353402756692935E-3</v>
      </c>
      <c r="J414" s="154">
        <v>49564.75</v>
      </c>
      <c r="K414" s="154">
        <v>38918.57</v>
      </c>
      <c r="L414" s="156">
        <v>10646.18</v>
      </c>
      <c r="M414" s="20">
        <v>41548</v>
      </c>
      <c r="N414" s="20">
        <v>41912</v>
      </c>
      <c r="O414" s="165" t="s">
        <v>6696</v>
      </c>
      <c r="P414" s="158">
        <v>2</v>
      </c>
      <c r="Q414" s="165" t="s">
        <v>5508</v>
      </c>
      <c r="R414" s="202">
        <v>9</v>
      </c>
    </row>
    <row r="415" spans="2:18" s="31" customFormat="1" ht="25.5" x14ac:dyDescent="0.2">
      <c r="B415" s="152" t="s">
        <v>6697</v>
      </c>
      <c r="C415" s="152" t="s">
        <v>6698</v>
      </c>
      <c r="D415" s="182" t="s">
        <v>6699</v>
      </c>
      <c r="E415" s="153">
        <v>61380.46</v>
      </c>
      <c r="F415" s="153">
        <v>49484.06</v>
      </c>
      <c r="G415" s="154">
        <v>11896.400000000001</v>
      </c>
      <c r="H415" s="155">
        <f t="shared" si="14"/>
        <v>0.24040872959898607</v>
      </c>
      <c r="I415" s="155">
        <f t="shared" si="15"/>
        <v>1.4059933395630573E-3</v>
      </c>
      <c r="J415" s="154">
        <v>61380.46</v>
      </c>
      <c r="K415" s="154">
        <v>49484.06</v>
      </c>
      <c r="L415" s="156">
        <v>11896.400000000001</v>
      </c>
      <c r="M415" s="20">
        <v>41548</v>
      </c>
      <c r="N415" s="20">
        <v>41912</v>
      </c>
      <c r="O415" s="165" t="s">
        <v>6700</v>
      </c>
      <c r="P415" s="158">
        <v>4</v>
      </c>
      <c r="Q415" s="165" t="s">
        <v>6701</v>
      </c>
      <c r="R415" s="202">
        <v>6</v>
      </c>
    </row>
    <row r="416" spans="2:18" s="31" customFormat="1" x14ac:dyDescent="0.2">
      <c r="B416" s="152" t="s">
        <v>6702</v>
      </c>
      <c r="C416" s="152" t="s">
        <v>6703</v>
      </c>
      <c r="D416" s="182" t="s">
        <v>6704</v>
      </c>
      <c r="E416" s="153">
        <v>7404.78</v>
      </c>
      <c r="F416" s="153">
        <v>6568.17</v>
      </c>
      <c r="G416" s="154">
        <v>836.60999999999967</v>
      </c>
      <c r="H416" s="155">
        <f t="shared" si="14"/>
        <v>0.12737337797285997</v>
      </c>
      <c r="I416" s="155">
        <f t="shared" si="15"/>
        <v>1.696154013985841E-4</v>
      </c>
      <c r="J416" s="154">
        <v>7404.78</v>
      </c>
      <c r="K416" s="154">
        <v>6568.17</v>
      </c>
      <c r="L416" s="156">
        <v>836.60999999999967</v>
      </c>
      <c r="M416" s="20">
        <v>41548</v>
      </c>
      <c r="N416" s="20">
        <v>41912</v>
      </c>
      <c r="O416" s="165" t="s">
        <v>6658</v>
      </c>
      <c r="P416" s="158">
        <v>4</v>
      </c>
      <c r="Q416" s="165" t="s">
        <v>6659</v>
      </c>
      <c r="R416" s="202">
        <v>4</v>
      </c>
    </row>
    <row r="417" spans="2:18" s="31" customFormat="1" ht="25.5" x14ac:dyDescent="0.2">
      <c r="B417" s="152" t="s">
        <v>6705</v>
      </c>
      <c r="C417" s="152" t="s">
        <v>6706</v>
      </c>
      <c r="D417" s="182" t="s">
        <v>6707</v>
      </c>
      <c r="E417" s="153">
        <v>65502.19</v>
      </c>
      <c r="F417" s="153">
        <v>62262.85</v>
      </c>
      <c r="G417" s="154">
        <v>3239.3400000000038</v>
      </c>
      <c r="H417" s="155">
        <f t="shared" si="14"/>
        <v>5.2026850682228711E-2</v>
      </c>
      <c r="I417" s="155">
        <f t="shared" si="15"/>
        <v>1.5004065278558338E-3</v>
      </c>
      <c r="J417" s="154">
        <v>65502.19</v>
      </c>
      <c r="K417" s="154">
        <v>62262.85</v>
      </c>
      <c r="L417" s="156">
        <v>3239.3400000000038</v>
      </c>
      <c r="M417" s="20">
        <v>41548</v>
      </c>
      <c r="N417" s="20">
        <v>41912</v>
      </c>
      <c r="O417" s="165" t="s">
        <v>6708</v>
      </c>
      <c r="P417" s="158">
        <v>7</v>
      </c>
      <c r="Q417" s="165" t="s">
        <v>6044</v>
      </c>
      <c r="R417" s="202">
        <v>9</v>
      </c>
    </row>
    <row r="418" spans="2:18" s="31" customFormat="1" x14ac:dyDescent="0.2">
      <c r="B418" s="152" t="s">
        <v>6709</v>
      </c>
      <c r="C418" s="152" t="s">
        <v>6710</v>
      </c>
      <c r="D418" s="182" t="s">
        <v>6711</v>
      </c>
      <c r="E418" s="153">
        <v>5514.55</v>
      </c>
      <c r="F418" s="153">
        <v>18678.900000000001</v>
      </c>
      <c r="G418" s="154">
        <v>-13164.350000000002</v>
      </c>
      <c r="H418" s="155">
        <f t="shared" si="14"/>
        <v>-0.70477115890122011</v>
      </c>
      <c r="I418" s="155">
        <f t="shared" si="15"/>
        <v>1.263174073750418E-4</v>
      </c>
      <c r="J418" s="154">
        <v>5514.55</v>
      </c>
      <c r="K418" s="154">
        <v>18678.900000000001</v>
      </c>
      <c r="L418" s="156">
        <v>-13164.350000000002</v>
      </c>
      <c r="M418" s="20">
        <v>41548</v>
      </c>
      <c r="N418" s="20">
        <v>41912</v>
      </c>
      <c r="O418" s="165" t="s">
        <v>5311</v>
      </c>
      <c r="P418" s="158">
        <v>10</v>
      </c>
      <c r="Q418" s="165" t="s">
        <v>5508</v>
      </c>
      <c r="R418" s="202">
        <v>9</v>
      </c>
    </row>
    <row r="419" spans="2:18" s="31" customFormat="1" x14ac:dyDescent="0.2">
      <c r="B419" s="152" t="s">
        <v>6712</v>
      </c>
      <c r="C419" s="152" t="s">
        <v>6713</v>
      </c>
      <c r="D419" s="182" t="s">
        <v>6714</v>
      </c>
      <c r="E419" s="153">
        <v>711.75</v>
      </c>
      <c r="F419" s="153">
        <v>2130.1799999999998</v>
      </c>
      <c r="G419" s="154">
        <v>-1418.4299999999998</v>
      </c>
      <c r="H419" s="155">
        <f t="shared" si="14"/>
        <v>-0.6658733064811424</v>
      </c>
      <c r="I419" s="155">
        <f t="shared" si="15"/>
        <v>1.6303490710789819E-5</v>
      </c>
      <c r="J419" s="154">
        <v>711.75</v>
      </c>
      <c r="K419" s="154">
        <v>2130.1799999999998</v>
      </c>
      <c r="L419" s="156">
        <v>-1418.4299999999998</v>
      </c>
      <c r="M419" s="20">
        <v>41548</v>
      </c>
      <c r="N419" s="20">
        <v>41912</v>
      </c>
      <c r="O419" s="165" t="s">
        <v>6715</v>
      </c>
      <c r="P419" s="158">
        <v>5</v>
      </c>
      <c r="Q419" s="165" t="s">
        <v>6044</v>
      </c>
      <c r="R419" s="202">
        <v>9</v>
      </c>
    </row>
    <row r="420" spans="2:18" s="31" customFormat="1" ht="25.5" x14ac:dyDescent="0.2">
      <c r="B420" s="152" t="s">
        <v>6716</v>
      </c>
      <c r="C420" s="152" t="s">
        <v>6717</v>
      </c>
      <c r="D420" s="182" t="s">
        <v>6718</v>
      </c>
      <c r="E420" s="153">
        <v>1989.68</v>
      </c>
      <c r="F420" s="153">
        <v>3127.09</v>
      </c>
      <c r="G420" s="154">
        <v>-1137.4100000000001</v>
      </c>
      <c r="H420" s="155">
        <f t="shared" si="14"/>
        <v>-0.36372793875456094</v>
      </c>
      <c r="I420" s="155">
        <f t="shared" si="15"/>
        <v>4.5576016013269106E-5</v>
      </c>
      <c r="J420" s="154">
        <v>1989.68</v>
      </c>
      <c r="K420" s="154">
        <v>3127.09</v>
      </c>
      <c r="L420" s="156">
        <v>-1137.4100000000001</v>
      </c>
      <c r="M420" s="20">
        <v>41548</v>
      </c>
      <c r="N420" s="20">
        <v>41912</v>
      </c>
      <c r="O420" s="165" t="s">
        <v>5823</v>
      </c>
      <c r="P420" s="158">
        <v>6</v>
      </c>
      <c r="Q420" s="165" t="s">
        <v>6044</v>
      </c>
      <c r="R420" s="202">
        <v>9</v>
      </c>
    </row>
    <row r="421" spans="2:18" s="31" customFormat="1" ht="25.5" x14ac:dyDescent="0.2">
      <c r="B421" s="152" t="s">
        <v>6719</v>
      </c>
      <c r="C421" s="152" t="s">
        <v>6720</v>
      </c>
      <c r="D421" s="182" t="s">
        <v>6721</v>
      </c>
      <c r="E421" s="153">
        <v>9930.8799999999992</v>
      </c>
      <c r="F421" s="153">
        <v>11584.56</v>
      </c>
      <c r="G421" s="154">
        <v>-1653.6800000000003</v>
      </c>
      <c r="H421" s="155">
        <f t="shared" si="14"/>
        <v>-0.14274862403060629</v>
      </c>
      <c r="I421" s="155">
        <f t="shared" si="15"/>
        <v>2.2747876337192606E-4</v>
      </c>
      <c r="J421" s="154">
        <v>9930.8799999999992</v>
      </c>
      <c r="K421" s="154">
        <v>11584.56</v>
      </c>
      <c r="L421" s="156">
        <v>-1653.6800000000003</v>
      </c>
      <c r="M421" s="20">
        <v>41548</v>
      </c>
      <c r="N421" s="20">
        <v>41912</v>
      </c>
      <c r="O421" s="165" t="s">
        <v>6722</v>
      </c>
      <c r="P421" s="158">
        <v>6</v>
      </c>
      <c r="Q421" s="165" t="s">
        <v>5272</v>
      </c>
      <c r="R421" s="202">
        <v>9</v>
      </c>
    </row>
    <row r="422" spans="2:18" s="31" customFormat="1" x14ac:dyDescent="0.2">
      <c r="B422" s="152" t="s">
        <v>6723</v>
      </c>
      <c r="C422" s="152" t="s">
        <v>6724</v>
      </c>
      <c r="D422" s="182" t="s">
        <v>6725</v>
      </c>
      <c r="E422" s="153">
        <v>5514.06</v>
      </c>
      <c r="F422" s="153">
        <v>1081.18</v>
      </c>
      <c r="G422" s="154">
        <v>4432.88</v>
      </c>
      <c r="H422" s="155">
        <f t="shared" si="14"/>
        <v>4.1000388464455497</v>
      </c>
      <c r="I422" s="155">
        <f t="shared" si="15"/>
        <v>1.263061833350723E-4</v>
      </c>
      <c r="J422" s="154">
        <v>5514.06</v>
      </c>
      <c r="K422" s="154">
        <v>1081.18</v>
      </c>
      <c r="L422" s="156">
        <v>4432.88</v>
      </c>
      <c r="M422" s="20">
        <v>41548</v>
      </c>
      <c r="N422" s="20">
        <v>41912</v>
      </c>
      <c r="O422" s="165" t="s">
        <v>5823</v>
      </c>
      <c r="P422" s="158">
        <v>6</v>
      </c>
      <c r="Q422" s="165" t="s">
        <v>6364</v>
      </c>
      <c r="R422" s="202">
        <v>7</v>
      </c>
    </row>
    <row r="423" spans="2:18" s="31" customFormat="1" x14ac:dyDescent="0.2">
      <c r="B423" s="152" t="s">
        <v>6726</v>
      </c>
      <c r="C423" s="152" t="s">
        <v>6727</v>
      </c>
      <c r="D423" s="182" t="s">
        <v>6728</v>
      </c>
      <c r="E423" s="153">
        <v>5224.92</v>
      </c>
      <c r="F423" s="153">
        <v>3559.5</v>
      </c>
      <c r="G423" s="154">
        <v>1665.42</v>
      </c>
      <c r="H423" s="155">
        <f t="shared" si="14"/>
        <v>0.46788032026970083</v>
      </c>
      <c r="I423" s="155">
        <f t="shared" si="15"/>
        <v>1.1968308350491034E-4</v>
      </c>
      <c r="J423" s="154">
        <v>5224.92</v>
      </c>
      <c r="K423" s="154">
        <v>3559.5</v>
      </c>
      <c r="L423" s="156">
        <v>1665.42</v>
      </c>
      <c r="M423" s="20">
        <v>41548</v>
      </c>
      <c r="N423" s="20">
        <v>41912</v>
      </c>
      <c r="O423" s="165" t="s">
        <v>6729</v>
      </c>
      <c r="P423" s="158">
        <v>5</v>
      </c>
      <c r="Q423" s="165" t="s">
        <v>6044</v>
      </c>
      <c r="R423" s="202">
        <v>9</v>
      </c>
    </row>
    <row r="424" spans="2:18" s="31" customFormat="1" ht="25.5" x14ac:dyDescent="0.2">
      <c r="B424" s="152" t="s">
        <v>6730</v>
      </c>
      <c r="C424" s="152" t="s">
        <v>6731</v>
      </c>
      <c r="D424" s="182" t="s">
        <v>6732</v>
      </c>
      <c r="E424" s="153">
        <v>100202.33</v>
      </c>
      <c r="F424" s="153">
        <v>135880.54999999999</v>
      </c>
      <c r="G424" s="154">
        <v>-35678.219999999987</v>
      </c>
      <c r="H424" s="155">
        <f t="shared" si="14"/>
        <v>-0.26257047090256841</v>
      </c>
      <c r="I424" s="155">
        <f t="shared" si="15"/>
        <v>2.2952550141966928E-3</v>
      </c>
      <c r="J424" s="154">
        <v>100202.33</v>
      </c>
      <c r="K424" s="154">
        <v>135880.54999999999</v>
      </c>
      <c r="L424" s="156">
        <v>-35678.219999999987</v>
      </c>
      <c r="M424" s="20">
        <v>41548</v>
      </c>
      <c r="N424" s="20">
        <v>41912</v>
      </c>
      <c r="O424" s="165" t="s">
        <v>6733</v>
      </c>
      <c r="P424" s="158">
        <v>10</v>
      </c>
      <c r="Q424" s="165" t="s">
        <v>5675</v>
      </c>
      <c r="R424" s="202">
        <v>11</v>
      </c>
    </row>
    <row r="425" spans="2:18" s="31" customFormat="1" x14ac:dyDescent="0.2">
      <c r="B425" s="152" t="s">
        <v>6734</v>
      </c>
      <c r="C425" s="152" t="s">
        <v>6735</v>
      </c>
      <c r="D425" s="182" t="s">
        <v>6736</v>
      </c>
      <c r="E425" s="153">
        <v>111677.75999999999</v>
      </c>
      <c r="F425" s="153">
        <v>142725.32</v>
      </c>
      <c r="G425" s="154">
        <v>-31047.560000000012</v>
      </c>
      <c r="H425" s="155">
        <f t="shared" si="14"/>
        <v>-0.21753365135212177</v>
      </c>
      <c r="I425" s="155">
        <f t="shared" si="15"/>
        <v>2.5581135549867435E-3</v>
      </c>
      <c r="J425" s="154">
        <v>111677.75999999999</v>
      </c>
      <c r="K425" s="154">
        <v>142725.32</v>
      </c>
      <c r="L425" s="156">
        <v>-31047.560000000012</v>
      </c>
      <c r="M425" s="20">
        <v>41548</v>
      </c>
      <c r="N425" s="20">
        <v>41912</v>
      </c>
      <c r="O425" s="165" t="s">
        <v>6737</v>
      </c>
      <c r="P425" s="158">
        <v>5</v>
      </c>
      <c r="Q425" s="165" t="s">
        <v>6738</v>
      </c>
      <c r="R425" s="202">
        <v>8</v>
      </c>
    </row>
    <row r="426" spans="2:18" s="31" customFormat="1" x14ac:dyDescent="0.2">
      <c r="B426" s="152" t="s">
        <v>6739</v>
      </c>
      <c r="C426" s="152" t="s">
        <v>6740</v>
      </c>
      <c r="D426" s="182" t="s">
        <v>6741</v>
      </c>
      <c r="E426" s="153">
        <v>1186.6600000000001</v>
      </c>
      <c r="F426" s="153">
        <v>2666.95</v>
      </c>
      <c r="G426" s="154">
        <v>-1480.2899999999997</v>
      </c>
      <c r="H426" s="155">
        <f t="shared" si="14"/>
        <v>-0.555049775961304</v>
      </c>
      <c r="I426" s="155">
        <f t="shared" si="15"/>
        <v>2.7181876061630977E-5</v>
      </c>
      <c r="J426" s="154">
        <v>1186.6600000000001</v>
      </c>
      <c r="K426" s="154">
        <v>2666.95</v>
      </c>
      <c r="L426" s="156">
        <v>-1480.2899999999997</v>
      </c>
      <c r="M426" s="20">
        <v>41548</v>
      </c>
      <c r="N426" s="20">
        <v>41912</v>
      </c>
      <c r="O426" s="165" t="s">
        <v>6742</v>
      </c>
      <c r="P426" s="158">
        <v>5</v>
      </c>
      <c r="Q426" s="165" t="s">
        <v>6701</v>
      </c>
      <c r="R426" s="202">
        <v>6</v>
      </c>
    </row>
    <row r="427" spans="2:18" s="31" customFormat="1" ht="25.5" x14ac:dyDescent="0.2">
      <c r="B427" s="152" t="s">
        <v>6743</v>
      </c>
      <c r="C427" s="152" t="s">
        <v>6744</v>
      </c>
      <c r="D427" s="182" t="s">
        <v>6745</v>
      </c>
      <c r="E427" s="153">
        <v>861.19</v>
      </c>
      <c r="F427" s="153">
        <v>2923.21</v>
      </c>
      <c r="G427" s="154">
        <v>-2062.02</v>
      </c>
      <c r="H427" s="155">
        <f t="shared" si="14"/>
        <v>-0.70539578066577491</v>
      </c>
      <c r="I427" s="155">
        <f t="shared" si="15"/>
        <v>1.9726593839445148E-5</v>
      </c>
      <c r="J427" s="154">
        <v>861.19</v>
      </c>
      <c r="K427" s="154">
        <v>2923.21</v>
      </c>
      <c r="L427" s="156">
        <v>-2062.02</v>
      </c>
      <c r="M427" s="20">
        <v>41548</v>
      </c>
      <c r="N427" s="20">
        <v>41912</v>
      </c>
      <c r="O427" s="165" t="s">
        <v>6746</v>
      </c>
      <c r="P427" s="158">
        <v>5</v>
      </c>
      <c r="Q427" s="165" t="s">
        <v>6747</v>
      </c>
      <c r="R427" s="202">
        <v>5</v>
      </c>
    </row>
    <row r="428" spans="2:18" s="31" customFormat="1" x14ac:dyDescent="0.2">
      <c r="B428" s="152" t="s">
        <v>6748</v>
      </c>
      <c r="C428" s="152" t="s">
        <v>6749</v>
      </c>
      <c r="D428" s="182" t="s">
        <v>6750</v>
      </c>
      <c r="E428" s="153">
        <v>3302.75</v>
      </c>
      <c r="F428" s="153">
        <v>60000</v>
      </c>
      <c r="G428" s="154">
        <v>-56697.25</v>
      </c>
      <c r="H428" s="155">
        <f t="shared" si="14"/>
        <v>-0.94495416666666665</v>
      </c>
      <c r="I428" s="155">
        <f t="shared" si="15"/>
        <v>7.5653465324989209E-5</v>
      </c>
      <c r="J428" s="154">
        <v>3302.75</v>
      </c>
      <c r="K428" s="154">
        <v>60000</v>
      </c>
      <c r="L428" s="156">
        <v>-56697.25</v>
      </c>
      <c r="M428" s="20">
        <v>41548</v>
      </c>
      <c r="N428" s="20">
        <v>41912</v>
      </c>
      <c r="O428" s="165" t="s">
        <v>5823</v>
      </c>
      <c r="P428" s="158">
        <v>6</v>
      </c>
      <c r="Q428" s="165" t="s">
        <v>5272</v>
      </c>
      <c r="R428" s="202">
        <v>9</v>
      </c>
    </row>
    <row r="429" spans="2:18" s="31" customFormat="1" ht="25.5" x14ac:dyDescent="0.2">
      <c r="B429" s="152" t="s">
        <v>6751</v>
      </c>
      <c r="C429" s="152" t="s">
        <v>6752</v>
      </c>
      <c r="D429" s="182" t="s">
        <v>6753</v>
      </c>
      <c r="E429" s="153">
        <v>62814.7</v>
      </c>
      <c r="F429" s="153">
        <v>64276.66</v>
      </c>
      <c r="G429" s="154">
        <v>-1461.9600000000064</v>
      </c>
      <c r="H429" s="155">
        <f t="shared" si="14"/>
        <v>-2.2744803479210127E-2</v>
      </c>
      <c r="I429" s="155">
        <f t="shared" si="15"/>
        <v>1.438846333615805E-3</v>
      </c>
      <c r="J429" s="154">
        <v>62814.7</v>
      </c>
      <c r="K429" s="154">
        <v>64276.66</v>
      </c>
      <c r="L429" s="156">
        <v>-1461.9600000000064</v>
      </c>
      <c r="M429" s="20">
        <v>41548</v>
      </c>
      <c r="N429" s="20">
        <v>41912</v>
      </c>
      <c r="O429" s="165" t="s">
        <v>6754</v>
      </c>
      <c r="P429" s="158">
        <v>5</v>
      </c>
      <c r="Q429" s="165" t="s">
        <v>5675</v>
      </c>
      <c r="R429" s="202">
        <v>11</v>
      </c>
    </row>
    <row r="430" spans="2:18" s="31" customFormat="1" ht="25.5" x14ac:dyDescent="0.2">
      <c r="B430" s="152" t="s">
        <v>6755</v>
      </c>
      <c r="C430" s="152" t="s">
        <v>6756</v>
      </c>
      <c r="D430" s="182" t="s">
        <v>6757</v>
      </c>
      <c r="E430" s="153">
        <v>27454.15</v>
      </c>
      <c r="F430" s="153">
        <v>33963.339999999997</v>
      </c>
      <c r="G430" s="154">
        <v>-6509.1899999999951</v>
      </c>
      <c r="H430" s="155">
        <f t="shared" si="14"/>
        <v>-0.19165341217913184</v>
      </c>
      <c r="I430" s="155">
        <f t="shared" si="15"/>
        <v>6.2887036107851118E-4</v>
      </c>
      <c r="J430" s="154">
        <v>27454.15</v>
      </c>
      <c r="K430" s="154">
        <v>33963.339999999997</v>
      </c>
      <c r="L430" s="156">
        <v>-6509.1899999999951</v>
      </c>
      <c r="M430" s="20">
        <v>41548</v>
      </c>
      <c r="N430" s="20">
        <v>41912</v>
      </c>
      <c r="O430" s="165" t="s">
        <v>6742</v>
      </c>
      <c r="P430" s="158">
        <v>5</v>
      </c>
      <c r="Q430" s="165" t="s">
        <v>6364</v>
      </c>
      <c r="R430" s="202">
        <v>7</v>
      </c>
    </row>
    <row r="431" spans="2:18" s="31" customFormat="1" ht="25.5" x14ac:dyDescent="0.2">
      <c r="B431" s="152" t="s">
        <v>6758</v>
      </c>
      <c r="C431" s="152" t="s">
        <v>6759</v>
      </c>
      <c r="D431" s="182" t="s">
        <v>6760</v>
      </c>
      <c r="E431" s="153">
        <v>9987.82</v>
      </c>
      <c r="F431" s="153">
        <v>5257.15</v>
      </c>
      <c r="G431" s="154">
        <v>4730.67</v>
      </c>
      <c r="H431" s="155">
        <f t="shared" si="14"/>
        <v>0.89985448389336431</v>
      </c>
      <c r="I431" s="155">
        <f t="shared" si="15"/>
        <v>2.2878304262878926E-4</v>
      </c>
      <c r="J431" s="154">
        <v>9987.82</v>
      </c>
      <c r="K431" s="154">
        <v>5257.15</v>
      </c>
      <c r="L431" s="156">
        <v>4730.67</v>
      </c>
      <c r="M431" s="20">
        <v>41548</v>
      </c>
      <c r="N431" s="20">
        <v>41912</v>
      </c>
      <c r="O431" s="165" t="s">
        <v>6761</v>
      </c>
      <c r="P431" s="158">
        <v>6</v>
      </c>
      <c r="Q431" s="165" t="s">
        <v>6762</v>
      </c>
      <c r="R431" s="202">
        <v>7</v>
      </c>
    </row>
    <row r="432" spans="2:18" s="31" customFormat="1" ht="38.25" x14ac:dyDescent="0.2">
      <c r="B432" s="152" t="s">
        <v>6763</v>
      </c>
      <c r="C432" s="152" t="s">
        <v>6764</v>
      </c>
      <c r="D432" s="182" t="s">
        <v>6765</v>
      </c>
      <c r="E432" s="153">
        <v>-7033.76</v>
      </c>
      <c r="F432" s="153">
        <v>-7000</v>
      </c>
      <c r="G432" s="154">
        <v>-33.760000000000218</v>
      </c>
      <c r="H432" s="155">
        <f t="shared" si="14"/>
        <v>4.8228571428571738E-3</v>
      </c>
      <c r="I432" s="155">
        <f t="shared" si="15"/>
        <v>-1.6111674158331577E-4</v>
      </c>
      <c r="J432" s="154">
        <v>-7033.76</v>
      </c>
      <c r="K432" s="154">
        <v>-7000</v>
      </c>
      <c r="L432" s="156">
        <v>-33.760000000000218</v>
      </c>
      <c r="M432" s="20">
        <v>41548</v>
      </c>
      <c r="N432" s="20">
        <v>41912</v>
      </c>
      <c r="O432" s="165" t="s">
        <v>6766</v>
      </c>
      <c r="P432" s="158">
        <v>5</v>
      </c>
      <c r="Q432" s="165" t="s">
        <v>5508</v>
      </c>
      <c r="R432" s="202">
        <v>9</v>
      </c>
    </row>
    <row r="433" spans="2:18" s="31" customFormat="1" x14ac:dyDescent="0.2">
      <c r="B433" s="152" t="s">
        <v>6767</v>
      </c>
      <c r="C433" s="152" t="s">
        <v>6768</v>
      </c>
      <c r="D433" s="182" t="s">
        <v>6769</v>
      </c>
      <c r="E433" s="153">
        <v>10616.08</v>
      </c>
      <c r="F433" s="153">
        <v>6527.3</v>
      </c>
      <c r="G433" s="154">
        <v>4088.7799999999997</v>
      </c>
      <c r="H433" s="155">
        <f t="shared" si="14"/>
        <v>0.62641214591025385</v>
      </c>
      <c r="I433" s="155">
        <f t="shared" si="15"/>
        <v>2.431740943660015E-4</v>
      </c>
      <c r="J433" s="154">
        <v>10616.08</v>
      </c>
      <c r="K433" s="154">
        <v>6527.3</v>
      </c>
      <c r="L433" s="156">
        <v>4088.7799999999997</v>
      </c>
      <c r="M433" s="20">
        <v>41548</v>
      </c>
      <c r="N433" s="20">
        <v>41912</v>
      </c>
      <c r="O433" s="165" t="s">
        <v>6630</v>
      </c>
      <c r="P433" s="158">
        <v>6</v>
      </c>
      <c r="Q433" s="165" t="s">
        <v>6364</v>
      </c>
      <c r="R433" s="202">
        <v>7</v>
      </c>
    </row>
    <row r="434" spans="2:18" s="31" customFormat="1" x14ac:dyDescent="0.2">
      <c r="B434" s="152" t="s">
        <v>6770</v>
      </c>
      <c r="C434" s="152" t="s">
        <v>6771</v>
      </c>
      <c r="D434" s="182" t="s">
        <v>6772</v>
      </c>
      <c r="E434" s="153">
        <v>12578.21</v>
      </c>
      <c r="F434" s="153">
        <v>6527.3</v>
      </c>
      <c r="G434" s="154">
        <v>6050.9099999999989</v>
      </c>
      <c r="H434" s="155">
        <f t="shared" si="14"/>
        <v>0.92701576455808665</v>
      </c>
      <c r="I434" s="155">
        <f t="shared" si="15"/>
        <v>2.8811904445853682E-4</v>
      </c>
      <c r="J434" s="154">
        <v>12578.21</v>
      </c>
      <c r="K434" s="154">
        <v>6527.3</v>
      </c>
      <c r="L434" s="156">
        <v>6050.9099999999989</v>
      </c>
      <c r="M434" s="20">
        <v>41548</v>
      </c>
      <c r="N434" s="20">
        <v>41912</v>
      </c>
      <c r="O434" s="165" t="s">
        <v>6630</v>
      </c>
      <c r="P434" s="158">
        <v>6</v>
      </c>
      <c r="Q434" s="165" t="s">
        <v>6364</v>
      </c>
      <c r="R434" s="202">
        <v>7</v>
      </c>
    </row>
    <row r="435" spans="2:18" s="31" customFormat="1" x14ac:dyDescent="0.2">
      <c r="B435" s="152" t="s">
        <v>6773</v>
      </c>
      <c r="C435" s="152" t="s">
        <v>6774</v>
      </c>
      <c r="D435" s="182" t="s">
        <v>6775</v>
      </c>
      <c r="E435" s="153">
        <v>2261.42</v>
      </c>
      <c r="F435" s="153">
        <v>4427.5200000000004</v>
      </c>
      <c r="G435" s="154">
        <v>-2166.1000000000004</v>
      </c>
      <c r="H435" s="155">
        <f t="shared" si="14"/>
        <v>-0.48923550881757738</v>
      </c>
      <c r="I435" s="155">
        <f t="shared" si="15"/>
        <v>5.1800547893493939E-5</v>
      </c>
      <c r="J435" s="154">
        <v>2261.42</v>
      </c>
      <c r="K435" s="154">
        <v>4427.5200000000004</v>
      </c>
      <c r="L435" s="156">
        <v>-2166.1000000000004</v>
      </c>
      <c r="M435" s="20">
        <v>41548</v>
      </c>
      <c r="N435" s="20">
        <v>41912</v>
      </c>
      <c r="O435" s="165" t="s">
        <v>5892</v>
      </c>
      <c r="P435" s="158">
        <v>7</v>
      </c>
      <c r="Q435" s="165" t="s">
        <v>6776</v>
      </c>
      <c r="R435" s="202">
        <v>8</v>
      </c>
    </row>
    <row r="436" spans="2:18" s="31" customFormat="1" x14ac:dyDescent="0.2">
      <c r="B436" s="152" t="s">
        <v>6777</v>
      </c>
      <c r="C436" s="152" t="s">
        <v>6778</v>
      </c>
      <c r="D436" s="182" t="s">
        <v>6779</v>
      </c>
      <c r="E436" s="153">
        <v>16010.87</v>
      </c>
      <c r="F436" s="153">
        <v>38690.79</v>
      </c>
      <c r="G436" s="154">
        <v>-22679.919999999998</v>
      </c>
      <c r="H436" s="155">
        <f t="shared" si="14"/>
        <v>-0.58618394713573951</v>
      </c>
      <c r="I436" s="155">
        <f t="shared" si="15"/>
        <v>3.6674825474768304E-4</v>
      </c>
      <c r="J436" s="154">
        <v>16010.87</v>
      </c>
      <c r="K436" s="154">
        <v>38690.79</v>
      </c>
      <c r="L436" s="156">
        <v>-22679.919999999998</v>
      </c>
      <c r="M436" s="20">
        <v>41548</v>
      </c>
      <c r="N436" s="20">
        <v>41912</v>
      </c>
      <c r="O436" s="165" t="s">
        <v>5311</v>
      </c>
      <c r="P436" s="158">
        <v>10</v>
      </c>
      <c r="Q436" s="165" t="s">
        <v>5508</v>
      </c>
      <c r="R436" s="202">
        <v>9</v>
      </c>
    </row>
    <row r="437" spans="2:18" s="31" customFormat="1" ht="25.5" x14ac:dyDescent="0.2">
      <c r="B437" s="152" t="s">
        <v>6780</v>
      </c>
      <c r="C437" s="152" t="s">
        <v>6781</v>
      </c>
      <c r="D437" s="182" t="s">
        <v>6782</v>
      </c>
      <c r="E437" s="153">
        <v>7599.67</v>
      </c>
      <c r="F437" s="153">
        <v>27647.07</v>
      </c>
      <c r="G437" s="154">
        <v>-20047.400000000001</v>
      </c>
      <c r="H437" s="155">
        <f t="shared" si="14"/>
        <v>-0.72511843027127298</v>
      </c>
      <c r="I437" s="155">
        <f t="shared" si="15"/>
        <v>1.7407959149992001E-4</v>
      </c>
      <c r="J437" s="154">
        <v>7599.67</v>
      </c>
      <c r="K437" s="154">
        <v>27647.07</v>
      </c>
      <c r="L437" s="156">
        <v>-20047.400000000001</v>
      </c>
      <c r="M437" s="20">
        <v>41548</v>
      </c>
      <c r="N437" s="20">
        <v>41912</v>
      </c>
      <c r="O437" s="165" t="s">
        <v>5311</v>
      </c>
      <c r="P437" s="158">
        <v>10</v>
      </c>
      <c r="Q437" s="165" t="s">
        <v>5508</v>
      </c>
      <c r="R437" s="202">
        <v>9</v>
      </c>
    </row>
    <row r="438" spans="2:18" s="31" customFormat="1" ht="63.75" x14ac:dyDescent="0.2">
      <c r="B438" s="152" t="s">
        <v>6783</v>
      </c>
      <c r="C438" s="152" t="s">
        <v>6784</v>
      </c>
      <c r="D438" s="182" t="s">
        <v>6785</v>
      </c>
      <c r="E438" s="153">
        <v>4333.18</v>
      </c>
      <c r="F438" s="153">
        <v>18952.990000000002</v>
      </c>
      <c r="G438" s="154">
        <v>-14619.810000000001</v>
      </c>
      <c r="H438" s="155">
        <f t="shared" si="14"/>
        <v>-0.77137222148062123</v>
      </c>
      <c r="I438" s="155">
        <f t="shared" si="15"/>
        <v>9.9256705132673306E-5</v>
      </c>
      <c r="J438" s="154">
        <v>4333.18</v>
      </c>
      <c r="K438" s="154">
        <v>18952.990000000002</v>
      </c>
      <c r="L438" s="156">
        <v>-14619.810000000001</v>
      </c>
      <c r="M438" s="20">
        <v>41548</v>
      </c>
      <c r="N438" s="20">
        <v>41912</v>
      </c>
      <c r="O438" s="165" t="s">
        <v>5311</v>
      </c>
      <c r="P438" s="158">
        <v>10</v>
      </c>
      <c r="Q438" s="165" t="s">
        <v>5508</v>
      </c>
      <c r="R438" s="202">
        <v>9</v>
      </c>
    </row>
    <row r="439" spans="2:18" s="31" customFormat="1" x14ac:dyDescent="0.2">
      <c r="B439" s="152" t="s">
        <v>6786</v>
      </c>
      <c r="C439" s="152" t="s">
        <v>6787</v>
      </c>
      <c r="D439" s="182" t="s">
        <v>6788</v>
      </c>
      <c r="E439" s="153">
        <v>14413.77</v>
      </c>
      <c r="F439" s="153">
        <v>16390.669999999998</v>
      </c>
      <c r="G439" s="154">
        <v>-1976.8999999999978</v>
      </c>
      <c r="H439" s="155">
        <f t="shared" si="14"/>
        <v>-0.12061129898899789</v>
      </c>
      <c r="I439" s="155">
        <f t="shared" si="15"/>
        <v>3.3016475630833999E-4</v>
      </c>
      <c r="J439" s="154">
        <v>14413.77</v>
      </c>
      <c r="K439" s="154">
        <v>16390.669999999998</v>
      </c>
      <c r="L439" s="156">
        <v>-1976.8999999999978</v>
      </c>
      <c r="M439" s="20">
        <v>41548</v>
      </c>
      <c r="N439" s="20">
        <v>41912</v>
      </c>
      <c r="O439" s="165" t="s">
        <v>6364</v>
      </c>
      <c r="P439" s="158">
        <v>7</v>
      </c>
      <c r="Q439" s="165" t="s">
        <v>6044</v>
      </c>
      <c r="R439" s="202">
        <v>9</v>
      </c>
    </row>
    <row r="440" spans="2:18" s="31" customFormat="1" x14ac:dyDescent="0.2">
      <c r="B440" s="152" t="s">
        <v>6789</v>
      </c>
      <c r="C440" s="152" t="s">
        <v>6790</v>
      </c>
      <c r="D440" s="182" t="s">
        <v>6791</v>
      </c>
      <c r="E440" s="153">
        <v>1112.8900000000001</v>
      </c>
      <c r="F440" s="153">
        <v>1671.96</v>
      </c>
      <c r="G440" s="154">
        <v>-559.06999999999994</v>
      </c>
      <c r="H440" s="155">
        <f t="shared" si="14"/>
        <v>-0.33438000909112653</v>
      </c>
      <c r="I440" s="155">
        <f t="shared" si="15"/>
        <v>2.5492085391121717E-5</v>
      </c>
      <c r="J440" s="154">
        <v>1112.8900000000001</v>
      </c>
      <c r="K440" s="154">
        <v>1671.96</v>
      </c>
      <c r="L440" s="156">
        <v>-559.06999999999994</v>
      </c>
      <c r="M440" s="20">
        <v>41548</v>
      </c>
      <c r="N440" s="20">
        <v>41912</v>
      </c>
      <c r="O440" s="165" t="s">
        <v>6364</v>
      </c>
      <c r="P440" s="158">
        <v>7</v>
      </c>
      <c r="Q440" s="165" t="s">
        <v>6738</v>
      </c>
      <c r="R440" s="202">
        <v>8</v>
      </c>
    </row>
    <row r="441" spans="2:18" s="31" customFormat="1" ht="25.5" x14ac:dyDescent="0.2">
      <c r="B441" s="152" t="s">
        <v>6792</v>
      </c>
      <c r="C441" s="152" t="s">
        <v>6793</v>
      </c>
      <c r="D441" s="182" t="s">
        <v>6794</v>
      </c>
      <c r="E441" s="153">
        <v>873.45</v>
      </c>
      <c r="F441" s="153">
        <v>1048.32</v>
      </c>
      <c r="G441" s="154">
        <v>-174.86999999999989</v>
      </c>
      <c r="H441" s="155">
        <f t="shared" si="14"/>
        <v>-0.16680975274725265</v>
      </c>
      <c r="I441" s="155">
        <f t="shared" si="15"/>
        <v>2.000742390072268E-5</v>
      </c>
      <c r="J441" s="154">
        <v>873.45</v>
      </c>
      <c r="K441" s="154">
        <v>1048.32</v>
      </c>
      <c r="L441" s="156">
        <v>-174.86999999999989</v>
      </c>
      <c r="M441" s="20">
        <v>41548</v>
      </c>
      <c r="N441" s="20">
        <v>41912</v>
      </c>
      <c r="O441" s="165" t="s">
        <v>6795</v>
      </c>
      <c r="P441" s="158">
        <v>6</v>
      </c>
      <c r="Q441" s="165" t="s">
        <v>6796</v>
      </c>
      <c r="R441" s="202">
        <v>7</v>
      </c>
    </row>
    <row r="442" spans="2:18" s="31" customFormat="1" x14ac:dyDescent="0.2">
      <c r="B442" s="152" t="s">
        <v>6797</v>
      </c>
      <c r="C442" s="152" t="s">
        <v>6798</v>
      </c>
      <c r="D442" s="182" t="s">
        <v>6799</v>
      </c>
      <c r="E442" s="153">
        <v>1729.13</v>
      </c>
      <c r="F442" s="153">
        <v>35342.85</v>
      </c>
      <c r="G442" s="159">
        <v>-33613.72</v>
      </c>
      <c r="H442" s="155">
        <f t="shared" si="14"/>
        <v>-0.95107553578729509</v>
      </c>
      <c r="I442" s="155">
        <f t="shared" si="15"/>
        <v>3.9607804556021078E-5</v>
      </c>
      <c r="J442" s="154">
        <v>1729.13</v>
      </c>
      <c r="K442" s="154">
        <v>35342.85</v>
      </c>
      <c r="L442" s="156">
        <v>-33613.72</v>
      </c>
      <c r="M442" s="20">
        <v>41548</v>
      </c>
      <c r="N442" s="20">
        <v>41912</v>
      </c>
      <c r="O442" s="165" t="s">
        <v>6800</v>
      </c>
      <c r="P442" s="158">
        <v>7</v>
      </c>
      <c r="Q442" s="165" t="s">
        <v>6044</v>
      </c>
      <c r="R442" s="202">
        <v>9</v>
      </c>
    </row>
    <row r="443" spans="2:18" s="31" customFormat="1" x14ac:dyDescent="0.2">
      <c r="B443" s="152" t="s">
        <v>6801</v>
      </c>
      <c r="C443" s="152" t="s">
        <v>6802</v>
      </c>
      <c r="D443" s="182" t="s">
        <v>6803</v>
      </c>
      <c r="E443" s="153">
        <v>1388289.46</v>
      </c>
      <c r="F443" s="153">
        <v>1586909.8</v>
      </c>
      <c r="G443" s="154">
        <v>-198620.34000000008</v>
      </c>
      <c r="H443" s="155">
        <f t="shared" si="14"/>
        <v>-0.12516170736358176</v>
      </c>
      <c r="I443" s="155">
        <f t="shared" si="15"/>
        <v>3.1800441608707292E-2</v>
      </c>
      <c r="J443" s="154">
        <v>1388289.46</v>
      </c>
      <c r="K443" s="154">
        <v>1586909.8</v>
      </c>
      <c r="L443" s="156">
        <v>-198620.34000000008</v>
      </c>
      <c r="M443" s="20">
        <v>41548</v>
      </c>
      <c r="N443" s="20">
        <v>41912</v>
      </c>
      <c r="O443" s="165" t="s">
        <v>6364</v>
      </c>
      <c r="P443" s="158">
        <v>7</v>
      </c>
      <c r="Q443" s="165" t="s">
        <v>6804</v>
      </c>
      <c r="R443" s="202">
        <v>6</v>
      </c>
    </row>
    <row r="444" spans="2:18" s="31" customFormat="1" ht="38.25" x14ac:dyDescent="0.2">
      <c r="B444" s="152" t="s">
        <v>6805</v>
      </c>
      <c r="C444" s="152" t="s">
        <v>6806</v>
      </c>
      <c r="D444" s="182" t="s">
        <v>6807</v>
      </c>
      <c r="E444" s="153">
        <v>17344.57</v>
      </c>
      <c r="F444" s="153">
        <v>14903.49</v>
      </c>
      <c r="G444" s="159">
        <v>2441.08</v>
      </c>
      <c r="H444" s="155">
        <f t="shared" si="14"/>
        <v>0.16379250766095726</v>
      </c>
      <c r="I444" s="155">
        <f t="shared" si="15"/>
        <v>3.9729825904832281E-4</v>
      </c>
      <c r="J444" s="154">
        <v>17344.57</v>
      </c>
      <c r="K444" s="154">
        <v>14903.49</v>
      </c>
      <c r="L444" s="156">
        <v>2441.08</v>
      </c>
      <c r="M444" s="20">
        <v>41548</v>
      </c>
      <c r="N444" s="20">
        <v>41912</v>
      </c>
      <c r="O444" s="165" t="s">
        <v>6545</v>
      </c>
      <c r="P444" s="158">
        <v>1</v>
      </c>
      <c r="Q444" s="165" t="s">
        <v>5508</v>
      </c>
      <c r="R444" s="202">
        <v>9</v>
      </c>
    </row>
    <row r="445" spans="2:18" s="31" customFormat="1" x14ac:dyDescent="0.2">
      <c r="B445" s="152" t="s">
        <v>6808</v>
      </c>
      <c r="C445" s="152" t="s">
        <v>6809</v>
      </c>
      <c r="D445" s="182" t="s">
        <v>6810</v>
      </c>
      <c r="E445" s="153">
        <v>169603.84</v>
      </c>
      <c r="F445" s="153">
        <v>167242.45000000001</v>
      </c>
      <c r="G445" s="154">
        <v>2361.3899999999849</v>
      </c>
      <c r="H445" s="155">
        <f t="shared" si="14"/>
        <v>1.4119561152087791E-2</v>
      </c>
      <c r="I445" s="155">
        <f t="shared" si="15"/>
        <v>3.8849801615093538E-3</v>
      </c>
      <c r="J445" s="154">
        <v>169603.84</v>
      </c>
      <c r="K445" s="154">
        <v>167242.45000000001</v>
      </c>
      <c r="L445" s="156">
        <v>2361.3899999999849</v>
      </c>
      <c r="M445" s="20">
        <v>41548</v>
      </c>
      <c r="N445" s="20">
        <v>41912</v>
      </c>
      <c r="O445" s="165" t="s">
        <v>5823</v>
      </c>
      <c r="P445" s="158">
        <v>6</v>
      </c>
      <c r="Q445" s="165" t="s">
        <v>6811</v>
      </c>
      <c r="R445" s="202">
        <v>7</v>
      </c>
    </row>
    <row r="446" spans="2:18" s="31" customFormat="1" x14ac:dyDescent="0.2">
      <c r="B446" s="152" t="s">
        <v>6812</v>
      </c>
      <c r="C446" s="152" t="s">
        <v>6813</v>
      </c>
      <c r="D446" s="182" t="s">
        <v>6813</v>
      </c>
      <c r="E446" s="153">
        <v>52926.77</v>
      </c>
      <c r="F446" s="153">
        <v>40990.129999999997</v>
      </c>
      <c r="G446" s="159">
        <v>11936.64</v>
      </c>
      <c r="H446" s="155">
        <f t="shared" ref="H446:H477" si="16">G446/F446</f>
        <v>0.29120766389372271</v>
      </c>
      <c r="I446" s="155">
        <f t="shared" si="15"/>
        <v>1.2123513917065109E-3</v>
      </c>
      <c r="J446" s="154">
        <v>52926.77</v>
      </c>
      <c r="K446" s="154">
        <v>40990.129999999997</v>
      </c>
      <c r="L446" s="156">
        <v>11936.64</v>
      </c>
      <c r="M446" s="20">
        <v>41548</v>
      </c>
      <c r="N446" s="20">
        <v>41912</v>
      </c>
      <c r="O446" s="165" t="s">
        <v>6701</v>
      </c>
      <c r="P446" s="158">
        <v>6</v>
      </c>
      <c r="Q446" s="165" t="s">
        <v>6044</v>
      </c>
      <c r="R446" s="202">
        <v>9</v>
      </c>
    </row>
    <row r="447" spans="2:18" s="31" customFormat="1" ht="25.5" x14ac:dyDescent="0.2">
      <c r="B447" s="152" t="s">
        <v>6814</v>
      </c>
      <c r="C447" s="152" t="s">
        <v>6815</v>
      </c>
      <c r="D447" s="182" t="s">
        <v>6816</v>
      </c>
      <c r="E447" s="153">
        <v>1208.8699999999999</v>
      </c>
      <c r="F447" s="153">
        <v>733.55</v>
      </c>
      <c r="G447" s="159">
        <v>475.31999999999994</v>
      </c>
      <c r="H447" s="155">
        <f t="shared" si="16"/>
        <v>0.64797219003476236</v>
      </c>
      <c r="I447" s="155">
        <f t="shared" si="15"/>
        <v>2.7690622852901279E-5</v>
      </c>
      <c r="J447" s="154">
        <v>1208.8699999999999</v>
      </c>
      <c r="K447" s="154">
        <v>733.55</v>
      </c>
      <c r="L447" s="156">
        <v>475.31999999999994</v>
      </c>
      <c r="M447" s="20">
        <v>41548</v>
      </c>
      <c r="N447" s="20">
        <v>41912</v>
      </c>
      <c r="O447" s="165" t="s">
        <v>6817</v>
      </c>
      <c r="P447" s="158">
        <v>7</v>
      </c>
      <c r="Q447" s="165" t="s">
        <v>6800</v>
      </c>
      <c r="R447" s="202">
        <v>7</v>
      </c>
    </row>
    <row r="448" spans="2:18" s="31" customFormat="1" x14ac:dyDescent="0.2">
      <c r="B448" s="152" t="s">
        <v>6818</v>
      </c>
      <c r="C448" s="152" t="s">
        <v>6819</v>
      </c>
      <c r="D448" s="182" t="s">
        <v>6819</v>
      </c>
      <c r="E448" s="153">
        <v>61666.67</v>
      </c>
      <c r="F448" s="153">
        <v>666602.23999999999</v>
      </c>
      <c r="G448" s="159">
        <v>-604935.56999999995</v>
      </c>
      <c r="H448" s="155">
        <f t="shared" si="16"/>
        <v>-0.90749105493554894</v>
      </c>
      <c r="I448" s="155">
        <f t="shared" si="15"/>
        <v>1.4125493242154424E-3</v>
      </c>
      <c r="J448" s="154">
        <v>61666.67</v>
      </c>
      <c r="K448" s="154">
        <v>666602.23999999999</v>
      </c>
      <c r="L448" s="156">
        <v>-604935.56999999995</v>
      </c>
      <c r="M448" s="20">
        <v>41548</v>
      </c>
      <c r="N448" s="20">
        <v>41912</v>
      </c>
      <c r="O448" s="165" t="s">
        <v>6169</v>
      </c>
      <c r="P448" s="158">
        <v>8</v>
      </c>
      <c r="Q448" s="165" t="s">
        <v>6820</v>
      </c>
      <c r="R448" s="202">
        <v>7</v>
      </c>
    </row>
    <row r="449" spans="2:18" s="31" customFormat="1" ht="25.5" x14ac:dyDescent="0.2">
      <c r="B449" s="152" t="s">
        <v>6821</v>
      </c>
      <c r="C449" s="152" t="s">
        <v>6822</v>
      </c>
      <c r="D449" s="182" t="s">
        <v>6823</v>
      </c>
      <c r="E449" s="153">
        <v>20074.77</v>
      </c>
      <c r="F449" s="153">
        <v>47164.67</v>
      </c>
      <c r="G449" s="159">
        <v>-27089.899999999998</v>
      </c>
      <c r="H449" s="155">
        <f t="shared" si="16"/>
        <v>-0.57436848386726758</v>
      </c>
      <c r="I449" s="155">
        <f t="shared" si="15"/>
        <v>4.5983677726201916E-4</v>
      </c>
      <c r="J449" s="154">
        <v>20074.77</v>
      </c>
      <c r="K449" s="154">
        <v>47164.67</v>
      </c>
      <c r="L449" s="156">
        <v>-27089.899999999998</v>
      </c>
      <c r="M449" s="20">
        <v>41548</v>
      </c>
      <c r="N449" s="20">
        <v>41912</v>
      </c>
      <c r="O449" s="165" t="s">
        <v>6824</v>
      </c>
      <c r="P449" s="158">
        <v>7</v>
      </c>
      <c r="Q449" s="165" t="s">
        <v>6004</v>
      </c>
      <c r="R449" s="202">
        <v>12</v>
      </c>
    </row>
    <row r="450" spans="2:18" s="31" customFormat="1" ht="25.5" x14ac:dyDescent="0.2">
      <c r="B450" s="152" t="s">
        <v>6825</v>
      </c>
      <c r="C450" s="152" t="s">
        <v>6826</v>
      </c>
      <c r="D450" s="182" t="s">
        <v>6827</v>
      </c>
      <c r="E450" s="153">
        <v>13057.49</v>
      </c>
      <c r="F450" s="153">
        <v>8280.4699999999993</v>
      </c>
      <c r="G450" s="159">
        <v>4777.0200000000004</v>
      </c>
      <c r="H450" s="155">
        <f t="shared" si="16"/>
        <v>0.57690203575400922</v>
      </c>
      <c r="I450" s="155">
        <f t="shared" si="15"/>
        <v>2.9909752992094264E-4</v>
      </c>
      <c r="J450" s="154">
        <v>13057.49</v>
      </c>
      <c r="K450" s="154">
        <v>8280.4699999999993</v>
      </c>
      <c r="L450" s="156">
        <v>4777.0200000000004</v>
      </c>
      <c r="M450" s="20">
        <v>41548</v>
      </c>
      <c r="N450" s="20">
        <v>41912</v>
      </c>
      <c r="O450" s="165" t="s">
        <v>6828</v>
      </c>
      <c r="P450" s="158">
        <v>7</v>
      </c>
      <c r="Q450" s="165" t="s">
        <v>6829</v>
      </c>
      <c r="R450" s="202">
        <v>8</v>
      </c>
    </row>
    <row r="451" spans="2:18" s="31" customFormat="1" ht="38.25" x14ac:dyDescent="0.2">
      <c r="B451" s="152" t="s">
        <v>6830</v>
      </c>
      <c r="C451" s="152" t="s">
        <v>6831</v>
      </c>
      <c r="D451" s="182" t="s">
        <v>6832</v>
      </c>
      <c r="E451" s="153">
        <v>785.66</v>
      </c>
      <c r="F451" s="153">
        <v>3042.73</v>
      </c>
      <c r="G451" s="159">
        <v>-2257.0700000000002</v>
      </c>
      <c r="H451" s="155">
        <f t="shared" si="16"/>
        <v>-0.74179108892343393</v>
      </c>
      <c r="I451" s="155">
        <f t="shared" si="15"/>
        <v>1.799648824986179E-5</v>
      </c>
      <c r="J451" s="154">
        <v>785.66</v>
      </c>
      <c r="K451" s="154">
        <v>3042.73</v>
      </c>
      <c r="L451" s="156">
        <v>-2257.0700000000002</v>
      </c>
      <c r="M451" s="20">
        <v>41548</v>
      </c>
      <c r="N451" s="20">
        <v>41912</v>
      </c>
      <c r="O451" s="165" t="s">
        <v>6833</v>
      </c>
      <c r="P451" s="158">
        <v>7</v>
      </c>
      <c r="Q451" s="165" t="s">
        <v>6829</v>
      </c>
      <c r="R451" s="202">
        <v>8</v>
      </c>
    </row>
    <row r="452" spans="2:18" s="31" customFormat="1" x14ac:dyDescent="0.2">
      <c r="B452" s="152" t="s">
        <v>6834</v>
      </c>
      <c r="C452" s="152" t="s">
        <v>6835</v>
      </c>
      <c r="D452" s="182" t="s">
        <v>6836</v>
      </c>
      <c r="E452" s="153">
        <v>7499.09</v>
      </c>
      <c r="F452" s="153">
        <v>123381.36</v>
      </c>
      <c r="G452" s="159">
        <v>-115882.27</v>
      </c>
      <c r="H452" s="155">
        <f t="shared" si="16"/>
        <v>-0.939220235536389</v>
      </c>
      <c r="I452" s="155">
        <f t="shared" si="15"/>
        <v>1.7177568549965131E-4</v>
      </c>
      <c r="J452" s="154">
        <v>7499.09</v>
      </c>
      <c r="K452" s="154">
        <v>123381.36</v>
      </c>
      <c r="L452" s="156">
        <v>-115882.27</v>
      </c>
      <c r="M452" s="20">
        <v>41548</v>
      </c>
      <c r="N452" s="20">
        <v>41912</v>
      </c>
      <c r="O452" s="165" t="s">
        <v>6837</v>
      </c>
      <c r="P452" s="158">
        <v>7</v>
      </c>
      <c r="Q452" s="165" t="s">
        <v>6327</v>
      </c>
      <c r="R452" s="202">
        <v>11</v>
      </c>
    </row>
    <row r="453" spans="2:18" s="31" customFormat="1" x14ac:dyDescent="0.2">
      <c r="B453" s="152" t="s">
        <v>6838</v>
      </c>
      <c r="C453" s="152" t="s">
        <v>6839</v>
      </c>
      <c r="D453" s="182" t="s">
        <v>6839</v>
      </c>
      <c r="E453" s="153">
        <v>29084.59</v>
      </c>
      <c r="F453" s="153">
        <v>404045.26</v>
      </c>
      <c r="G453" s="159">
        <v>-374960.67</v>
      </c>
      <c r="H453" s="155">
        <f t="shared" si="16"/>
        <v>-0.92801650488363596</v>
      </c>
      <c r="I453" s="155">
        <f t="shared" si="15"/>
        <v>6.6621755235986009E-4</v>
      </c>
      <c r="J453" s="154">
        <v>29084.59</v>
      </c>
      <c r="K453" s="154">
        <v>404045.26</v>
      </c>
      <c r="L453" s="156">
        <v>-374960.67</v>
      </c>
      <c r="M453" s="20">
        <v>41548</v>
      </c>
      <c r="N453" s="20">
        <v>41912</v>
      </c>
      <c r="O453" s="165" t="s">
        <v>6840</v>
      </c>
      <c r="P453" s="158">
        <v>10</v>
      </c>
      <c r="Q453" s="165" t="s">
        <v>6841</v>
      </c>
      <c r="R453" s="202">
        <v>7</v>
      </c>
    </row>
    <row r="454" spans="2:18" s="31" customFormat="1" x14ac:dyDescent="0.2">
      <c r="B454" s="152" t="s">
        <v>6842</v>
      </c>
      <c r="C454" s="152" t="s">
        <v>6843</v>
      </c>
      <c r="D454" s="182" t="s">
        <v>6844</v>
      </c>
      <c r="E454" s="153">
        <v>4755.6899999999996</v>
      </c>
      <c r="F454" s="153">
        <v>7925.37</v>
      </c>
      <c r="G454" s="159">
        <v>-3169.6800000000003</v>
      </c>
      <c r="H454" s="155">
        <f t="shared" si="16"/>
        <v>-0.39994094912918898</v>
      </c>
      <c r="I454" s="155">
        <f t="shared" si="15"/>
        <v>1.0893480539289923E-4</v>
      </c>
      <c r="J454" s="154">
        <v>4755.6899999999996</v>
      </c>
      <c r="K454" s="154">
        <v>7925.37</v>
      </c>
      <c r="L454" s="156">
        <v>-3169.6800000000003</v>
      </c>
      <c r="M454" s="20">
        <v>41548</v>
      </c>
      <c r="N454" s="20">
        <v>41912</v>
      </c>
      <c r="O454" s="165" t="s">
        <v>6845</v>
      </c>
      <c r="P454" s="158">
        <v>7</v>
      </c>
      <c r="Q454" s="165" t="s">
        <v>6044</v>
      </c>
      <c r="R454" s="202">
        <v>9</v>
      </c>
    </row>
    <row r="455" spans="2:18" s="31" customFormat="1" ht="38.25" x14ac:dyDescent="0.2">
      <c r="B455" s="152" t="s">
        <v>6846</v>
      </c>
      <c r="C455" s="152" t="s">
        <v>6847</v>
      </c>
      <c r="D455" s="182" t="s">
        <v>6848</v>
      </c>
      <c r="E455" s="153">
        <v>2781.99</v>
      </c>
      <c r="F455" s="153">
        <v>5932.5</v>
      </c>
      <c r="G455" s="159">
        <v>-3150.51</v>
      </c>
      <c r="H455" s="155">
        <f t="shared" si="16"/>
        <v>-0.53105941845764859</v>
      </c>
      <c r="I455" s="155">
        <f t="shared" si="15"/>
        <v>6.3724830519859728E-5</v>
      </c>
      <c r="J455" s="154">
        <v>2781.99</v>
      </c>
      <c r="K455" s="154">
        <v>5932.5</v>
      </c>
      <c r="L455" s="156">
        <v>-3150.51</v>
      </c>
      <c r="M455" s="20">
        <v>41548</v>
      </c>
      <c r="N455" s="20">
        <v>41912</v>
      </c>
      <c r="O455" s="165" t="s">
        <v>6849</v>
      </c>
      <c r="P455" s="158">
        <v>8</v>
      </c>
      <c r="Q455" s="165" t="s">
        <v>6850</v>
      </c>
      <c r="R455" s="202">
        <v>8</v>
      </c>
    </row>
    <row r="456" spans="2:18" s="31" customFormat="1" ht="25.5" x14ac:dyDescent="0.2">
      <c r="B456" s="152" t="s">
        <v>6851</v>
      </c>
      <c r="C456" s="152" t="s">
        <v>6852</v>
      </c>
      <c r="D456" s="182" t="s">
        <v>6853</v>
      </c>
      <c r="E456" s="153">
        <v>981.13</v>
      </c>
      <c r="F456" s="153">
        <v>704.63</v>
      </c>
      <c r="G456" s="159">
        <v>276.5</v>
      </c>
      <c r="H456" s="155">
        <f t="shared" si="16"/>
        <v>0.3924045243603026</v>
      </c>
      <c r="I456" s="155">
        <f t="shared" si="15"/>
        <v>2.2473963949528929E-5</v>
      </c>
      <c r="J456" s="154">
        <v>981.13</v>
      </c>
      <c r="K456" s="154">
        <v>704.63</v>
      </c>
      <c r="L456" s="156">
        <v>276.5</v>
      </c>
      <c r="M456" s="20">
        <v>41548</v>
      </c>
      <c r="N456" s="20">
        <v>41912</v>
      </c>
      <c r="O456" s="165" t="s">
        <v>6169</v>
      </c>
      <c r="P456" s="158">
        <v>8</v>
      </c>
      <c r="Q456" s="165" t="s">
        <v>6854</v>
      </c>
      <c r="R456" s="202">
        <v>8</v>
      </c>
    </row>
    <row r="457" spans="2:18" s="31" customFormat="1" x14ac:dyDescent="0.2">
      <c r="B457" s="152" t="s">
        <v>6855</v>
      </c>
      <c r="C457" s="152" t="s">
        <v>6856</v>
      </c>
      <c r="D457" s="182" t="s">
        <v>6857</v>
      </c>
      <c r="E457" s="153">
        <v>672.32</v>
      </c>
      <c r="F457" s="153">
        <v>1414.49</v>
      </c>
      <c r="G457" s="159">
        <v>-742.17</v>
      </c>
      <c r="H457" s="155">
        <f t="shared" si="16"/>
        <v>-0.52469087798429115</v>
      </c>
      <c r="I457" s="155">
        <f t="shared" si="15"/>
        <v>1.5400299086305881E-5</v>
      </c>
      <c r="J457" s="154">
        <v>672.32</v>
      </c>
      <c r="K457" s="154">
        <v>1414.49</v>
      </c>
      <c r="L457" s="156">
        <v>-742.17</v>
      </c>
      <c r="M457" s="20">
        <v>41548</v>
      </c>
      <c r="N457" s="20">
        <v>41912</v>
      </c>
      <c r="O457" s="165" t="s">
        <v>6169</v>
      </c>
      <c r="P457" s="158">
        <v>8</v>
      </c>
      <c r="Q457" s="165" t="s">
        <v>6854</v>
      </c>
      <c r="R457" s="202">
        <v>8</v>
      </c>
    </row>
    <row r="458" spans="2:18" s="31" customFormat="1" x14ac:dyDescent="0.2">
      <c r="B458" s="152" t="s">
        <v>6858</v>
      </c>
      <c r="C458" s="152" t="s">
        <v>6859</v>
      </c>
      <c r="D458" s="182" t="s">
        <v>6860</v>
      </c>
      <c r="E458" s="153">
        <v>13807.9</v>
      </c>
      <c r="F458" s="153">
        <v>5350.57</v>
      </c>
      <c r="G458" s="159">
        <v>8457.33</v>
      </c>
      <c r="H458" s="155">
        <f t="shared" si="16"/>
        <v>1.5806409410586162</v>
      </c>
      <c r="I458" s="155">
        <f t="shared" si="15"/>
        <v>3.1628657447912149E-4</v>
      </c>
      <c r="J458" s="154">
        <v>13807.9</v>
      </c>
      <c r="K458" s="154">
        <v>5350.57</v>
      </c>
      <c r="L458" s="156">
        <v>8457.33</v>
      </c>
      <c r="M458" s="20">
        <v>41548</v>
      </c>
      <c r="N458" s="20">
        <v>41912</v>
      </c>
      <c r="O458" s="165" t="s">
        <v>6828</v>
      </c>
      <c r="P458" s="158">
        <v>7</v>
      </c>
      <c r="Q458" s="165" t="s">
        <v>6829</v>
      </c>
      <c r="R458" s="202">
        <v>8</v>
      </c>
    </row>
    <row r="459" spans="2:18" s="13" customFormat="1" x14ac:dyDescent="0.2">
      <c r="B459" s="152" t="s">
        <v>6861</v>
      </c>
      <c r="C459" s="152" t="s">
        <v>6862</v>
      </c>
      <c r="D459" s="182" t="s">
        <v>6863</v>
      </c>
      <c r="E459" s="153">
        <v>314.57</v>
      </c>
      <c r="F459" s="153">
        <v>2243.9</v>
      </c>
      <c r="G459" s="154">
        <v>-1929.3300000000002</v>
      </c>
      <c r="H459" s="155">
        <f t="shared" si="16"/>
        <v>-0.85981104327287317</v>
      </c>
      <c r="I459" s="155">
        <f t="shared" si="15"/>
        <v>7.2056045983746444E-6</v>
      </c>
      <c r="J459" s="154">
        <v>314.57</v>
      </c>
      <c r="K459" s="154">
        <v>2243.9</v>
      </c>
      <c r="L459" s="156">
        <v>-1929.3300000000002</v>
      </c>
      <c r="M459" s="20">
        <v>41548</v>
      </c>
      <c r="N459" s="20">
        <v>41912</v>
      </c>
      <c r="O459" s="165" t="s">
        <v>6169</v>
      </c>
      <c r="P459" s="158">
        <v>8</v>
      </c>
      <c r="Q459" s="165" t="s">
        <v>6829</v>
      </c>
      <c r="R459" s="202">
        <v>8</v>
      </c>
    </row>
    <row r="460" spans="2:18" ht="25.5" x14ac:dyDescent="0.2">
      <c r="B460" s="152" t="s">
        <v>6864</v>
      </c>
      <c r="C460" s="152" t="s">
        <v>6865</v>
      </c>
      <c r="D460" s="182" t="s">
        <v>6866</v>
      </c>
      <c r="E460" s="153">
        <v>496.17</v>
      </c>
      <c r="F460" s="153">
        <v>1590.93</v>
      </c>
      <c r="G460" s="154">
        <v>-1094.76</v>
      </c>
      <c r="H460" s="155">
        <f t="shared" si="16"/>
        <v>-0.68812581320359789</v>
      </c>
      <c r="I460" s="155">
        <f t="shared" si="15"/>
        <v>1.1365371248293059E-5</v>
      </c>
      <c r="J460" s="154">
        <v>496.17</v>
      </c>
      <c r="K460" s="154">
        <v>1590.93</v>
      </c>
      <c r="L460" s="156">
        <v>-1094.76</v>
      </c>
      <c r="M460" s="20">
        <v>41548</v>
      </c>
      <c r="N460" s="20">
        <v>41912</v>
      </c>
      <c r="O460" s="165" t="s">
        <v>6849</v>
      </c>
      <c r="P460" s="158">
        <v>8</v>
      </c>
      <c r="Q460" s="165" t="s">
        <v>6044</v>
      </c>
      <c r="R460" s="202">
        <v>9</v>
      </c>
    </row>
    <row r="461" spans="2:18" x14ac:dyDescent="0.2">
      <c r="B461" s="152" t="s">
        <v>6867</v>
      </c>
      <c r="C461" s="152" t="s">
        <v>6868</v>
      </c>
      <c r="D461" s="182" t="s">
        <v>6869</v>
      </c>
      <c r="E461" s="153">
        <v>7662.44</v>
      </c>
      <c r="F461" s="153">
        <v>12478.77</v>
      </c>
      <c r="G461" s="159">
        <v>-4816.3300000000008</v>
      </c>
      <c r="H461" s="155">
        <f t="shared" si="16"/>
        <v>-0.38596191772105748</v>
      </c>
      <c r="I461" s="155">
        <f t="shared" si="15"/>
        <v>1.7551741392621612E-4</v>
      </c>
      <c r="J461" s="154">
        <v>7662.44</v>
      </c>
      <c r="K461" s="154">
        <v>12478.77</v>
      </c>
      <c r="L461" s="156">
        <v>-4816.3300000000008</v>
      </c>
      <c r="M461" s="20">
        <v>41548</v>
      </c>
      <c r="N461" s="20">
        <v>41912</v>
      </c>
      <c r="O461" s="165" t="s">
        <v>6870</v>
      </c>
      <c r="P461" s="158">
        <v>6</v>
      </c>
      <c r="Q461" s="165" t="s">
        <v>6044</v>
      </c>
      <c r="R461" s="202">
        <v>9</v>
      </c>
    </row>
    <row r="462" spans="2:18" x14ac:dyDescent="0.2">
      <c r="B462" s="152" t="s">
        <v>6871</v>
      </c>
      <c r="C462" s="152" t="s">
        <v>6872</v>
      </c>
      <c r="D462" s="182" t="s">
        <v>6873</v>
      </c>
      <c r="E462" s="153">
        <v>1513.49</v>
      </c>
      <c r="F462" s="153">
        <v>6173.13</v>
      </c>
      <c r="G462" s="154">
        <v>-4659.6400000000003</v>
      </c>
      <c r="H462" s="155">
        <f t="shared" si="16"/>
        <v>-0.75482615788101015</v>
      </c>
      <c r="I462" s="155">
        <f t="shared" si="15"/>
        <v>3.466831072128315E-5</v>
      </c>
      <c r="J462" s="154">
        <v>1513.49</v>
      </c>
      <c r="K462" s="154">
        <v>6173.13</v>
      </c>
      <c r="L462" s="156">
        <v>-4659.6400000000003</v>
      </c>
      <c r="M462" s="20">
        <v>41548</v>
      </c>
      <c r="N462" s="20">
        <v>41912</v>
      </c>
      <c r="O462" s="165" t="s">
        <v>6870</v>
      </c>
      <c r="P462" s="158">
        <v>6</v>
      </c>
      <c r="Q462" s="165" t="s">
        <v>6804</v>
      </c>
      <c r="R462" s="202">
        <v>6</v>
      </c>
    </row>
    <row r="463" spans="2:18" ht="25.5" x14ac:dyDescent="0.2">
      <c r="B463" s="152" t="s">
        <v>6874</v>
      </c>
      <c r="C463" s="152" t="s">
        <v>6875</v>
      </c>
      <c r="D463" s="182" t="s">
        <v>6876</v>
      </c>
      <c r="E463" s="153">
        <v>3260.53</v>
      </c>
      <c r="F463" s="153">
        <v>5918.05</v>
      </c>
      <c r="G463" s="154">
        <v>-2657.52</v>
      </c>
      <c r="H463" s="155">
        <f t="shared" si="16"/>
        <v>-0.44905331992801684</v>
      </c>
      <c r="I463" s="155">
        <f t="shared" ref="I463:I477" si="17">J463/43656295</f>
        <v>7.4686365391291222E-5</v>
      </c>
      <c r="J463" s="154">
        <v>3260.53</v>
      </c>
      <c r="K463" s="154">
        <v>5918.05</v>
      </c>
      <c r="L463" s="156">
        <v>-2657.52</v>
      </c>
      <c r="M463" s="20">
        <v>41548</v>
      </c>
      <c r="N463" s="20">
        <v>41912</v>
      </c>
      <c r="O463" s="165" t="s">
        <v>6849</v>
      </c>
      <c r="P463" s="158">
        <v>8</v>
      </c>
      <c r="Q463" s="165" t="s">
        <v>5508</v>
      </c>
      <c r="R463" s="202">
        <v>9</v>
      </c>
    </row>
    <row r="464" spans="2:18" ht="25.5" x14ac:dyDescent="0.2">
      <c r="B464" s="152" t="s">
        <v>6877</v>
      </c>
      <c r="C464" s="152" t="s">
        <v>6878</v>
      </c>
      <c r="D464" s="182" t="s">
        <v>6879</v>
      </c>
      <c r="E464" s="153">
        <v>5382.99</v>
      </c>
      <c r="F464" s="153">
        <v>15060.51</v>
      </c>
      <c r="G464" s="159">
        <v>-9677.52</v>
      </c>
      <c r="H464" s="155">
        <f t="shared" si="16"/>
        <v>-0.64257584902503306</v>
      </c>
      <c r="I464" s="155">
        <f t="shared" si="17"/>
        <v>1.2330386717425288E-4</v>
      </c>
      <c r="J464" s="154">
        <v>5382.99</v>
      </c>
      <c r="K464" s="154">
        <v>15060.51</v>
      </c>
      <c r="L464" s="156">
        <v>-9677.52</v>
      </c>
      <c r="M464" s="20">
        <v>41548</v>
      </c>
      <c r="N464" s="20">
        <v>41912</v>
      </c>
      <c r="O464" s="165" t="s">
        <v>6364</v>
      </c>
      <c r="P464" s="158">
        <v>7</v>
      </c>
      <c r="Q464" s="165" t="s">
        <v>5508</v>
      </c>
      <c r="R464" s="202">
        <v>9</v>
      </c>
    </row>
    <row r="465" spans="2:18" ht="25.5" x14ac:dyDescent="0.2">
      <c r="B465" s="152" t="s">
        <v>6880</v>
      </c>
      <c r="C465" s="152" t="s">
        <v>6881</v>
      </c>
      <c r="D465" s="182" t="s">
        <v>6882</v>
      </c>
      <c r="E465" s="153">
        <v>946.56</v>
      </c>
      <c r="F465" s="153">
        <v>1340.89</v>
      </c>
      <c r="G465" s="154">
        <v>-394.33000000000015</v>
      </c>
      <c r="H465" s="155">
        <f t="shared" si="16"/>
        <v>-0.29408079708253482</v>
      </c>
      <c r="I465" s="155">
        <f t="shared" si="17"/>
        <v>2.168209647657915E-5</v>
      </c>
      <c r="J465" s="154">
        <v>946.56</v>
      </c>
      <c r="K465" s="154">
        <v>1340.89</v>
      </c>
      <c r="L465" s="156">
        <v>-394.33000000000015</v>
      </c>
      <c r="M465" s="20">
        <v>41548</v>
      </c>
      <c r="N465" s="20">
        <v>41912</v>
      </c>
      <c r="O465" s="165" t="s">
        <v>6169</v>
      </c>
      <c r="P465" s="158">
        <v>8</v>
      </c>
      <c r="Q465" s="165" t="s">
        <v>5508</v>
      </c>
      <c r="R465" s="202">
        <v>9</v>
      </c>
    </row>
    <row r="466" spans="2:18" ht="25.5" x14ac:dyDescent="0.2">
      <c r="B466" s="152" t="s">
        <v>6883</v>
      </c>
      <c r="C466" s="152" t="s">
        <v>6884</v>
      </c>
      <c r="D466" s="182" t="s">
        <v>6885</v>
      </c>
      <c r="E466" s="153">
        <v>-2746.47</v>
      </c>
      <c r="F466" s="153">
        <v>3009</v>
      </c>
      <c r="G466" s="154">
        <v>-5755.4699999999993</v>
      </c>
      <c r="H466" s="155">
        <f t="shared" si="16"/>
        <v>-1.9127517447657028</v>
      </c>
      <c r="I466" s="155">
        <f t="shared" si="17"/>
        <v>-6.2911202153091543E-5</v>
      </c>
      <c r="J466" s="154">
        <v>-2746.47</v>
      </c>
      <c r="K466" s="154">
        <v>3009</v>
      </c>
      <c r="L466" s="156">
        <v>-5755.4699999999993</v>
      </c>
      <c r="M466" s="20">
        <v>41548</v>
      </c>
      <c r="N466" s="20">
        <v>41912</v>
      </c>
      <c r="O466" s="165" t="s">
        <v>6169</v>
      </c>
      <c r="P466" s="158">
        <v>8</v>
      </c>
      <c r="Q466" s="165" t="s">
        <v>6829</v>
      </c>
      <c r="R466" s="202">
        <v>8</v>
      </c>
    </row>
    <row r="467" spans="2:18" x14ac:dyDescent="0.2">
      <c r="B467" s="152" t="s">
        <v>6886</v>
      </c>
      <c r="C467" s="152" t="s">
        <v>6887</v>
      </c>
      <c r="D467" s="182" t="s">
        <v>6888</v>
      </c>
      <c r="E467" s="153">
        <v>5892.86</v>
      </c>
      <c r="F467" s="153">
        <v>7837.58</v>
      </c>
      <c r="G467" s="154">
        <v>-1944.7200000000003</v>
      </c>
      <c r="H467" s="155">
        <f t="shared" si="16"/>
        <v>-0.24812761081864559</v>
      </c>
      <c r="I467" s="155">
        <f t="shared" si="17"/>
        <v>1.3498305341761135E-4</v>
      </c>
      <c r="J467" s="154">
        <v>5892.86</v>
      </c>
      <c r="K467" s="154">
        <v>7837.58</v>
      </c>
      <c r="L467" s="156">
        <v>-1944.7200000000003</v>
      </c>
      <c r="M467" s="20">
        <v>41548</v>
      </c>
      <c r="N467" s="20">
        <v>41912</v>
      </c>
      <c r="O467" s="165" t="s">
        <v>6889</v>
      </c>
      <c r="P467" s="158">
        <v>8</v>
      </c>
      <c r="Q467" s="165" t="s">
        <v>6044</v>
      </c>
      <c r="R467" s="202">
        <v>9</v>
      </c>
    </row>
    <row r="468" spans="2:18" ht="25.5" x14ac:dyDescent="0.2">
      <c r="B468" s="152" t="s">
        <v>6890</v>
      </c>
      <c r="C468" s="152" t="s">
        <v>6891</v>
      </c>
      <c r="D468" s="182" t="s">
        <v>6892</v>
      </c>
      <c r="E468" s="153">
        <v>6519.9</v>
      </c>
      <c r="F468" s="153">
        <v>1878.75</v>
      </c>
      <c r="G468" s="154">
        <v>4641.1499999999996</v>
      </c>
      <c r="H468" s="155">
        <f t="shared" si="16"/>
        <v>2.4703393213572853</v>
      </c>
      <c r="I468" s="155">
        <f t="shared" si="17"/>
        <v>1.4934615958591996E-4</v>
      </c>
      <c r="J468" s="154">
        <v>6519.9</v>
      </c>
      <c r="K468" s="154">
        <v>1878.75</v>
      </c>
      <c r="L468" s="156">
        <v>4641.1499999999996</v>
      </c>
      <c r="M468" s="20">
        <v>41548</v>
      </c>
      <c r="N468" s="20">
        <v>41912</v>
      </c>
      <c r="O468" s="165" t="s">
        <v>6169</v>
      </c>
      <c r="P468" s="158">
        <v>8</v>
      </c>
      <c r="Q468" s="165" t="s">
        <v>6854</v>
      </c>
      <c r="R468" s="202">
        <v>8</v>
      </c>
    </row>
    <row r="469" spans="2:18" ht="25.5" x14ac:dyDescent="0.2">
      <c r="B469" s="152" t="s">
        <v>6893</v>
      </c>
      <c r="C469" s="152" t="s">
        <v>6894</v>
      </c>
      <c r="D469" s="182" t="s">
        <v>6895</v>
      </c>
      <c r="E469" s="153">
        <v>17672.71</v>
      </c>
      <c r="F469" s="153">
        <v>21569.11</v>
      </c>
      <c r="G469" s="154">
        <v>-3896.4000000000015</v>
      </c>
      <c r="H469" s="155">
        <f t="shared" si="16"/>
        <v>-0.18064723115603756</v>
      </c>
      <c r="I469" s="155">
        <f t="shared" si="17"/>
        <v>4.0481470083524035E-4</v>
      </c>
      <c r="J469" s="154">
        <v>17672.71</v>
      </c>
      <c r="K469" s="154">
        <v>21569.11</v>
      </c>
      <c r="L469" s="156">
        <v>-3896.4000000000015</v>
      </c>
      <c r="M469" s="20">
        <v>41548</v>
      </c>
      <c r="N469" s="20">
        <v>41912</v>
      </c>
      <c r="O469" s="165" t="s">
        <v>6896</v>
      </c>
      <c r="P469" s="158">
        <v>8</v>
      </c>
      <c r="Q469" s="165" t="s">
        <v>5508</v>
      </c>
      <c r="R469" s="202">
        <v>9</v>
      </c>
    </row>
    <row r="470" spans="2:18" ht="25.5" x14ac:dyDescent="0.2">
      <c r="B470" s="152" t="s">
        <v>6897</v>
      </c>
      <c r="C470" s="152" t="s">
        <v>6898</v>
      </c>
      <c r="D470" s="182" t="s">
        <v>6899</v>
      </c>
      <c r="E470" s="153">
        <v>1956.12</v>
      </c>
      <c r="F470" s="153">
        <v>4333.33</v>
      </c>
      <c r="G470" s="154">
        <v>-2377.21</v>
      </c>
      <c r="H470" s="155">
        <f t="shared" si="16"/>
        <v>-0.54858734506718854</v>
      </c>
      <c r="I470" s="155">
        <f t="shared" si="17"/>
        <v>4.4807283806378897E-5</v>
      </c>
      <c r="J470" s="154">
        <v>1956.12</v>
      </c>
      <c r="K470" s="154">
        <v>4333.33</v>
      </c>
      <c r="L470" s="156">
        <v>-2377.21</v>
      </c>
      <c r="M470" s="20">
        <v>41548</v>
      </c>
      <c r="N470" s="20">
        <v>41912</v>
      </c>
      <c r="O470" s="165" t="s">
        <v>5823</v>
      </c>
      <c r="P470" s="158">
        <v>6</v>
      </c>
      <c r="Q470" s="165" t="s">
        <v>5508</v>
      </c>
      <c r="R470" s="202">
        <v>9</v>
      </c>
    </row>
    <row r="471" spans="2:18" x14ac:dyDescent="0.2">
      <c r="B471" s="152" t="s">
        <v>6900</v>
      </c>
      <c r="C471" s="152" t="s">
        <v>6901</v>
      </c>
      <c r="D471" s="182" t="s">
        <v>6902</v>
      </c>
      <c r="E471" s="153">
        <v>-771.96</v>
      </c>
      <c r="F471" s="153">
        <v>1508.21</v>
      </c>
      <c r="G471" s="154">
        <v>-2280.17</v>
      </c>
      <c r="H471" s="155">
        <f t="shared" si="16"/>
        <v>-1.5118385370737497</v>
      </c>
      <c r="I471" s="155">
        <f t="shared" si="17"/>
        <v>-1.7682673254796359E-5</v>
      </c>
      <c r="J471" s="154">
        <v>-771.96</v>
      </c>
      <c r="K471" s="154">
        <v>1508.21</v>
      </c>
      <c r="L471" s="156">
        <v>-2280.17</v>
      </c>
      <c r="M471" s="20">
        <v>41548</v>
      </c>
      <c r="N471" s="20">
        <v>41912</v>
      </c>
      <c r="O471" s="165" t="s">
        <v>6829</v>
      </c>
      <c r="P471" s="158">
        <v>8</v>
      </c>
      <c r="Q471" s="165" t="s">
        <v>6044</v>
      </c>
      <c r="R471" s="202">
        <v>9</v>
      </c>
    </row>
    <row r="472" spans="2:18" x14ac:dyDescent="0.2">
      <c r="B472" s="152" t="s">
        <v>6903</v>
      </c>
      <c r="C472" s="152" t="s">
        <v>6904</v>
      </c>
      <c r="D472" s="182" t="s">
        <v>6905</v>
      </c>
      <c r="E472" s="153">
        <v>8565.1</v>
      </c>
      <c r="F472" s="153">
        <v>15584.5</v>
      </c>
      <c r="G472" s="154">
        <v>-7019.4</v>
      </c>
      <c r="H472" s="155">
        <f t="shared" si="16"/>
        <v>-0.45040906028425676</v>
      </c>
      <c r="I472" s="155">
        <f t="shared" si="17"/>
        <v>1.9619392804634477E-4</v>
      </c>
      <c r="J472" s="154">
        <v>8565.1</v>
      </c>
      <c r="K472" s="154">
        <v>15584.5</v>
      </c>
      <c r="L472" s="156">
        <v>-7019.4</v>
      </c>
      <c r="M472" s="20">
        <v>41548</v>
      </c>
      <c r="N472" s="20">
        <v>41912</v>
      </c>
      <c r="O472" s="165" t="s">
        <v>5958</v>
      </c>
      <c r="P472" s="158">
        <v>9</v>
      </c>
      <c r="Q472" s="165" t="s">
        <v>6906</v>
      </c>
      <c r="R472" s="202">
        <v>7</v>
      </c>
    </row>
    <row r="473" spans="2:18" x14ac:dyDescent="0.2">
      <c r="B473" s="152" t="s">
        <v>6907</v>
      </c>
      <c r="C473" s="152" t="s">
        <v>6908</v>
      </c>
      <c r="D473" s="182" t="s">
        <v>6909</v>
      </c>
      <c r="E473" s="153">
        <v>-1545.03</v>
      </c>
      <c r="F473" s="153">
        <v>2603.11</v>
      </c>
      <c r="G473" s="154">
        <v>-4148.1400000000003</v>
      </c>
      <c r="H473" s="155">
        <f t="shared" si="16"/>
        <v>-1.5935323516870206</v>
      </c>
      <c r="I473" s="155">
        <f t="shared" si="17"/>
        <v>-3.5390772396054226E-5</v>
      </c>
      <c r="J473" s="154">
        <v>-1545.03</v>
      </c>
      <c r="K473" s="154">
        <v>2603.11</v>
      </c>
      <c r="L473" s="156">
        <v>-4148.1400000000003</v>
      </c>
      <c r="M473" s="20">
        <v>41548</v>
      </c>
      <c r="N473" s="20">
        <v>41912</v>
      </c>
      <c r="O473" s="165" t="s">
        <v>5958</v>
      </c>
      <c r="P473" s="158">
        <v>9</v>
      </c>
      <c r="Q473" s="165" t="s">
        <v>6044</v>
      </c>
      <c r="R473" s="202">
        <v>9</v>
      </c>
    </row>
    <row r="474" spans="2:18" x14ac:dyDescent="0.2">
      <c r="B474" s="152" t="s">
        <v>6910</v>
      </c>
      <c r="C474" s="152" t="s">
        <v>6911</v>
      </c>
      <c r="D474" s="182" t="s">
        <v>6912</v>
      </c>
      <c r="E474" s="153">
        <v>314.61</v>
      </c>
      <c r="F474" s="153">
        <v>3770.99</v>
      </c>
      <c r="G474" s="154">
        <v>-3456.3799999999997</v>
      </c>
      <c r="H474" s="155">
        <f t="shared" si="16"/>
        <v>-0.91657098003442061</v>
      </c>
      <c r="I474" s="155">
        <f t="shared" si="17"/>
        <v>7.2065208465354197E-6</v>
      </c>
      <c r="J474" s="154">
        <v>314.61</v>
      </c>
      <c r="K474" s="154">
        <v>3770.99</v>
      </c>
      <c r="L474" s="156">
        <v>-3456.3799999999997</v>
      </c>
      <c r="M474" s="20">
        <v>41548</v>
      </c>
      <c r="N474" s="20">
        <v>41912</v>
      </c>
      <c r="O474" s="165" t="s">
        <v>6913</v>
      </c>
      <c r="P474" s="158">
        <v>9</v>
      </c>
      <c r="Q474" s="165" t="s">
        <v>6914</v>
      </c>
      <c r="R474" s="202">
        <v>10</v>
      </c>
    </row>
    <row r="475" spans="2:18" x14ac:dyDescent="0.2">
      <c r="B475" s="152" t="s">
        <v>6915</v>
      </c>
      <c r="C475" s="152" t="s">
        <v>6916</v>
      </c>
      <c r="D475" s="182" t="s">
        <v>6916</v>
      </c>
      <c r="E475" s="153">
        <v>-815164.47</v>
      </c>
      <c r="F475" s="153">
        <v>-208885.04</v>
      </c>
      <c r="G475" s="154">
        <v>-606279.42999999993</v>
      </c>
      <c r="H475" s="155">
        <f t="shared" si="16"/>
        <v>2.9024550058730867</v>
      </c>
      <c r="I475" s="155">
        <f t="shared" si="17"/>
        <v>-1.8672323659165303E-2</v>
      </c>
      <c r="J475" s="154">
        <v>-815164.47</v>
      </c>
      <c r="K475" s="154">
        <v>-208885.04</v>
      </c>
      <c r="L475" s="156">
        <v>-606279.42999999993</v>
      </c>
      <c r="M475" s="20">
        <v>41548</v>
      </c>
      <c r="N475" s="20">
        <v>41912</v>
      </c>
      <c r="O475" s="165" t="s">
        <v>6917</v>
      </c>
      <c r="P475" s="158">
        <v>8</v>
      </c>
      <c r="Q475" s="165" t="s">
        <v>5488</v>
      </c>
      <c r="R475" s="202">
        <v>10</v>
      </c>
    </row>
    <row r="476" spans="2:18" x14ac:dyDescent="0.2">
      <c r="B476" s="152" t="s">
        <v>6918</v>
      </c>
      <c r="C476" s="152" t="s">
        <v>6919</v>
      </c>
      <c r="D476" s="182" t="s">
        <v>6920</v>
      </c>
      <c r="E476" s="153">
        <v>3060.09</v>
      </c>
      <c r="F476" s="153">
        <v>1001570.07</v>
      </c>
      <c r="G476" s="154">
        <v>-998509.98</v>
      </c>
      <c r="H476" s="155">
        <f t="shared" si="16"/>
        <v>-0.99694470702384308</v>
      </c>
      <c r="I476" s="155">
        <f t="shared" si="17"/>
        <v>7.0095045857647797E-5</v>
      </c>
      <c r="J476" s="154">
        <v>3060.09</v>
      </c>
      <c r="K476" s="154">
        <v>1001570.07</v>
      </c>
      <c r="L476" s="156">
        <v>-998509.98</v>
      </c>
      <c r="M476" s="20">
        <v>41548</v>
      </c>
      <c r="N476" s="20">
        <v>41912</v>
      </c>
      <c r="O476" s="165" t="s">
        <v>6828</v>
      </c>
      <c r="P476" s="158">
        <v>7</v>
      </c>
      <c r="Q476" s="165" t="s">
        <v>6921</v>
      </c>
      <c r="R476" s="202">
        <v>2</v>
      </c>
    </row>
    <row r="477" spans="2:18" x14ac:dyDescent="0.2">
      <c r="B477" s="152" t="s">
        <v>6922</v>
      </c>
      <c r="C477" s="152" t="s">
        <v>6923</v>
      </c>
      <c r="D477" s="182" t="s">
        <v>6924</v>
      </c>
      <c r="E477" s="153">
        <v>-7354.63</v>
      </c>
      <c r="F477" s="153">
        <v>8972.8700000000008</v>
      </c>
      <c r="G477" s="154">
        <v>-16327.5</v>
      </c>
      <c r="H477" s="155">
        <f t="shared" si="16"/>
        <v>-1.8196519062462733</v>
      </c>
      <c r="I477" s="155">
        <f t="shared" si="17"/>
        <v>-1.6846665526701248E-4</v>
      </c>
      <c r="J477" s="154">
        <v>-7354.63</v>
      </c>
      <c r="K477" s="154">
        <v>8972.8700000000008</v>
      </c>
      <c r="L477" s="156">
        <v>-16327.5</v>
      </c>
      <c r="M477" s="20">
        <v>41548</v>
      </c>
      <c r="N477" s="20">
        <v>41912</v>
      </c>
      <c r="O477" s="165" t="s">
        <v>6925</v>
      </c>
      <c r="P477" s="158">
        <v>9</v>
      </c>
      <c r="Q477" s="165" t="s">
        <v>6534</v>
      </c>
      <c r="R477" s="202">
        <v>10</v>
      </c>
    </row>
    <row r="478" spans="2:18" x14ac:dyDescent="0.2">
      <c r="B478" s="152"/>
      <c r="C478" s="152"/>
      <c r="D478" s="182"/>
      <c r="E478" s="153"/>
      <c r="F478" s="153"/>
      <c r="G478" s="154"/>
      <c r="H478" s="155"/>
      <c r="I478" s="155"/>
      <c r="J478" s="154"/>
      <c r="K478" s="154"/>
      <c r="L478" s="156"/>
      <c r="M478" s="20"/>
      <c r="N478" s="20"/>
      <c r="O478" s="165"/>
      <c r="P478" s="158"/>
      <c r="Q478" s="165"/>
      <c r="R478" s="202"/>
    </row>
    <row r="479" spans="2:18" x14ac:dyDescent="0.2">
      <c r="B479" s="152"/>
      <c r="C479" s="152"/>
      <c r="D479" s="182"/>
      <c r="E479" s="153"/>
      <c r="F479" s="153"/>
      <c r="G479" s="154"/>
      <c r="H479" s="155"/>
      <c r="I479" s="155"/>
      <c r="J479" s="154"/>
      <c r="K479" s="154"/>
      <c r="L479" s="156"/>
      <c r="M479" s="20"/>
      <c r="N479" s="20"/>
      <c r="O479" s="165"/>
      <c r="P479" s="158"/>
      <c r="Q479" s="165"/>
      <c r="R479" s="202"/>
    </row>
    <row r="480" spans="2:18" x14ac:dyDescent="0.2">
      <c r="B480" s="152"/>
      <c r="C480" s="152"/>
      <c r="D480" s="182"/>
      <c r="E480" s="153"/>
      <c r="F480" s="153"/>
      <c r="G480" s="154"/>
      <c r="H480" s="155"/>
      <c r="I480" s="155"/>
      <c r="J480" s="154"/>
      <c r="K480" s="154"/>
      <c r="L480" s="156"/>
      <c r="M480" s="20"/>
      <c r="N480" s="20"/>
      <c r="O480" s="165"/>
      <c r="P480" s="158"/>
      <c r="Q480" s="165"/>
      <c r="R480" s="202"/>
    </row>
    <row r="481" spans="2:18" x14ac:dyDescent="0.2">
      <c r="B481" s="152"/>
      <c r="C481" s="152"/>
      <c r="D481" s="182"/>
      <c r="E481" s="153"/>
      <c r="F481" s="153"/>
      <c r="G481" s="154"/>
      <c r="H481" s="155"/>
      <c r="I481" s="155"/>
      <c r="J481" s="154"/>
      <c r="K481" s="154"/>
      <c r="L481" s="156"/>
      <c r="M481" s="20"/>
      <c r="N481" s="20"/>
      <c r="O481" s="165"/>
      <c r="P481" s="158"/>
      <c r="Q481" s="165"/>
      <c r="R481" s="202"/>
    </row>
    <row r="482" spans="2:18" x14ac:dyDescent="0.2">
      <c r="B482" s="152"/>
      <c r="C482" s="152"/>
      <c r="D482" s="182"/>
      <c r="E482" s="153"/>
      <c r="F482" s="153"/>
      <c r="G482" s="154"/>
      <c r="H482" s="155"/>
      <c r="I482" s="155"/>
      <c r="J482" s="154"/>
      <c r="K482" s="154"/>
      <c r="L482" s="156"/>
      <c r="M482" s="20"/>
      <c r="N482" s="20"/>
      <c r="O482" s="165"/>
      <c r="P482" s="158"/>
      <c r="Q482" s="165"/>
      <c r="R482" s="202"/>
    </row>
    <row r="483" spans="2:18" x14ac:dyDescent="0.2">
      <c r="B483" s="152"/>
      <c r="C483" s="152"/>
      <c r="D483" s="182"/>
      <c r="E483" s="153"/>
      <c r="F483" s="153"/>
      <c r="G483" s="154"/>
      <c r="H483" s="155"/>
      <c r="I483" s="155"/>
      <c r="J483" s="154"/>
      <c r="K483" s="154"/>
      <c r="L483" s="156"/>
      <c r="M483" s="20"/>
      <c r="N483" s="20"/>
      <c r="O483" s="165"/>
      <c r="P483" s="158"/>
      <c r="Q483" s="165"/>
      <c r="R483" s="202"/>
    </row>
    <row r="484" spans="2:18" x14ac:dyDescent="0.2">
      <c r="B484" s="152"/>
      <c r="C484" s="152"/>
      <c r="D484" s="182"/>
      <c r="E484" s="153"/>
      <c r="F484" s="153"/>
      <c r="G484" s="154"/>
      <c r="H484" s="155"/>
      <c r="I484" s="155"/>
      <c r="J484" s="154"/>
      <c r="K484" s="154"/>
      <c r="L484" s="156"/>
      <c r="M484" s="20"/>
      <c r="N484" s="20"/>
      <c r="O484" s="165"/>
      <c r="P484" s="158"/>
      <c r="Q484" s="165"/>
      <c r="R484" s="202"/>
    </row>
    <row r="485" spans="2:18" x14ac:dyDescent="0.2">
      <c r="B485" s="152"/>
      <c r="C485" s="152"/>
      <c r="D485" s="182"/>
      <c r="E485" s="153"/>
      <c r="F485" s="153"/>
      <c r="G485" s="154"/>
      <c r="H485" s="155"/>
      <c r="I485" s="155"/>
      <c r="J485" s="154"/>
      <c r="K485" s="154"/>
      <c r="L485" s="156"/>
      <c r="M485" s="20"/>
      <c r="N485" s="20"/>
      <c r="O485" s="165"/>
      <c r="P485" s="158"/>
      <c r="Q485" s="165"/>
      <c r="R485" s="202"/>
    </row>
    <row r="486" spans="2:18" x14ac:dyDescent="0.2">
      <c r="B486" s="152"/>
      <c r="C486" s="152"/>
      <c r="D486" s="182"/>
      <c r="E486" s="153"/>
      <c r="F486" s="153"/>
      <c r="G486" s="154"/>
      <c r="H486" s="155"/>
      <c r="I486" s="155"/>
      <c r="J486" s="154"/>
      <c r="K486" s="154"/>
      <c r="L486" s="156"/>
      <c r="M486" s="20"/>
      <c r="N486" s="20"/>
      <c r="O486" s="165"/>
      <c r="P486" s="158"/>
      <c r="Q486" s="165"/>
      <c r="R486" s="202"/>
    </row>
    <row r="487" spans="2:18" x14ac:dyDescent="0.2">
      <c r="B487" s="152"/>
      <c r="C487" s="152"/>
      <c r="D487" s="182"/>
      <c r="E487" s="153"/>
      <c r="F487" s="153"/>
      <c r="G487" s="154"/>
      <c r="H487" s="155"/>
      <c r="I487" s="155"/>
      <c r="J487" s="154"/>
      <c r="K487" s="154"/>
      <c r="L487" s="156"/>
      <c r="M487" s="20"/>
      <c r="N487" s="20"/>
      <c r="O487" s="165"/>
      <c r="P487" s="158"/>
      <c r="Q487" s="165"/>
      <c r="R487" s="202"/>
    </row>
    <row r="488" spans="2:18" x14ac:dyDescent="0.2">
      <c r="B488" s="152"/>
      <c r="C488" s="152"/>
      <c r="D488" s="182"/>
      <c r="E488" s="153"/>
      <c r="F488" s="153"/>
      <c r="G488" s="154"/>
      <c r="H488" s="155"/>
      <c r="I488" s="155"/>
      <c r="J488" s="154"/>
      <c r="K488" s="154"/>
      <c r="L488" s="156"/>
      <c r="M488" s="20"/>
      <c r="N488" s="20"/>
      <c r="O488" s="165"/>
      <c r="P488" s="158"/>
      <c r="Q488" s="165"/>
      <c r="R488" s="202"/>
    </row>
    <row r="489" spans="2:18" x14ac:dyDescent="0.2">
      <c r="B489" s="152"/>
      <c r="C489" s="152"/>
      <c r="D489" s="182"/>
      <c r="E489" s="153"/>
      <c r="F489" s="153"/>
      <c r="G489" s="154"/>
      <c r="H489" s="155"/>
      <c r="I489" s="155"/>
      <c r="J489" s="154"/>
      <c r="K489" s="154"/>
      <c r="L489" s="156"/>
      <c r="M489" s="20"/>
      <c r="N489" s="20"/>
      <c r="O489" s="165"/>
      <c r="P489" s="158"/>
      <c r="Q489" s="165"/>
      <c r="R489" s="202"/>
    </row>
    <row r="490" spans="2:18" x14ac:dyDescent="0.2">
      <c r="B490" s="152"/>
      <c r="C490" s="152"/>
      <c r="D490" s="182"/>
      <c r="E490" s="153"/>
      <c r="F490" s="153"/>
      <c r="G490" s="154"/>
      <c r="H490" s="155"/>
      <c r="I490" s="155"/>
      <c r="J490" s="154"/>
      <c r="K490" s="154"/>
      <c r="L490" s="156"/>
      <c r="M490" s="20"/>
      <c r="N490" s="20"/>
      <c r="O490" s="165"/>
      <c r="P490" s="158"/>
      <c r="Q490" s="165"/>
      <c r="R490" s="202"/>
    </row>
    <row r="491" spans="2:18" x14ac:dyDescent="0.2">
      <c r="B491" s="139"/>
      <c r="C491" s="139"/>
      <c r="D491" s="183"/>
      <c r="E491" s="142"/>
      <c r="F491" s="142"/>
      <c r="G491" s="138"/>
      <c r="H491" s="136"/>
      <c r="I491" s="136"/>
      <c r="J491" s="138"/>
      <c r="K491" s="138"/>
      <c r="L491" s="137"/>
      <c r="M491" s="143"/>
      <c r="N491" s="143"/>
      <c r="O491" s="140"/>
      <c r="P491" s="141"/>
      <c r="Q491" s="140"/>
      <c r="R491" s="203"/>
    </row>
    <row r="492" spans="2:18" x14ac:dyDescent="0.2">
      <c r="B492" s="139"/>
      <c r="C492" s="139"/>
      <c r="D492" s="183"/>
      <c r="E492" s="142"/>
      <c r="F492" s="142"/>
      <c r="G492" s="138"/>
      <c r="H492" s="136"/>
      <c r="I492" s="136"/>
      <c r="J492" s="138"/>
      <c r="K492" s="138"/>
      <c r="L492" s="137"/>
      <c r="M492" s="143"/>
      <c r="N492" s="143"/>
      <c r="O492" s="140"/>
      <c r="P492" s="141"/>
      <c r="Q492" s="140"/>
      <c r="R492" s="203"/>
    </row>
    <row r="493" spans="2:18" x14ac:dyDescent="0.2">
      <c r="B493" s="139"/>
      <c r="C493" s="139"/>
      <c r="D493" s="183"/>
      <c r="E493" s="142"/>
      <c r="F493" s="142"/>
      <c r="G493" s="144"/>
      <c r="H493" s="136"/>
      <c r="I493" s="136"/>
      <c r="J493" s="138"/>
      <c r="K493" s="138"/>
      <c r="L493" s="137"/>
      <c r="M493" s="143"/>
      <c r="N493" s="143"/>
      <c r="O493" s="140"/>
      <c r="P493" s="141"/>
      <c r="Q493" s="140"/>
      <c r="R493" s="203"/>
    </row>
    <row r="494" spans="2:18" x14ac:dyDescent="0.2">
      <c r="B494" s="139"/>
      <c r="C494" s="139"/>
      <c r="D494" s="183"/>
      <c r="E494" s="142"/>
      <c r="F494" s="142"/>
      <c r="G494" s="144"/>
      <c r="H494" s="136"/>
      <c r="I494" s="136"/>
      <c r="J494" s="138"/>
      <c r="K494" s="138"/>
      <c r="L494" s="137"/>
      <c r="M494" s="143"/>
      <c r="N494" s="143"/>
      <c r="O494" s="140"/>
      <c r="P494" s="141"/>
      <c r="Q494" s="140"/>
      <c r="R494" s="203"/>
    </row>
    <row r="495" spans="2:18" x14ac:dyDescent="0.2">
      <c r="B495" s="139"/>
      <c r="C495" s="139"/>
      <c r="D495" s="183"/>
      <c r="E495" s="142"/>
      <c r="F495" s="142"/>
      <c r="G495" s="144"/>
      <c r="H495" s="136"/>
      <c r="I495" s="136"/>
      <c r="J495" s="138"/>
      <c r="K495" s="138"/>
      <c r="L495" s="137"/>
      <c r="M495" s="143"/>
      <c r="N495" s="143"/>
      <c r="O495" s="140"/>
      <c r="P495" s="141"/>
      <c r="Q495" s="140"/>
      <c r="R495" s="203"/>
    </row>
    <row r="496" spans="2:18" x14ac:dyDescent="0.2">
      <c r="B496" s="139"/>
      <c r="C496" s="139"/>
      <c r="D496" s="183"/>
      <c r="E496" s="142"/>
      <c r="F496" s="142"/>
      <c r="G496" s="144"/>
      <c r="H496" s="136"/>
      <c r="I496" s="136"/>
      <c r="J496" s="138"/>
      <c r="K496" s="138"/>
      <c r="L496" s="137"/>
      <c r="M496" s="143"/>
      <c r="N496" s="143"/>
      <c r="O496" s="140"/>
      <c r="P496" s="141"/>
      <c r="Q496" s="140"/>
      <c r="R496" s="203"/>
    </row>
    <row r="497" spans="2:18" x14ac:dyDescent="0.2">
      <c r="B497" s="139"/>
      <c r="C497" s="139"/>
      <c r="D497" s="183"/>
      <c r="E497" s="142"/>
      <c r="F497" s="142"/>
      <c r="G497" s="138"/>
      <c r="H497" s="136"/>
      <c r="I497" s="136"/>
      <c r="J497" s="138"/>
      <c r="K497" s="138"/>
      <c r="L497" s="137"/>
      <c r="M497" s="143"/>
      <c r="N497" s="143"/>
      <c r="O497" s="140"/>
      <c r="P497" s="141"/>
      <c r="Q497" s="140"/>
      <c r="R497" s="203"/>
    </row>
    <row r="498" spans="2:18" x14ac:dyDescent="0.2">
      <c r="B498" s="139"/>
      <c r="C498" s="139"/>
      <c r="D498" s="183"/>
      <c r="E498" s="142"/>
      <c r="F498" s="142"/>
      <c r="G498" s="138"/>
      <c r="H498" s="136"/>
      <c r="I498" s="136"/>
      <c r="J498" s="138"/>
      <c r="K498" s="138"/>
      <c r="L498" s="137"/>
      <c r="M498" s="143"/>
      <c r="N498" s="143"/>
      <c r="O498" s="140"/>
      <c r="P498" s="141"/>
      <c r="Q498" s="140"/>
      <c r="R498" s="203"/>
    </row>
    <row r="499" spans="2:18" x14ac:dyDescent="0.2">
      <c r="B499" s="139"/>
      <c r="C499" s="139"/>
      <c r="D499" s="183"/>
      <c r="E499" s="142"/>
      <c r="F499" s="142"/>
      <c r="G499" s="144"/>
      <c r="H499" s="136"/>
      <c r="I499" s="136"/>
      <c r="J499" s="138"/>
      <c r="K499" s="138"/>
      <c r="L499" s="137"/>
      <c r="M499" s="143"/>
      <c r="N499" s="143"/>
      <c r="O499" s="140"/>
      <c r="P499" s="141"/>
      <c r="Q499" s="140"/>
      <c r="R499" s="203"/>
    </row>
    <row r="500" spans="2:18" x14ac:dyDescent="0.2">
      <c r="B500" s="139"/>
      <c r="C500" s="139"/>
      <c r="D500" s="183"/>
      <c r="E500" s="142"/>
      <c r="F500" s="142"/>
      <c r="G500" s="144"/>
      <c r="H500" s="136"/>
      <c r="I500" s="136"/>
      <c r="J500" s="138"/>
      <c r="K500" s="138"/>
      <c r="L500" s="137"/>
      <c r="M500" s="143"/>
      <c r="N500" s="143"/>
      <c r="O500" s="140"/>
      <c r="P500" s="141"/>
      <c r="Q500" s="140"/>
      <c r="R500" s="203"/>
    </row>
    <row r="501" spans="2:18" x14ac:dyDescent="0.2">
      <c r="B501" s="139"/>
      <c r="C501" s="139"/>
      <c r="D501" s="183"/>
      <c r="E501" s="142"/>
      <c r="F501" s="142"/>
      <c r="G501" s="144"/>
      <c r="H501" s="136"/>
      <c r="I501" s="136"/>
      <c r="J501" s="138"/>
      <c r="K501" s="138"/>
      <c r="L501" s="137"/>
      <c r="M501" s="143"/>
      <c r="N501" s="143"/>
      <c r="O501" s="140"/>
      <c r="P501" s="141"/>
      <c r="Q501" s="140"/>
      <c r="R501" s="203"/>
    </row>
    <row r="502" spans="2:18" x14ac:dyDescent="0.2">
      <c r="B502" s="139"/>
      <c r="C502" s="139"/>
      <c r="D502" s="183"/>
      <c r="E502" s="142"/>
      <c r="F502" s="142"/>
      <c r="G502" s="144"/>
      <c r="H502" s="136"/>
      <c r="I502" s="136"/>
      <c r="J502" s="138"/>
      <c r="K502" s="138"/>
      <c r="L502" s="137"/>
      <c r="M502" s="143"/>
      <c r="N502" s="143"/>
      <c r="O502" s="140"/>
      <c r="P502" s="141"/>
      <c r="Q502" s="140"/>
      <c r="R502" s="203"/>
    </row>
    <row r="503" spans="2:18" x14ac:dyDescent="0.2">
      <c r="B503" s="139"/>
      <c r="C503" s="139"/>
      <c r="D503" s="183"/>
      <c r="E503" s="142"/>
      <c r="F503" s="142"/>
      <c r="G503" s="144"/>
      <c r="H503" s="136"/>
      <c r="I503" s="136"/>
      <c r="J503" s="138"/>
      <c r="K503" s="138"/>
      <c r="L503" s="137"/>
      <c r="M503" s="143"/>
      <c r="N503" s="143"/>
      <c r="O503" s="140"/>
      <c r="P503" s="141"/>
      <c r="Q503" s="140"/>
      <c r="R503" s="203"/>
    </row>
    <row r="504" spans="2:18" x14ac:dyDescent="0.2">
      <c r="B504" s="139"/>
      <c r="C504" s="139"/>
      <c r="D504" s="183"/>
      <c r="E504" s="142"/>
      <c r="F504" s="142"/>
      <c r="G504" s="144"/>
      <c r="H504" s="136"/>
      <c r="I504" s="136"/>
      <c r="J504" s="138"/>
      <c r="K504" s="138"/>
      <c r="L504" s="137"/>
      <c r="M504" s="143"/>
      <c r="N504" s="143"/>
      <c r="O504" s="140"/>
      <c r="P504" s="141"/>
      <c r="Q504" s="140"/>
      <c r="R504" s="203"/>
    </row>
    <row r="505" spans="2:18" x14ac:dyDescent="0.2">
      <c r="B505" s="139"/>
      <c r="C505" s="139"/>
      <c r="D505" s="183"/>
      <c r="E505" s="142"/>
      <c r="F505" s="142"/>
      <c r="G505" s="144"/>
      <c r="H505" s="136"/>
      <c r="I505" s="136"/>
      <c r="J505" s="138"/>
      <c r="K505" s="138"/>
      <c r="L505" s="137"/>
      <c r="M505" s="143"/>
      <c r="N505" s="143"/>
      <c r="O505" s="140"/>
      <c r="P505" s="141"/>
      <c r="Q505" s="140"/>
      <c r="R505" s="203"/>
    </row>
    <row r="506" spans="2:18" x14ac:dyDescent="0.2">
      <c r="B506" s="139"/>
      <c r="C506" s="139"/>
      <c r="D506" s="183"/>
      <c r="E506" s="142"/>
      <c r="F506" s="142"/>
      <c r="G506" s="144"/>
      <c r="H506" s="136"/>
      <c r="I506" s="136"/>
      <c r="J506" s="138"/>
      <c r="K506" s="138"/>
      <c r="L506" s="137"/>
      <c r="M506" s="143"/>
      <c r="N506" s="143"/>
      <c r="O506" s="140"/>
      <c r="P506" s="141"/>
      <c r="Q506" s="140"/>
      <c r="R506" s="203"/>
    </row>
    <row r="507" spans="2:18" x14ac:dyDescent="0.2">
      <c r="B507" s="139"/>
      <c r="C507" s="139"/>
      <c r="D507" s="183"/>
      <c r="E507" s="142"/>
      <c r="F507" s="142"/>
      <c r="G507" s="144"/>
      <c r="H507" s="136"/>
      <c r="I507" s="136"/>
      <c r="J507" s="138"/>
      <c r="K507" s="138"/>
      <c r="L507" s="137"/>
      <c r="M507" s="143"/>
      <c r="N507" s="143"/>
      <c r="O507" s="140"/>
      <c r="P507" s="141"/>
      <c r="Q507" s="140"/>
      <c r="R507" s="203"/>
    </row>
    <row r="508" spans="2:18" x14ac:dyDescent="0.2">
      <c r="B508" s="139"/>
      <c r="C508" s="139"/>
      <c r="D508" s="183"/>
      <c r="E508" s="142"/>
      <c r="F508" s="142"/>
      <c r="G508" s="144"/>
      <c r="H508" s="136"/>
      <c r="I508" s="136"/>
      <c r="J508" s="138"/>
      <c r="K508" s="138"/>
      <c r="L508" s="137"/>
      <c r="M508" s="143"/>
      <c r="N508" s="143"/>
      <c r="O508" s="140"/>
      <c r="P508" s="141"/>
      <c r="Q508" s="140"/>
      <c r="R508" s="203"/>
    </row>
    <row r="509" spans="2:18" x14ac:dyDescent="0.2">
      <c r="B509" s="139"/>
      <c r="C509" s="139"/>
      <c r="D509" s="183"/>
      <c r="E509" s="142"/>
      <c r="F509" s="142"/>
      <c r="G509" s="144"/>
      <c r="H509" s="136"/>
      <c r="I509" s="136"/>
      <c r="J509" s="138"/>
      <c r="K509" s="138"/>
      <c r="L509" s="137"/>
      <c r="M509" s="143"/>
      <c r="N509" s="143"/>
      <c r="O509" s="140"/>
      <c r="P509" s="141"/>
      <c r="Q509" s="140"/>
      <c r="R509" s="203"/>
    </row>
    <row r="510" spans="2:18" x14ac:dyDescent="0.2">
      <c r="B510" s="139"/>
      <c r="C510" s="139"/>
      <c r="D510" s="183"/>
      <c r="E510" s="142"/>
      <c r="F510" s="142"/>
      <c r="G510" s="144"/>
      <c r="H510" s="136"/>
      <c r="I510" s="136"/>
      <c r="J510" s="138"/>
      <c r="K510" s="138"/>
      <c r="L510" s="137"/>
      <c r="M510" s="143"/>
      <c r="N510" s="143"/>
      <c r="O510" s="140"/>
      <c r="P510" s="141"/>
      <c r="Q510" s="140"/>
      <c r="R510" s="203"/>
    </row>
    <row r="511" spans="2:18" x14ac:dyDescent="0.2">
      <c r="B511" s="139"/>
      <c r="C511" s="139"/>
      <c r="D511" s="183"/>
      <c r="E511" s="142"/>
      <c r="F511" s="142"/>
      <c r="G511" s="138"/>
      <c r="H511" s="136"/>
      <c r="I511" s="136"/>
      <c r="J511" s="138"/>
      <c r="K511" s="138"/>
      <c r="L511" s="137"/>
      <c r="M511" s="143"/>
      <c r="N511" s="143"/>
      <c r="O511" s="140"/>
      <c r="P511" s="141"/>
      <c r="Q511" s="140"/>
      <c r="R511" s="203"/>
    </row>
    <row r="512" spans="2:18" x14ac:dyDescent="0.2">
      <c r="B512" s="139"/>
      <c r="C512" s="139"/>
      <c r="D512" s="183"/>
      <c r="E512" s="142"/>
      <c r="F512" s="142"/>
      <c r="G512" s="138"/>
      <c r="H512" s="136"/>
      <c r="I512" s="136"/>
      <c r="J512" s="138"/>
      <c r="K512" s="138"/>
      <c r="L512" s="137"/>
      <c r="M512" s="143"/>
      <c r="N512" s="143"/>
      <c r="O512" s="140"/>
      <c r="P512" s="141"/>
      <c r="Q512" s="140"/>
      <c r="R512" s="203"/>
    </row>
    <row r="513" spans="2:18" x14ac:dyDescent="0.2">
      <c r="B513" s="139"/>
      <c r="C513" s="139"/>
      <c r="D513" s="183"/>
      <c r="E513" s="142"/>
      <c r="F513" s="142"/>
      <c r="G513" s="144"/>
      <c r="H513" s="136"/>
      <c r="I513" s="136"/>
      <c r="J513" s="138"/>
      <c r="K513" s="138"/>
      <c r="L513" s="137"/>
      <c r="M513" s="143"/>
      <c r="N513" s="143"/>
      <c r="O513" s="140"/>
      <c r="P513" s="141"/>
      <c r="Q513" s="140"/>
      <c r="R513" s="203"/>
    </row>
    <row r="514" spans="2:18" x14ac:dyDescent="0.2">
      <c r="B514" s="139"/>
      <c r="C514" s="139"/>
      <c r="D514" s="183"/>
      <c r="E514" s="142"/>
      <c r="F514" s="142"/>
      <c r="G514" s="144"/>
      <c r="H514" s="136"/>
      <c r="I514" s="136"/>
      <c r="J514" s="138"/>
      <c r="K514" s="138"/>
      <c r="L514" s="137"/>
      <c r="M514" s="143"/>
      <c r="N514" s="143"/>
      <c r="O514" s="140"/>
      <c r="P514" s="141"/>
      <c r="Q514" s="140"/>
      <c r="R514" s="203"/>
    </row>
    <row r="515" spans="2:18" x14ac:dyDescent="0.2">
      <c r="B515" s="139"/>
      <c r="C515" s="139"/>
      <c r="D515" s="183"/>
      <c r="E515" s="142"/>
      <c r="F515" s="142"/>
      <c r="G515" s="144"/>
      <c r="H515" s="136"/>
      <c r="I515" s="136"/>
      <c r="J515" s="138"/>
      <c r="K515" s="138"/>
      <c r="L515" s="137"/>
      <c r="M515" s="143"/>
      <c r="N515" s="143"/>
      <c r="O515" s="140"/>
      <c r="P515" s="141"/>
      <c r="Q515" s="140"/>
      <c r="R515" s="203"/>
    </row>
    <row r="516" spans="2:18" x14ac:dyDescent="0.2">
      <c r="B516" s="139"/>
      <c r="C516" s="139"/>
      <c r="D516" s="183"/>
      <c r="E516" s="142"/>
      <c r="F516" s="142"/>
      <c r="G516" s="138"/>
      <c r="H516" s="136"/>
      <c r="I516" s="136"/>
      <c r="J516" s="138"/>
      <c r="K516" s="138"/>
      <c r="L516" s="137"/>
      <c r="M516" s="143"/>
      <c r="N516" s="143"/>
      <c r="O516" s="140"/>
      <c r="P516" s="141"/>
      <c r="Q516" s="140"/>
      <c r="R516" s="203"/>
    </row>
    <row r="517" spans="2:18" x14ac:dyDescent="0.2">
      <c r="B517" s="139"/>
      <c r="C517" s="139"/>
      <c r="D517" s="183"/>
      <c r="E517" s="142"/>
      <c r="F517" s="142"/>
      <c r="G517" s="138"/>
      <c r="H517" s="136"/>
      <c r="I517" s="136"/>
      <c r="J517" s="138"/>
      <c r="K517" s="138"/>
      <c r="L517" s="137"/>
      <c r="M517" s="143"/>
      <c r="N517" s="143"/>
      <c r="O517" s="140"/>
      <c r="P517" s="141"/>
      <c r="Q517" s="140"/>
      <c r="R517" s="203"/>
    </row>
    <row r="518" spans="2:18" x14ac:dyDescent="0.2">
      <c r="B518" s="139"/>
      <c r="C518" s="139"/>
      <c r="D518" s="183"/>
      <c r="E518" s="142"/>
      <c r="F518" s="142"/>
      <c r="G518" s="138"/>
      <c r="H518" s="136"/>
      <c r="I518" s="136"/>
      <c r="J518" s="138"/>
      <c r="K518" s="138"/>
      <c r="L518" s="137"/>
      <c r="M518" s="143"/>
      <c r="N518" s="143"/>
      <c r="O518" s="140"/>
      <c r="P518" s="141"/>
      <c r="Q518" s="140"/>
      <c r="R518" s="203"/>
    </row>
    <row r="519" spans="2:18" x14ac:dyDescent="0.2">
      <c r="B519" s="139"/>
      <c r="C519" s="139"/>
      <c r="D519" s="183"/>
      <c r="E519" s="142"/>
      <c r="F519" s="142"/>
      <c r="G519" s="138"/>
      <c r="H519" s="136"/>
      <c r="I519" s="136"/>
      <c r="J519" s="138"/>
      <c r="K519" s="138"/>
      <c r="L519" s="137"/>
      <c r="M519" s="143"/>
      <c r="N519" s="143"/>
      <c r="O519" s="140"/>
      <c r="P519" s="141"/>
      <c r="Q519" s="140"/>
      <c r="R519" s="203"/>
    </row>
    <row r="520" spans="2:18" x14ac:dyDescent="0.2">
      <c r="B520" s="139"/>
      <c r="C520" s="139"/>
      <c r="D520" s="183"/>
      <c r="E520" s="142"/>
      <c r="F520" s="142"/>
      <c r="G520" s="138"/>
      <c r="H520" s="136"/>
      <c r="I520" s="136"/>
      <c r="J520" s="138"/>
      <c r="K520" s="138"/>
      <c r="L520" s="137"/>
      <c r="M520" s="143"/>
      <c r="N520" s="143"/>
      <c r="O520" s="140"/>
      <c r="P520" s="141"/>
      <c r="Q520" s="140"/>
      <c r="R520" s="203"/>
    </row>
    <row r="521" spans="2:18" x14ac:dyDescent="0.2">
      <c r="B521" s="139"/>
      <c r="C521" s="139"/>
      <c r="D521" s="183"/>
      <c r="E521" s="142"/>
      <c r="F521" s="142"/>
      <c r="G521" s="138"/>
      <c r="H521" s="136"/>
      <c r="I521" s="136"/>
      <c r="J521" s="138"/>
      <c r="K521" s="138"/>
      <c r="L521" s="137"/>
      <c r="M521" s="143"/>
      <c r="N521" s="143"/>
      <c r="O521" s="140"/>
      <c r="P521" s="141"/>
      <c r="Q521" s="140"/>
      <c r="R521" s="203"/>
    </row>
    <row r="522" spans="2:18" x14ac:dyDescent="0.2">
      <c r="B522" s="139"/>
      <c r="C522" s="139"/>
      <c r="D522" s="183"/>
      <c r="E522" s="142"/>
      <c r="F522" s="142"/>
      <c r="G522" s="138"/>
      <c r="H522" s="136"/>
      <c r="I522" s="136"/>
      <c r="J522" s="138"/>
      <c r="K522" s="138"/>
      <c r="L522" s="137"/>
      <c r="M522" s="143"/>
      <c r="N522" s="143"/>
      <c r="O522" s="140"/>
      <c r="P522" s="141"/>
      <c r="Q522" s="140"/>
      <c r="R522" s="203"/>
    </row>
    <row r="523" spans="2:18" x14ac:dyDescent="0.2">
      <c r="B523" s="139"/>
      <c r="C523" s="139"/>
      <c r="D523" s="183"/>
      <c r="E523" s="142"/>
      <c r="F523" s="142"/>
      <c r="G523" s="138"/>
      <c r="H523" s="136"/>
      <c r="I523" s="136"/>
      <c r="J523" s="138"/>
      <c r="K523" s="138"/>
      <c r="L523" s="137"/>
      <c r="M523" s="143"/>
      <c r="N523" s="143"/>
      <c r="O523" s="140"/>
      <c r="P523" s="141"/>
      <c r="Q523" s="140"/>
      <c r="R523" s="203"/>
    </row>
    <row r="524" spans="2:18" x14ac:dyDescent="0.2">
      <c r="B524" s="139"/>
      <c r="C524" s="139"/>
      <c r="D524" s="183"/>
      <c r="E524" s="142"/>
      <c r="F524" s="142"/>
      <c r="G524" s="144"/>
      <c r="H524" s="136"/>
      <c r="I524" s="136"/>
      <c r="J524" s="138"/>
      <c r="K524" s="138"/>
      <c r="L524" s="137"/>
      <c r="M524" s="143"/>
      <c r="N524" s="143"/>
      <c r="O524" s="140"/>
      <c r="P524" s="141"/>
      <c r="Q524" s="140"/>
      <c r="R524" s="203"/>
    </row>
    <row r="525" spans="2:18" x14ac:dyDescent="0.2">
      <c r="B525" s="139"/>
      <c r="C525" s="139"/>
      <c r="D525" s="183"/>
      <c r="E525" s="142"/>
      <c r="F525" s="142"/>
      <c r="G525" s="144"/>
      <c r="H525" s="136"/>
      <c r="I525" s="136"/>
      <c r="J525" s="138"/>
      <c r="K525" s="138"/>
      <c r="L525" s="137"/>
      <c r="M525" s="143"/>
      <c r="N525" s="143"/>
      <c r="O525" s="140"/>
      <c r="P525" s="141"/>
      <c r="Q525" s="140"/>
      <c r="R525" s="203"/>
    </row>
    <row r="526" spans="2:18" x14ac:dyDescent="0.2">
      <c r="B526" s="139"/>
      <c r="C526" s="139"/>
      <c r="D526" s="183"/>
      <c r="E526" s="142"/>
      <c r="F526" s="142"/>
      <c r="G526" s="144"/>
      <c r="H526" s="136"/>
      <c r="I526" s="136"/>
      <c r="J526" s="138"/>
      <c r="K526" s="138"/>
      <c r="L526" s="137"/>
      <c r="M526" s="143"/>
      <c r="N526" s="143"/>
      <c r="O526" s="140"/>
      <c r="P526" s="141"/>
      <c r="Q526" s="140"/>
      <c r="R526" s="203"/>
    </row>
    <row r="527" spans="2:18" x14ac:dyDescent="0.2">
      <c r="B527" s="139"/>
      <c r="C527" s="139"/>
      <c r="D527" s="183"/>
      <c r="E527" s="142"/>
      <c r="F527" s="142"/>
      <c r="G527" s="144"/>
      <c r="H527" s="136"/>
      <c r="I527" s="136"/>
      <c r="J527" s="138"/>
      <c r="K527" s="138"/>
      <c r="L527" s="137"/>
      <c r="M527" s="143"/>
      <c r="N527" s="143"/>
      <c r="O527" s="140"/>
      <c r="P527" s="141"/>
      <c r="Q527" s="140"/>
      <c r="R527" s="203"/>
    </row>
    <row r="528" spans="2:18" x14ac:dyDescent="0.2">
      <c r="B528" s="139"/>
      <c r="C528" s="139"/>
      <c r="D528" s="183"/>
      <c r="E528" s="142"/>
      <c r="F528" s="142"/>
      <c r="G528" s="138"/>
      <c r="H528" s="136"/>
      <c r="I528" s="136"/>
      <c r="J528" s="138"/>
      <c r="K528" s="138"/>
      <c r="L528" s="137"/>
      <c r="M528" s="143"/>
      <c r="N528" s="143"/>
      <c r="O528" s="140"/>
      <c r="P528" s="141"/>
      <c r="Q528" s="140"/>
      <c r="R528" s="203"/>
    </row>
    <row r="529" spans="2:18" x14ac:dyDescent="0.2">
      <c r="B529" s="139"/>
      <c r="C529" s="139"/>
      <c r="D529" s="183"/>
      <c r="E529" s="142"/>
      <c r="F529" s="142"/>
      <c r="G529" s="144"/>
      <c r="H529" s="136"/>
      <c r="I529" s="136"/>
      <c r="J529" s="138"/>
      <c r="K529" s="138"/>
      <c r="L529" s="137"/>
      <c r="M529" s="143"/>
      <c r="N529" s="143"/>
      <c r="O529" s="140"/>
      <c r="P529" s="141"/>
      <c r="Q529" s="140"/>
      <c r="R529" s="203"/>
    </row>
    <row r="530" spans="2:18" x14ac:dyDescent="0.2">
      <c r="B530" s="139"/>
      <c r="C530" s="139"/>
      <c r="D530" s="183"/>
      <c r="E530" s="142"/>
      <c r="F530" s="142"/>
      <c r="G530" s="138"/>
      <c r="H530" s="136"/>
      <c r="I530" s="136"/>
      <c r="J530" s="138"/>
      <c r="K530" s="138"/>
      <c r="L530" s="137"/>
      <c r="M530" s="143"/>
      <c r="N530" s="143"/>
      <c r="O530" s="140"/>
      <c r="P530" s="141"/>
      <c r="Q530" s="140"/>
      <c r="R530" s="203"/>
    </row>
    <row r="531" spans="2:18" x14ac:dyDescent="0.2">
      <c r="B531" s="139"/>
      <c r="C531" s="139"/>
      <c r="D531" s="183"/>
      <c r="E531" s="142"/>
      <c r="F531" s="142"/>
      <c r="G531" s="138"/>
      <c r="H531" s="136"/>
      <c r="I531" s="136"/>
      <c r="J531" s="138"/>
      <c r="K531" s="138"/>
      <c r="L531" s="137"/>
      <c r="M531" s="143"/>
      <c r="N531" s="143"/>
      <c r="O531" s="140"/>
      <c r="P531" s="141"/>
      <c r="Q531" s="140"/>
      <c r="R531" s="203"/>
    </row>
    <row r="532" spans="2:18" x14ac:dyDescent="0.2">
      <c r="B532" s="139"/>
      <c r="C532" s="139"/>
      <c r="D532" s="183"/>
      <c r="E532" s="142"/>
      <c r="F532" s="142"/>
      <c r="G532" s="138"/>
      <c r="H532" s="136"/>
      <c r="I532" s="136"/>
      <c r="J532" s="138"/>
      <c r="K532" s="138"/>
      <c r="L532" s="137"/>
      <c r="M532" s="143"/>
      <c r="N532" s="143"/>
      <c r="O532" s="140"/>
      <c r="P532" s="141"/>
      <c r="Q532" s="140"/>
      <c r="R532" s="203"/>
    </row>
    <row r="533" spans="2:18" x14ac:dyDescent="0.2">
      <c r="B533" s="139"/>
      <c r="C533" s="139"/>
      <c r="D533" s="183"/>
      <c r="E533" s="142"/>
      <c r="F533" s="142"/>
      <c r="G533" s="138"/>
      <c r="H533" s="136"/>
      <c r="I533" s="136"/>
      <c r="J533" s="138"/>
      <c r="K533" s="138"/>
      <c r="L533" s="137"/>
      <c r="M533" s="143"/>
      <c r="N533" s="143"/>
      <c r="O533" s="140"/>
      <c r="P533" s="141"/>
      <c r="Q533" s="140"/>
      <c r="R533" s="203"/>
    </row>
    <row r="534" spans="2:18" x14ac:dyDescent="0.2">
      <c r="B534" s="139"/>
      <c r="C534" s="139"/>
      <c r="D534" s="183"/>
      <c r="E534" s="142"/>
      <c r="F534" s="142"/>
      <c r="G534" s="138"/>
      <c r="H534" s="136"/>
      <c r="I534" s="136"/>
      <c r="J534" s="138"/>
      <c r="K534" s="138"/>
      <c r="L534" s="137"/>
      <c r="M534" s="143"/>
      <c r="N534" s="143"/>
      <c r="O534" s="140"/>
      <c r="P534" s="141"/>
      <c r="Q534" s="140"/>
      <c r="R534" s="203"/>
    </row>
    <row r="535" spans="2:18" x14ac:dyDescent="0.2">
      <c r="B535" s="139"/>
      <c r="C535" s="139"/>
      <c r="D535" s="183"/>
      <c r="E535" s="142"/>
      <c r="F535" s="142"/>
      <c r="G535" s="138"/>
      <c r="H535" s="136"/>
      <c r="I535" s="136"/>
      <c r="J535" s="138"/>
      <c r="K535" s="138"/>
      <c r="L535" s="137"/>
      <c r="M535" s="143"/>
      <c r="N535" s="143"/>
      <c r="O535" s="140"/>
      <c r="P535" s="141"/>
      <c r="Q535" s="140"/>
      <c r="R535" s="203"/>
    </row>
    <row r="536" spans="2:18" x14ac:dyDescent="0.2">
      <c r="B536" s="139"/>
      <c r="C536" s="139"/>
      <c r="D536" s="183"/>
      <c r="E536" s="142"/>
      <c r="F536" s="142"/>
      <c r="G536" s="144"/>
      <c r="H536" s="136"/>
      <c r="I536" s="136"/>
      <c r="J536" s="138"/>
      <c r="K536" s="138"/>
      <c r="L536" s="137"/>
      <c r="M536" s="143"/>
      <c r="N536" s="143"/>
      <c r="O536" s="140"/>
      <c r="P536" s="141"/>
      <c r="Q536" s="140"/>
      <c r="R536" s="203"/>
    </row>
    <row r="537" spans="2:18" x14ac:dyDescent="0.2">
      <c r="B537" s="139"/>
      <c r="C537" s="139"/>
      <c r="D537" s="183"/>
      <c r="E537" s="142"/>
      <c r="F537" s="142"/>
      <c r="G537" s="138"/>
      <c r="H537" s="136"/>
      <c r="I537" s="136"/>
      <c r="J537" s="138"/>
      <c r="K537" s="138"/>
      <c r="L537" s="137"/>
      <c r="M537" s="143"/>
      <c r="N537" s="143"/>
      <c r="O537" s="140"/>
      <c r="P537" s="141"/>
      <c r="Q537" s="140"/>
      <c r="R537" s="203"/>
    </row>
    <row r="538" spans="2:18" x14ac:dyDescent="0.2">
      <c r="B538" s="139"/>
      <c r="C538" s="139"/>
      <c r="D538" s="183"/>
      <c r="E538" s="142"/>
      <c r="F538" s="142"/>
      <c r="G538" s="138"/>
      <c r="H538" s="136"/>
      <c r="I538" s="136"/>
      <c r="J538" s="138"/>
      <c r="K538" s="138"/>
      <c r="L538" s="137"/>
      <c r="M538" s="143"/>
      <c r="N538" s="143"/>
      <c r="O538" s="140"/>
      <c r="P538" s="141"/>
      <c r="Q538" s="140"/>
      <c r="R538" s="203"/>
    </row>
    <row r="539" spans="2:18" x14ac:dyDescent="0.2">
      <c r="B539" s="139"/>
      <c r="C539" s="139"/>
      <c r="D539" s="183"/>
      <c r="E539" s="142"/>
      <c r="F539" s="142"/>
      <c r="G539" s="138"/>
      <c r="H539" s="136"/>
      <c r="I539" s="136"/>
      <c r="J539" s="138"/>
      <c r="K539" s="138"/>
      <c r="L539" s="137"/>
      <c r="M539" s="143"/>
      <c r="N539" s="143"/>
      <c r="O539" s="140"/>
      <c r="P539" s="141"/>
      <c r="Q539" s="140"/>
      <c r="R539" s="203"/>
    </row>
    <row r="540" spans="2:18" x14ac:dyDescent="0.2">
      <c r="B540" s="139"/>
      <c r="C540" s="139"/>
      <c r="D540" s="183"/>
      <c r="E540" s="142"/>
      <c r="F540" s="142"/>
      <c r="G540" s="144"/>
      <c r="H540" s="136"/>
      <c r="I540" s="136"/>
      <c r="J540" s="138"/>
      <c r="K540" s="138"/>
      <c r="L540" s="137"/>
      <c r="M540" s="143"/>
      <c r="N540" s="143"/>
      <c r="O540" s="140"/>
      <c r="P540" s="141"/>
      <c r="Q540" s="140"/>
      <c r="R540" s="203"/>
    </row>
    <row r="541" spans="2:18" x14ac:dyDescent="0.2">
      <c r="B541" s="139"/>
      <c r="C541" s="139"/>
      <c r="D541" s="183"/>
      <c r="E541" s="142"/>
      <c r="F541" s="142"/>
      <c r="G541" s="138"/>
      <c r="H541" s="136"/>
      <c r="I541" s="136"/>
      <c r="J541" s="138"/>
      <c r="K541" s="138"/>
      <c r="L541" s="137"/>
      <c r="M541" s="143"/>
      <c r="N541" s="143"/>
      <c r="O541" s="140"/>
      <c r="P541" s="141"/>
      <c r="Q541" s="140"/>
      <c r="R541" s="203"/>
    </row>
    <row r="542" spans="2:18" x14ac:dyDescent="0.2">
      <c r="B542" s="139"/>
      <c r="C542" s="139"/>
      <c r="D542" s="183"/>
      <c r="E542" s="142"/>
      <c r="F542" s="142"/>
      <c r="G542" s="138"/>
      <c r="H542" s="136"/>
      <c r="I542" s="136"/>
      <c r="J542" s="138"/>
      <c r="K542" s="138"/>
      <c r="L542" s="137"/>
      <c r="M542" s="143"/>
      <c r="N542" s="143"/>
      <c r="O542" s="140"/>
      <c r="P542" s="141"/>
      <c r="Q542" s="140"/>
      <c r="R542" s="203"/>
    </row>
    <row r="543" spans="2:18" x14ac:dyDescent="0.2">
      <c r="B543" s="139"/>
      <c r="C543" s="139"/>
      <c r="D543" s="183"/>
      <c r="E543" s="142"/>
      <c r="F543" s="142"/>
      <c r="G543" s="138"/>
      <c r="H543" s="136"/>
      <c r="I543" s="136"/>
      <c r="J543" s="138"/>
      <c r="K543" s="138"/>
      <c r="L543" s="137"/>
      <c r="M543" s="143"/>
      <c r="N543" s="143"/>
      <c r="O543" s="140"/>
      <c r="P543" s="141"/>
      <c r="Q543" s="140"/>
      <c r="R543" s="203"/>
    </row>
    <row r="544" spans="2:18" x14ac:dyDescent="0.2">
      <c r="B544" s="139"/>
      <c r="C544" s="139"/>
      <c r="D544" s="183"/>
      <c r="E544" s="142"/>
      <c r="F544" s="142"/>
      <c r="G544" s="138"/>
      <c r="H544" s="136"/>
      <c r="I544" s="136"/>
      <c r="J544" s="138"/>
      <c r="K544" s="138"/>
      <c r="L544" s="137"/>
      <c r="M544" s="143"/>
      <c r="N544" s="143"/>
      <c r="O544" s="140"/>
      <c r="P544" s="141"/>
      <c r="Q544" s="140"/>
      <c r="R544" s="203"/>
    </row>
    <row r="545" spans="2:18" x14ac:dyDescent="0.2">
      <c r="B545" s="139"/>
      <c r="C545" s="139"/>
      <c r="D545" s="183"/>
      <c r="E545" s="142"/>
      <c r="F545" s="142"/>
      <c r="G545" s="138"/>
      <c r="H545" s="136"/>
      <c r="I545" s="136"/>
      <c r="J545" s="138"/>
      <c r="K545" s="138"/>
      <c r="L545" s="137"/>
      <c r="M545" s="143"/>
      <c r="N545" s="143"/>
      <c r="O545" s="140"/>
      <c r="P545" s="141"/>
      <c r="Q545" s="140"/>
      <c r="R545" s="203"/>
    </row>
    <row r="546" spans="2:18" x14ac:dyDescent="0.2">
      <c r="B546" s="139"/>
      <c r="C546" s="139"/>
      <c r="D546" s="183"/>
      <c r="E546" s="142"/>
      <c r="F546" s="142"/>
      <c r="G546" s="138"/>
      <c r="H546" s="136"/>
      <c r="I546" s="136"/>
      <c r="J546" s="138"/>
      <c r="K546" s="138"/>
      <c r="L546" s="137"/>
      <c r="M546" s="143"/>
      <c r="N546" s="143"/>
      <c r="O546" s="140"/>
      <c r="P546" s="141"/>
      <c r="Q546" s="140"/>
      <c r="R546" s="203"/>
    </row>
    <row r="547" spans="2:18" x14ac:dyDescent="0.2">
      <c r="B547" s="52"/>
      <c r="F547" s="90"/>
      <c r="H547" s="54"/>
      <c r="K547" s="90"/>
      <c r="M547" s="56"/>
      <c r="N547" s="56"/>
      <c r="O547" s="52"/>
      <c r="P547" s="52"/>
      <c r="Q547" s="52"/>
      <c r="R547" s="204"/>
    </row>
    <row r="548" spans="2:18" x14ac:dyDescent="0.2">
      <c r="B548" s="52"/>
      <c r="F548" s="90"/>
      <c r="H548" s="54"/>
      <c r="K548" s="90"/>
      <c r="M548" s="56"/>
      <c r="N548" s="56"/>
      <c r="O548" s="52"/>
      <c r="P548" s="52"/>
      <c r="Q548" s="52"/>
      <c r="R548" s="204"/>
    </row>
    <row r="549" spans="2:18" x14ac:dyDescent="0.2">
      <c r="B549" s="52"/>
      <c r="F549" s="90"/>
      <c r="H549" s="54"/>
      <c r="K549" s="90"/>
      <c r="M549" s="56"/>
      <c r="N549" s="56"/>
      <c r="O549" s="52"/>
      <c r="P549" s="52"/>
      <c r="Q549" s="52"/>
      <c r="R549" s="204"/>
    </row>
    <row r="550" spans="2:18" x14ac:dyDescent="0.2">
      <c r="B550" s="52"/>
      <c r="F550" s="90"/>
      <c r="H550" s="54"/>
      <c r="K550" s="90"/>
      <c r="M550" s="56"/>
      <c r="N550" s="56"/>
      <c r="O550" s="52"/>
      <c r="P550" s="52"/>
      <c r="Q550" s="52"/>
      <c r="R550" s="204"/>
    </row>
    <row r="551" spans="2:18" x14ac:dyDescent="0.2">
      <c r="B551" s="52"/>
      <c r="F551" s="90"/>
      <c r="H551" s="54"/>
      <c r="K551" s="90"/>
      <c r="M551" s="56"/>
      <c r="N551" s="56"/>
      <c r="O551" s="52"/>
      <c r="P551" s="52"/>
      <c r="Q551" s="52"/>
      <c r="R551" s="204"/>
    </row>
    <row r="552" spans="2:18" x14ac:dyDescent="0.2">
      <c r="B552" s="52"/>
      <c r="F552" s="90"/>
      <c r="H552" s="54"/>
      <c r="K552" s="90"/>
      <c r="M552" s="56"/>
      <c r="N552" s="56"/>
      <c r="O552" s="52"/>
      <c r="P552" s="52"/>
      <c r="Q552" s="52"/>
      <c r="R552" s="204"/>
    </row>
    <row r="553" spans="2:18" x14ac:dyDescent="0.2">
      <c r="B553" s="52"/>
      <c r="F553" s="90"/>
      <c r="H553" s="54"/>
      <c r="K553" s="90"/>
      <c r="M553" s="56"/>
      <c r="N553" s="56"/>
      <c r="O553" s="52"/>
      <c r="P553" s="52"/>
      <c r="Q553" s="52"/>
      <c r="R553" s="204"/>
    </row>
    <row r="554" spans="2:18" x14ac:dyDescent="0.2">
      <c r="B554" s="52"/>
      <c r="F554" s="90"/>
      <c r="H554" s="54"/>
      <c r="K554" s="90"/>
      <c r="M554" s="56"/>
      <c r="N554" s="56"/>
      <c r="O554" s="52"/>
      <c r="P554" s="52"/>
      <c r="Q554" s="52"/>
      <c r="R554" s="204"/>
    </row>
    <row r="555" spans="2:18" x14ac:dyDescent="0.2">
      <c r="B555" s="52"/>
      <c r="F555" s="90"/>
      <c r="H555" s="54"/>
      <c r="K555" s="90"/>
      <c r="M555" s="56"/>
      <c r="N555" s="56"/>
      <c r="O555" s="52"/>
      <c r="P555" s="52"/>
      <c r="Q555" s="52"/>
      <c r="R555" s="204"/>
    </row>
    <row r="556" spans="2:18" x14ac:dyDescent="0.2">
      <c r="B556" s="52"/>
      <c r="F556" s="90"/>
      <c r="H556" s="54"/>
      <c r="K556" s="90"/>
      <c r="M556" s="56"/>
      <c r="N556" s="56"/>
      <c r="O556" s="52"/>
      <c r="P556" s="52"/>
      <c r="Q556" s="52"/>
      <c r="R556" s="204"/>
    </row>
    <row r="557" spans="2:18" x14ac:dyDescent="0.2">
      <c r="B557" s="52"/>
      <c r="F557" s="90"/>
      <c r="H557" s="54"/>
      <c r="K557" s="90"/>
      <c r="M557" s="56"/>
      <c r="N557" s="56"/>
      <c r="O557" s="52"/>
      <c r="P557" s="52"/>
      <c r="Q557" s="52"/>
      <c r="R557" s="204"/>
    </row>
    <row r="558" spans="2:18" x14ac:dyDescent="0.2">
      <c r="B558" s="52"/>
      <c r="F558" s="90"/>
      <c r="H558" s="54"/>
      <c r="K558" s="90"/>
      <c r="M558" s="56"/>
      <c r="N558" s="56"/>
      <c r="O558" s="52"/>
      <c r="P558" s="52"/>
      <c r="Q558" s="52"/>
      <c r="R558" s="204"/>
    </row>
    <row r="559" spans="2:18" x14ac:dyDescent="0.2">
      <c r="B559" s="52"/>
      <c r="F559" s="90"/>
      <c r="H559" s="54"/>
      <c r="K559" s="90"/>
      <c r="M559" s="56"/>
      <c r="N559" s="56"/>
      <c r="O559" s="52"/>
      <c r="P559" s="52"/>
      <c r="Q559" s="52"/>
      <c r="R559" s="204"/>
    </row>
    <row r="560" spans="2:18" x14ac:dyDescent="0.2">
      <c r="B560" s="52"/>
      <c r="F560" s="90"/>
      <c r="H560" s="54"/>
      <c r="K560" s="90"/>
      <c r="M560" s="56"/>
      <c r="N560" s="56"/>
      <c r="O560" s="52"/>
      <c r="P560" s="52"/>
      <c r="Q560" s="52"/>
      <c r="R560" s="204"/>
    </row>
    <row r="561" spans="2:18" x14ac:dyDescent="0.2">
      <c r="B561" s="52"/>
      <c r="F561" s="90"/>
      <c r="H561" s="54"/>
      <c r="K561" s="90"/>
      <c r="M561" s="56"/>
      <c r="N561" s="56"/>
      <c r="O561" s="52"/>
      <c r="P561" s="52"/>
      <c r="Q561" s="52"/>
      <c r="R561" s="204"/>
    </row>
    <row r="562" spans="2:18" x14ac:dyDescent="0.2">
      <c r="B562" s="52"/>
      <c r="F562" s="90"/>
      <c r="H562" s="54"/>
      <c r="K562" s="90"/>
      <c r="M562" s="56"/>
      <c r="N562" s="56"/>
      <c r="O562" s="52"/>
      <c r="P562" s="52"/>
      <c r="Q562" s="52"/>
      <c r="R562" s="204"/>
    </row>
    <row r="563" spans="2:18" x14ac:dyDescent="0.2">
      <c r="B563" s="52"/>
      <c r="F563" s="90"/>
      <c r="H563" s="54"/>
      <c r="K563" s="90"/>
      <c r="M563" s="56"/>
      <c r="N563" s="56"/>
      <c r="O563" s="52"/>
      <c r="P563" s="52"/>
      <c r="Q563" s="52"/>
      <c r="R563" s="204"/>
    </row>
    <row r="564" spans="2:18" x14ac:dyDescent="0.2">
      <c r="B564" s="52"/>
      <c r="F564" s="90"/>
      <c r="H564" s="54"/>
      <c r="K564" s="90"/>
      <c r="M564" s="56"/>
      <c r="N564" s="56"/>
      <c r="O564" s="52"/>
      <c r="P564" s="52"/>
      <c r="Q564" s="52"/>
      <c r="R564" s="204"/>
    </row>
    <row r="565" spans="2:18" x14ac:dyDescent="0.2">
      <c r="B565" s="52"/>
      <c r="F565" s="90"/>
      <c r="H565" s="54"/>
      <c r="K565" s="90"/>
      <c r="M565" s="56"/>
      <c r="N565" s="56"/>
      <c r="O565" s="52"/>
      <c r="P565" s="52"/>
      <c r="Q565" s="52"/>
      <c r="R565" s="204"/>
    </row>
    <row r="566" spans="2:18" x14ac:dyDescent="0.2">
      <c r="B566" s="52"/>
      <c r="F566" s="90"/>
      <c r="H566" s="54"/>
      <c r="K566" s="90"/>
      <c r="M566" s="56"/>
      <c r="N566" s="56"/>
      <c r="O566" s="52"/>
      <c r="P566" s="52"/>
      <c r="Q566" s="52"/>
      <c r="R566" s="204"/>
    </row>
    <row r="567" spans="2:18" x14ac:dyDescent="0.2">
      <c r="B567" s="52"/>
      <c r="F567" s="90"/>
      <c r="H567" s="54"/>
      <c r="K567" s="90"/>
      <c r="M567" s="56"/>
      <c r="N567" s="56"/>
      <c r="O567" s="52"/>
      <c r="P567" s="52"/>
      <c r="Q567" s="52"/>
      <c r="R567" s="204"/>
    </row>
    <row r="568" spans="2:18" x14ac:dyDescent="0.2">
      <c r="B568" s="52"/>
      <c r="F568" s="90"/>
      <c r="H568" s="54"/>
      <c r="K568" s="90"/>
      <c r="M568" s="56"/>
      <c r="N568" s="56"/>
      <c r="O568" s="52"/>
      <c r="P568" s="52"/>
      <c r="Q568" s="52"/>
      <c r="R568" s="204"/>
    </row>
    <row r="569" spans="2:18" x14ac:dyDescent="0.2">
      <c r="B569" s="52"/>
      <c r="F569" s="90"/>
      <c r="H569" s="54"/>
      <c r="K569" s="90"/>
      <c r="M569" s="56"/>
      <c r="N569" s="56"/>
      <c r="O569" s="52"/>
      <c r="P569" s="52"/>
      <c r="Q569" s="52"/>
      <c r="R569" s="204"/>
    </row>
    <row r="570" spans="2:18" x14ac:dyDescent="0.2">
      <c r="B570" s="52"/>
      <c r="F570" s="90"/>
      <c r="H570" s="54"/>
      <c r="K570" s="90"/>
      <c r="M570" s="56"/>
      <c r="N570" s="56"/>
      <c r="O570" s="52"/>
      <c r="P570" s="52"/>
      <c r="Q570" s="52"/>
      <c r="R570" s="204"/>
    </row>
    <row r="571" spans="2:18" x14ac:dyDescent="0.2">
      <c r="B571" s="52"/>
      <c r="F571" s="90"/>
      <c r="H571" s="54"/>
      <c r="K571" s="90"/>
      <c r="M571" s="56"/>
      <c r="N571" s="56"/>
      <c r="O571" s="52"/>
      <c r="P571" s="52"/>
      <c r="Q571" s="52"/>
      <c r="R571" s="204"/>
    </row>
    <row r="572" spans="2:18" x14ac:dyDescent="0.2">
      <c r="B572" s="52"/>
      <c r="F572" s="90"/>
      <c r="H572" s="54"/>
      <c r="K572" s="90"/>
      <c r="M572" s="56"/>
      <c r="N572" s="56"/>
      <c r="O572" s="52"/>
      <c r="P572" s="52"/>
      <c r="Q572" s="52"/>
      <c r="R572" s="204"/>
    </row>
    <row r="573" spans="2:18" x14ac:dyDescent="0.2">
      <c r="B573" s="52"/>
      <c r="F573" s="90"/>
      <c r="H573" s="54"/>
      <c r="K573" s="90"/>
      <c r="M573" s="56"/>
      <c r="N573" s="56"/>
      <c r="O573" s="52"/>
      <c r="P573" s="52"/>
      <c r="Q573" s="52"/>
      <c r="R573" s="204"/>
    </row>
    <row r="574" spans="2:18" x14ac:dyDescent="0.2">
      <c r="B574" s="52"/>
      <c r="F574" s="90"/>
      <c r="H574" s="54"/>
      <c r="K574" s="90"/>
      <c r="M574" s="56"/>
      <c r="N574" s="56"/>
      <c r="O574" s="52"/>
      <c r="P574" s="52"/>
      <c r="Q574" s="52"/>
      <c r="R574" s="204"/>
    </row>
    <row r="575" spans="2:18" x14ac:dyDescent="0.2">
      <c r="B575" s="52"/>
      <c r="F575" s="90"/>
      <c r="H575" s="54"/>
      <c r="K575" s="90"/>
      <c r="M575" s="56"/>
      <c r="N575" s="56"/>
      <c r="O575" s="52"/>
      <c r="P575" s="52"/>
      <c r="Q575" s="52"/>
      <c r="R575" s="204"/>
    </row>
    <row r="576" spans="2:18" x14ac:dyDescent="0.2">
      <c r="B576" s="52"/>
      <c r="F576" s="90"/>
      <c r="H576" s="54"/>
      <c r="K576" s="90"/>
      <c r="M576" s="56"/>
      <c r="N576" s="56"/>
      <c r="O576" s="52"/>
      <c r="P576" s="52"/>
      <c r="Q576" s="52"/>
      <c r="R576" s="204"/>
    </row>
    <row r="577" spans="2:18" x14ac:dyDescent="0.2">
      <c r="B577" s="52"/>
      <c r="F577" s="90"/>
      <c r="H577" s="54"/>
      <c r="K577" s="90"/>
      <c r="M577" s="56"/>
      <c r="N577" s="56"/>
      <c r="O577" s="52"/>
      <c r="P577" s="52"/>
      <c r="Q577" s="52"/>
      <c r="R577" s="204"/>
    </row>
    <row r="578" spans="2:18" x14ac:dyDescent="0.2">
      <c r="B578" s="52"/>
      <c r="F578" s="90"/>
      <c r="H578" s="54"/>
      <c r="K578" s="90"/>
      <c r="M578" s="56"/>
      <c r="N578" s="56"/>
      <c r="O578" s="52"/>
      <c r="P578" s="52"/>
      <c r="Q578" s="52"/>
      <c r="R578" s="204"/>
    </row>
    <row r="579" spans="2:18" x14ac:dyDescent="0.2">
      <c r="B579" s="52"/>
      <c r="F579" s="90"/>
      <c r="H579" s="54"/>
      <c r="K579" s="90"/>
      <c r="M579" s="56"/>
      <c r="N579" s="56"/>
      <c r="O579" s="52"/>
      <c r="P579" s="52"/>
      <c r="Q579" s="52"/>
      <c r="R579" s="204"/>
    </row>
    <row r="580" spans="2:18" x14ac:dyDescent="0.2">
      <c r="B580" s="52"/>
      <c r="F580" s="90"/>
      <c r="H580" s="54"/>
      <c r="K580" s="90"/>
      <c r="M580" s="56"/>
      <c r="N580" s="56"/>
      <c r="O580" s="52"/>
      <c r="P580" s="52"/>
      <c r="Q580" s="52"/>
      <c r="R580" s="204"/>
    </row>
    <row r="581" spans="2:18" x14ac:dyDescent="0.2">
      <c r="B581" s="52"/>
      <c r="F581" s="90"/>
      <c r="H581" s="54"/>
      <c r="K581" s="90"/>
      <c r="M581" s="56"/>
      <c r="N581" s="56"/>
      <c r="O581" s="52"/>
      <c r="P581" s="52"/>
      <c r="Q581" s="52"/>
      <c r="R581" s="204"/>
    </row>
    <row r="582" spans="2:18" x14ac:dyDescent="0.2">
      <c r="B582" s="52"/>
      <c r="F582" s="90"/>
      <c r="H582" s="54"/>
      <c r="K582" s="90"/>
      <c r="M582" s="56"/>
      <c r="N582" s="56"/>
      <c r="O582" s="52"/>
      <c r="P582" s="52"/>
      <c r="Q582" s="52"/>
      <c r="R582" s="204"/>
    </row>
    <row r="583" spans="2:18" x14ac:dyDescent="0.2">
      <c r="B583" s="52"/>
      <c r="F583" s="90"/>
      <c r="H583" s="54"/>
      <c r="K583" s="90"/>
      <c r="M583" s="56"/>
      <c r="N583" s="56"/>
      <c r="O583" s="52"/>
      <c r="P583" s="52"/>
      <c r="Q583" s="52"/>
      <c r="R583" s="204"/>
    </row>
    <row r="584" spans="2:18" x14ac:dyDescent="0.2">
      <c r="B584" s="52"/>
      <c r="F584" s="90"/>
      <c r="H584" s="54"/>
      <c r="K584" s="90"/>
      <c r="M584" s="56"/>
      <c r="N584" s="56"/>
      <c r="O584" s="52"/>
      <c r="P584" s="52"/>
      <c r="Q584" s="52"/>
      <c r="R584" s="204"/>
    </row>
    <row r="585" spans="2:18" x14ac:dyDescent="0.2">
      <c r="B585" s="52"/>
      <c r="F585" s="90"/>
      <c r="H585" s="54"/>
      <c r="K585" s="90"/>
      <c r="M585" s="56"/>
      <c r="N585" s="56"/>
      <c r="O585" s="52"/>
      <c r="P585" s="52"/>
      <c r="Q585" s="52"/>
      <c r="R585" s="204"/>
    </row>
    <row r="586" spans="2:18" x14ac:dyDescent="0.2">
      <c r="B586" s="52"/>
      <c r="F586" s="90"/>
      <c r="H586" s="54"/>
      <c r="K586" s="90"/>
      <c r="M586" s="56"/>
      <c r="N586" s="56"/>
      <c r="O586" s="52"/>
      <c r="P586" s="52"/>
      <c r="Q586" s="52"/>
      <c r="R586" s="204"/>
    </row>
    <row r="587" spans="2:18" x14ac:dyDescent="0.2">
      <c r="B587" s="52"/>
      <c r="F587" s="90"/>
      <c r="H587" s="54"/>
      <c r="K587" s="90"/>
      <c r="M587" s="56"/>
      <c r="N587" s="56"/>
      <c r="O587" s="52"/>
      <c r="P587" s="52"/>
      <c r="Q587" s="52"/>
      <c r="R587" s="204"/>
    </row>
    <row r="588" spans="2:18" x14ac:dyDescent="0.2">
      <c r="B588" s="52"/>
      <c r="F588" s="90"/>
      <c r="H588" s="54"/>
      <c r="K588" s="90"/>
      <c r="M588" s="56"/>
      <c r="N588" s="56"/>
      <c r="O588" s="52"/>
      <c r="P588" s="52"/>
      <c r="Q588" s="52"/>
      <c r="R588" s="204"/>
    </row>
    <row r="589" spans="2:18" x14ac:dyDescent="0.2">
      <c r="B589" s="52"/>
      <c r="F589" s="90"/>
      <c r="H589" s="54"/>
      <c r="K589" s="90"/>
      <c r="M589" s="56"/>
      <c r="N589" s="56"/>
      <c r="O589" s="52"/>
      <c r="P589" s="52"/>
      <c r="Q589" s="52"/>
      <c r="R589" s="204"/>
    </row>
    <row r="590" spans="2:18" x14ac:dyDescent="0.2">
      <c r="B590" s="52"/>
      <c r="F590" s="90"/>
      <c r="H590" s="54"/>
      <c r="K590" s="90"/>
      <c r="M590" s="56"/>
      <c r="N590" s="56"/>
      <c r="O590" s="52"/>
      <c r="P590" s="52"/>
      <c r="Q590" s="52"/>
      <c r="R590" s="204"/>
    </row>
    <row r="591" spans="2:18" x14ac:dyDescent="0.2">
      <c r="B591" s="52"/>
      <c r="F591" s="90"/>
      <c r="H591" s="54"/>
      <c r="K591" s="90"/>
      <c r="M591" s="56"/>
      <c r="N591" s="56"/>
      <c r="O591" s="52"/>
      <c r="P591" s="52"/>
      <c r="Q591" s="52"/>
      <c r="R591" s="204"/>
    </row>
    <row r="592" spans="2:18" x14ac:dyDescent="0.2">
      <c r="B592" s="52"/>
      <c r="F592" s="90"/>
      <c r="H592" s="54"/>
      <c r="K592" s="90"/>
      <c r="M592" s="56"/>
      <c r="N592" s="56"/>
      <c r="O592" s="52"/>
      <c r="P592" s="52"/>
      <c r="Q592" s="52"/>
      <c r="R592" s="204"/>
    </row>
    <row r="593" spans="2:18" x14ac:dyDescent="0.2">
      <c r="B593" s="52"/>
      <c r="F593" s="90"/>
      <c r="H593" s="54"/>
      <c r="K593" s="90"/>
      <c r="M593" s="56"/>
      <c r="N593" s="56"/>
      <c r="O593" s="52"/>
      <c r="P593" s="52"/>
      <c r="Q593" s="52"/>
      <c r="R593" s="204"/>
    </row>
    <row r="594" spans="2:18" x14ac:dyDescent="0.2">
      <c r="B594" s="52"/>
      <c r="F594" s="90"/>
      <c r="H594" s="54"/>
      <c r="K594" s="90"/>
      <c r="M594" s="56"/>
      <c r="N594" s="56"/>
      <c r="O594" s="52"/>
      <c r="P594" s="52"/>
      <c r="Q594" s="52"/>
      <c r="R594" s="204"/>
    </row>
    <row r="595" spans="2:18" x14ac:dyDescent="0.2">
      <c r="B595" s="52"/>
      <c r="F595" s="90"/>
      <c r="H595" s="54"/>
      <c r="K595" s="90"/>
      <c r="M595" s="56"/>
      <c r="N595" s="56"/>
      <c r="O595" s="52"/>
      <c r="P595" s="52"/>
      <c r="Q595" s="52"/>
      <c r="R595" s="204"/>
    </row>
    <row r="596" spans="2:18" x14ac:dyDescent="0.2">
      <c r="B596" s="52"/>
      <c r="F596" s="90"/>
      <c r="H596" s="54"/>
      <c r="K596" s="90"/>
      <c r="M596" s="56"/>
      <c r="N596" s="56"/>
      <c r="O596" s="52"/>
      <c r="P596" s="52"/>
      <c r="Q596" s="52"/>
      <c r="R596" s="204"/>
    </row>
    <row r="597" spans="2:18" x14ac:dyDescent="0.2">
      <c r="B597" s="52"/>
      <c r="F597" s="90"/>
      <c r="H597" s="54"/>
      <c r="K597" s="90"/>
      <c r="M597" s="56"/>
      <c r="N597" s="56"/>
      <c r="O597" s="52"/>
      <c r="P597" s="52"/>
      <c r="Q597" s="52"/>
      <c r="R597" s="204"/>
    </row>
    <row r="598" spans="2:18" x14ac:dyDescent="0.2">
      <c r="B598" s="52"/>
      <c r="F598" s="90"/>
      <c r="H598" s="54"/>
      <c r="K598" s="90"/>
      <c r="M598" s="56"/>
      <c r="N598" s="56"/>
      <c r="O598" s="52"/>
      <c r="P598" s="52"/>
      <c r="Q598" s="52"/>
      <c r="R598" s="204"/>
    </row>
    <row r="599" spans="2:18" x14ac:dyDescent="0.2">
      <c r="B599" s="52"/>
      <c r="F599" s="90"/>
      <c r="H599" s="54"/>
      <c r="K599" s="90"/>
      <c r="M599" s="56"/>
      <c r="N599" s="56"/>
      <c r="O599" s="52"/>
      <c r="P599" s="52"/>
      <c r="Q599" s="52"/>
      <c r="R599" s="204"/>
    </row>
    <row r="600" spans="2:18" x14ac:dyDescent="0.2">
      <c r="B600" s="52"/>
      <c r="F600" s="90"/>
      <c r="H600" s="54"/>
      <c r="K600" s="90"/>
      <c r="M600" s="56"/>
      <c r="N600" s="56"/>
      <c r="O600" s="52"/>
      <c r="P600" s="52"/>
      <c r="Q600" s="52"/>
      <c r="R600" s="204"/>
    </row>
    <row r="601" spans="2:18" x14ac:dyDescent="0.2">
      <c r="B601" s="52"/>
      <c r="F601" s="90"/>
      <c r="H601" s="54"/>
      <c r="K601" s="90"/>
      <c r="M601" s="56"/>
      <c r="N601" s="56"/>
      <c r="O601" s="52"/>
      <c r="P601" s="52"/>
      <c r="Q601" s="52"/>
      <c r="R601" s="204"/>
    </row>
    <row r="602" spans="2:18" x14ac:dyDescent="0.2">
      <c r="B602" s="52"/>
      <c r="F602" s="90"/>
      <c r="H602" s="54"/>
      <c r="K602" s="90"/>
      <c r="M602" s="56"/>
      <c r="N602" s="56"/>
      <c r="O602" s="52"/>
      <c r="P602" s="52"/>
      <c r="Q602" s="52"/>
      <c r="R602" s="204"/>
    </row>
    <row r="603" spans="2:18" x14ac:dyDescent="0.2">
      <c r="B603" s="52"/>
      <c r="F603" s="90"/>
      <c r="H603" s="54"/>
      <c r="K603" s="90"/>
      <c r="M603" s="56"/>
      <c r="N603" s="56"/>
      <c r="O603" s="52"/>
      <c r="P603" s="52"/>
      <c r="Q603" s="52"/>
      <c r="R603" s="204"/>
    </row>
    <row r="604" spans="2:18" x14ac:dyDescent="0.2">
      <c r="B604" s="52"/>
      <c r="F604" s="90"/>
      <c r="H604" s="54"/>
      <c r="K604" s="90"/>
      <c r="M604" s="56"/>
      <c r="N604" s="56"/>
      <c r="O604" s="52"/>
      <c r="P604" s="52"/>
      <c r="Q604" s="52"/>
      <c r="R604" s="204"/>
    </row>
    <row r="605" spans="2:18" x14ac:dyDescent="0.2">
      <c r="B605" s="52"/>
      <c r="F605" s="90"/>
      <c r="H605" s="54"/>
      <c r="K605" s="90"/>
      <c r="M605" s="56"/>
      <c r="N605" s="56"/>
      <c r="O605" s="52"/>
      <c r="P605" s="52"/>
      <c r="Q605" s="52"/>
      <c r="R605" s="204"/>
    </row>
    <row r="606" spans="2:18" x14ac:dyDescent="0.2">
      <c r="B606" s="52"/>
      <c r="F606" s="90"/>
      <c r="H606" s="54"/>
      <c r="K606" s="90"/>
      <c r="M606" s="56"/>
      <c r="N606" s="56"/>
      <c r="O606" s="52"/>
      <c r="P606" s="52"/>
      <c r="Q606" s="52"/>
      <c r="R606" s="204"/>
    </row>
    <row r="607" spans="2:18" x14ac:dyDescent="0.2">
      <c r="B607" s="52"/>
      <c r="F607" s="90"/>
      <c r="H607" s="54"/>
      <c r="K607" s="90"/>
      <c r="M607" s="56"/>
      <c r="N607" s="56"/>
      <c r="O607" s="52"/>
      <c r="P607" s="52"/>
      <c r="Q607" s="52"/>
      <c r="R607" s="204"/>
    </row>
    <row r="608" spans="2:18" x14ac:dyDescent="0.2">
      <c r="B608" s="52"/>
      <c r="F608" s="90"/>
      <c r="H608" s="54"/>
      <c r="K608" s="90"/>
      <c r="M608" s="56"/>
      <c r="N608" s="56"/>
      <c r="O608" s="52"/>
      <c r="P608" s="52"/>
      <c r="Q608" s="52"/>
      <c r="R608" s="204"/>
    </row>
    <row r="609" spans="2:18" x14ac:dyDescent="0.2">
      <c r="B609" s="52"/>
      <c r="F609" s="90"/>
      <c r="H609" s="54"/>
      <c r="K609" s="90"/>
      <c r="M609" s="56"/>
      <c r="N609" s="56"/>
      <c r="O609" s="52"/>
      <c r="P609" s="52"/>
      <c r="Q609" s="52"/>
      <c r="R609" s="204"/>
    </row>
    <row r="610" spans="2:18" x14ac:dyDescent="0.2">
      <c r="B610" s="52"/>
      <c r="F610" s="90"/>
      <c r="H610" s="54"/>
      <c r="K610" s="90"/>
      <c r="M610" s="56"/>
      <c r="N610" s="56"/>
      <c r="O610" s="52"/>
      <c r="P610" s="52"/>
      <c r="Q610" s="52"/>
      <c r="R610" s="204"/>
    </row>
    <row r="611" spans="2:18" x14ac:dyDescent="0.2">
      <c r="B611" s="52"/>
      <c r="F611" s="90"/>
      <c r="H611" s="54"/>
      <c r="K611" s="90"/>
      <c r="M611" s="56"/>
      <c r="N611" s="56"/>
      <c r="O611" s="52"/>
      <c r="P611" s="52"/>
      <c r="Q611" s="52"/>
      <c r="R611" s="204"/>
    </row>
    <row r="612" spans="2:18" x14ac:dyDescent="0.2">
      <c r="B612" s="52"/>
      <c r="F612" s="90"/>
      <c r="H612" s="54"/>
      <c r="K612" s="90"/>
      <c r="M612" s="56"/>
      <c r="N612" s="56"/>
      <c r="O612" s="52"/>
      <c r="P612" s="52"/>
      <c r="Q612" s="52"/>
      <c r="R612" s="204"/>
    </row>
    <row r="613" spans="2:18" x14ac:dyDescent="0.2">
      <c r="B613" s="52"/>
      <c r="F613" s="90"/>
      <c r="H613" s="54"/>
      <c r="K613" s="90"/>
      <c r="M613" s="56"/>
      <c r="N613" s="56"/>
      <c r="O613" s="52"/>
      <c r="P613" s="52"/>
      <c r="Q613" s="52"/>
      <c r="R613" s="204"/>
    </row>
    <row r="614" spans="2:18" x14ac:dyDescent="0.2">
      <c r="B614" s="52"/>
      <c r="F614" s="90"/>
      <c r="H614" s="54"/>
      <c r="K614" s="90"/>
      <c r="M614" s="56"/>
      <c r="N614" s="56"/>
      <c r="O614" s="52"/>
      <c r="P614" s="52"/>
      <c r="Q614" s="52"/>
      <c r="R614" s="204"/>
    </row>
    <row r="615" spans="2:18" x14ac:dyDescent="0.2">
      <c r="B615" s="52"/>
      <c r="F615" s="90"/>
      <c r="H615" s="54"/>
      <c r="K615" s="90"/>
      <c r="M615" s="56"/>
      <c r="N615" s="56"/>
      <c r="O615" s="52"/>
      <c r="P615" s="52"/>
      <c r="Q615" s="52"/>
      <c r="R615" s="204"/>
    </row>
    <row r="616" spans="2:18" x14ac:dyDescent="0.2">
      <c r="B616" s="52"/>
      <c r="F616" s="90"/>
      <c r="H616" s="54"/>
      <c r="K616" s="90"/>
      <c r="M616" s="56"/>
      <c r="N616" s="56"/>
      <c r="O616" s="52"/>
      <c r="P616" s="52"/>
      <c r="Q616" s="52"/>
      <c r="R616" s="204"/>
    </row>
    <row r="617" spans="2:18" x14ac:dyDescent="0.2">
      <c r="B617" s="52"/>
      <c r="F617" s="90"/>
      <c r="H617" s="54"/>
      <c r="K617" s="90"/>
      <c r="M617" s="56"/>
      <c r="N617" s="56"/>
      <c r="O617" s="52"/>
      <c r="P617" s="52"/>
      <c r="Q617" s="52"/>
      <c r="R617" s="204"/>
    </row>
    <row r="618" spans="2:18" x14ac:dyDescent="0.2">
      <c r="B618" s="52"/>
      <c r="F618" s="90"/>
      <c r="H618" s="54"/>
      <c r="K618" s="90"/>
      <c r="M618" s="56"/>
      <c r="N618" s="56"/>
      <c r="O618" s="52"/>
      <c r="P618" s="52"/>
      <c r="Q618" s="52"/>
      <c r="R618" s="204"/>
    </row>
    <row r="619" spans="2:18" x14ac:dyDescent="0.2">
      <c r="B619" s="52"/>
      <c r="F619" s="90"/>
      <c r="H619" s="57"/>
      <c r="K619" s="90"/>
      <c r="M619" s="56"/>
      <c r="N619" s="56"/>
      <c r="O619" s="52"/>
      <c r="P619" s="52"/>
      <c r="Q619" s="52"/>
      <c r="R619" s="204"/>
    </row>
    <row r="620" spans="2:18" x14ac:dyDescent="0.2">
      <c r="B620" s="52"/>
      <c r="F620" s="90"/>
      <c r="H620" s="54"/>
      <c r="K620" s="90"/>
      <c r="M620" s="56"/>
      <c r="N620" s="56"/>
      <c r="O620" s="52"/>
      <c r="P620" s="52"/>
      <c r="Q620" s="52"/>
      <c r="R620" s="204"/>
    </row>
    <row r="621" spans="2:18" x14ac:dyDescent="0.2">
      <c r="B621" s="52"/>
      <c r="F621" s="90"/>
      <c r="H621" s="54"/>
      <c r="K621" s="90"/>
      <c r="M621" s="56"/>
      <c r="N621" s="56"/>
      <c r="O621" s="52"/>
      <c r="P621" s="52"/>
      <c r="Q621" s="52"/>
      <c r="R621" s="204"/>
    </row>
    <row r="622" spans="2:18" x14ac:dyDescent="0.2">
      <c r="B622" s="52"/>
      <c r="F622" s="90"/>
      <c r="H622" s="54"/>
      <c r="K622" s="90"/>
      <c r="M622" s="56"/>
      <c r="N622" s="56"/>
      <c r="O622" s="52"/>
      <c r="P622" s="52"/>
      <c r="Q622" s="52"/>
      <c r="R622" s="204"/>
    </row>
    <row r="623" spans="2:18" x14ac:dyDescent="0.2">
      <c r="B623" s="52"/>
      <c r="F623" s="90"/>
      <c r="H623" s="54"/>
      <c r="K623" s="90"/>
      <c r="M623" s="56"/>
      <c r="N623" s="56"/>
      <c r="O623" s="52"/>
      <c r="P623" s="52"/>
      <c r="Q623" s="52"/>
      <c r="R623" s="204"/>
    </row>
    <row r="624" spans="2:18" x14ac:dyDescent="0.2">
      <c r="B624" s="52"/>
      <c r="F624" s="90"/>
      <c r="H624" s="54"/>
      <c r="K624" s="90"/>
      <c r="M624" s="56"/>
      <c r="N624" s="56"/>
      <c r="O624" s="52"/>
      <c r="P624" s="52"/>
      <c r="Q624" s="52"/>
      <c r="R624" s="204"/>
    </row>
    <row r="625" spans="2:18" x14ac:dyDescent="0.2">
      <c r="B625" s="52"/>
      <c r="F625" s="90"/>
      <c r="H625" s="54"/>
      <c r="K625" s="90"/>
      <c r="M625" s="56"/>
      <c r="N625" s="56"/>
      <c r="O625" s="52"/>
      <c r="P625" s="52"/>
      <c r="Q625" s="52"/>
      <c r="R625" s="204"/>
    </row>
    <row r="626" spans="2:18" x14ac:dyDescent="0.2">
      <c r="B626" s="52"/>
      <c r="F626" s="90"/>
      <c r="H626" s="54"/>
      <c r="K626" s="90"/>
      <c r="M626" s="56"/>
      <c r="N626" s="56"/>
      <c r="O626" s="52"/>
      <c r="P626" s="52"/>
      <c r="Q626" s="52"/>
      <c r="R626" s="204"/>
    </row>
    <row r="627" spans="2:18" x14ac:dyDescent="0.2">
      <c r="B627" s="52"/>
      <c r="F627" s="90"/>
      <c r="H627" s="54"/>
      <c r="K627" s="90"/>
      <c r="M627" s="56"/>
      <c r="N627" s="56"/>
      <c r="O627" s="52"/>
      <c r="P627" s="52"/>
      <c r="Q627" s="52"/>
      <c r="R627" s="204"/>
    </row>
    <row r="628" spans="2:18" x14ac:dyDescent="0.2">
      <c r="B628" s="52"/>
      <c r="F628" s="90"/>
      <c r="H628" s="54"/>
      <c r="K628" s="90"/>
      <c r="M628" s="56"/>
      <c r="N628" s="56"/>
      <c r="O628" s="52"/>
      <c r="P628" s="52"/>
      <c r="Q628" s="52"/>
      <c r="R628" s="204"/>
    </row>
    <row r="629" spans="2:18" x14ac:dyDescent="0.2">
      <c r="B629" s="52"/>
      <c r="F629" s="90"/>
      <c r="H629" s="54"/>
      <c r="K629" s="90"/>
      <c r="M629" s="56"/>
      <c r="N629" s="56"/>
      <c r="O629" s="52"/>
      <c r="P629" s="52"/>
      <c r="Q629" s="52"/>
      <c r="R629" s="204"/>
    </row>
    <row r="630" spans="2:18" x14ac:dyDescent="0.2">
      <c r="B630" s="52"/>
      <c r="F630" s="90"/>
      <c r="H630" s="54"/>
      <c r="K630" s="90"/>
      <c r="M630" s="56"/>
      <c r="N630" s="56"/>
      <c r="O630" s="52"/>
      <c r="P630" s="52"/>
      <c r="Q630" s="52"/>
      <c r="R630" s="204"/>
    </row>
    <row r="631" spans="2:18" x14ac:dyDescent="0.2">
      <c r="B631" s="52"/>
      <c r="F631" s="90"/>
      <c r="H631" s="54"/>
      <c r="K631" s="90"/>
      <c r="M631" s="56"/>
      <c r="N631" s="56"/>
      <c r="O631" s="52"/>
      <c r="P631" s="52"/>
      <c r="Q631" s="52"/>
      <c r="R631" s="204"/>
    </row>
    <row r="632" spans="2:18" x14ac:dyDescent="0.2">
      <c r="B632" s="52"/>
      <c r="F632" s="90"/>
      <c r="H632" s="54"/>
      <c r="K632" s="90"/>
      <c r="M632" s="56"/>
      <c r="N632" s="56"/>
      <c r="O632" s="52"/>
      <c r="P632" s="52"/>
      <c r="Q632" s="52"/>
      <c r="R632" s="204"/>
    </row>
    <row r="633" spans="2:18" x14ac:dyDescent="0.2">
      <c r="B633" s="52"/>
      <c r="F633" s="90"/>
      <c r="H633" s="54"/>
      <c r="K633" s="90"/>
      <c r="M633" s="56"/>
      <c r="N633" s="56"/>
      <c r="O633" s="52"/>
      <c r="P633" s="52"/>
      <c r="Q633" s="52"/>
      <c r="R633" s="204"/>
    </row>
    <row r="634" spans="2:18" x14ac:dyDescent="0.2">
      <c r="B634" s="52"/>
      <c r="F634" s="90"/>
      <c r="H634" s="54"/>
      <c r="K634" s="90"/>
      <c r="M634" s="56"/>
      <c r="N634" s="56"/>
      <c r="O634" s="52"/>
      <c r="P634" s="52"/>
      <c r="Q634" s="52"/>
      <c r="R634" s="204"/>
    </row>
    <row r="635" spans="2:18" x14ac:dyDescent="0.2">
      <c r="B635" s="52"/>
      <c r="F635" s="90"/>
      <c r="H635" s="54"/>
      <c r="K635" s="90"/>
      <c r="M635" s="56"/>
      <c r="N635" s="56"/>
      <c r="O635" s="52"/>
      <c r="P635" s="52"/>
      <c r="Q635" s="52"/>
      <c r="R635" s="204"/>
    </row>
    <row r="636" spans="2:18" x14ac:dyDescent="0.2">
      <c r="B636" s="52"/>
      <c r="F636" s="90"/>
      <c r="H636" s="54"/>
      <c r="K636" s="90"/>
      <c r="M636" s="56"/>
      <c r="N636" s="56"/>
      <c r="O636" s="52"/>
      <c r="P636" s="52"/>
      <c r="Q636" s="52"/>
      <c r="R636" s="204"/>
    </row>
    <row r="637" spans="2:18" x14ac:dyDescent="0.2">
      <c r="B637" s="52"/>
      <c r="F637" s="90"/>
      <c r="H637" s="54"/>
      <c r="K637" s="90"/>
      <c r="M637" s="56"/>
      <c r="N637" s="56"/>
      <c r="O637" s="52"/>
      <c r="P637" s="52"/>
      <c r="Q637" s="52"/>
      <c r="R637" s="204"/>
    </row>
    <row r="638" spans="2:18" x14ac:dyDescent="0.2">
      <c r="B638" s="52"/>
      <c r="F638" s="90"/>
      <c r="H638" s="54"/>
      <c r="K638" s="90"/>
      <c r="M638" s="56"/>
      <c r="N638" s="56"/>
      <c r="O638" s="52"/>
      <c r="P638" s="52"/>
      <c r="Q638" s="52"/>
      <c r="R638" s="204"/>
    </row>
    <row r="639" spans="2:18" x14ac:dyDescent="0.2">
      <c r="B639" s="52"/>
      <c r="F639" s="90"/>
      <c r="H639" s="54"/>
      <c r="K639" s="90"/>
      <c r="M639" s="56"/>
      <c r="N639" s="56"/>
      <c r="O639" s="52"/>
      <c r="P639" s="52"/>
      <c r="Q639" s="52"/>
      <c r="R639" s="204"/>
    </row>
    <row r="640" spans="2:18" x14ac:dyDescent="0.2">
      <c r="B640" s="52"/>
      <c r="F640" s="90"/>
      <c r="H640" s="54"/>
      <c r="K640" s="90"/>
      <c r="M640" s="56"/>
      <c r="N640" s="56"/>
      <c r="O640" s="52"/>
      <c r="P640" s="52"/>
      <c r="Q640" s="52"/>
      <c r="R640" s="204"/>
    </row>
    <row r="641" spans="2:18" x14ac:dyDescent="0.2">
      <c r="B641" s="52"/>
      <c r="F641" s="90"/>
      <c r="H641" s="54"/>
      <c r="K641" s="90"/>
      <c r="M641" s="56"/>
      <c r="N641" s="56"/>
      <c r="O641" s="52"/>
      <c r="P641" s="52"/>
      <c r="Q641" s="52"/>
      <c r="R641" s="204"/>
    </row>
    <row r="642" spans="2:18" x14ac:dyDescent="0.2">
      <c r="B642" s="52"/>
      <c r="F642" s="90"/>
      <c r="H642" s="54"/>
      <c r="K642" s="90"/>
      <c r="M642" s="56"/>
      <c r="N642" s="56"/>
      <c r="O642" s="52"/>
      <c r="P642" s="52"/>
      <c r="Q642" s="52"/>
      <c r="R642" s="204"/>
    </row>
    <row r="643" spans="2:18" x14ac:dyDescent="0.2">
      <c r="B643" s="52"/>
      <c r="F643" s="90"/>
      <c r="H643" s="54"/>
      <c r="K643" s="90"/>
      <c r="M643" s="56"/>
      <c r="N643" s="56"/>
      <c r="O643" s="52"/>
      <c r="P643" s="52"/>
      <c r="Q643" s="52"/>
      <c r="R643" s="204"/>
    </row>
    <row r="644" spans="2:18" x14ac:dyDescent="0.2">
      <c r="B644" s="52"/>
      <c r="F644" s="90"/>
      <c r="H644" s="54"/>
      <c r="K644" s="90"/>
      <c r="M644" s="56"/>
      <c r="N644" s="56"/>
      <c r="O644" s="52"/>
      <c r="P644" s="52"/>
      <c r="Q644" s="52"/>
      <c r="R644" s="204"/>
    </row>
    <row r="645" spans="2:18" x14ac:dyDescent="0.2">
      <c r="B645" s="52"/>
      <c r="F645" s="90"/>
      <c r="H645" s="54"/>
      <c r="K645" s="90"/>
      <c r="M645" s="56"/>
      <c r="N645" s="56"/>
      <c r="O645" s="52"/>
      <c r="P645" s="52"/>
      <c r="Q645" s="52"/>
      <c r="R645" s="204"/>
    </row>
    <row r="646" spans="2:18" x14ac:dyDescent="0.2">
      <c r="B646" s="52"/>
      <c r="F646" s="90"/>
      <c r="H646" s="54"/>
      <c r="K646" s="90"/>
      <c r="M646" s="56"/>
      <c r="N646" s="56"/>
      <c r="O646" s="52"/>
      <c r="P646" s="52"/>
      <c r="Q646" s="52"/>
      <c r="R646" s="204"/>
    </row>
    <row r="647" spans="2:18" x14ac:dyDescent="0.2">
      <c r="B647" s="52"/>
      <c r="F647" s="90"/>
      <c r="H647" s="57"/>
      <c r="K647" s="90"/>
      <c r="M647" s="56"/>
      <c r="N647" s="56"/>
      <c r="O647" s="52"/>
      <c r="P647" s="52"/>
      <c r="Q647" s="52"/>
      <c r="R647" s="204"/>
    </row>
    <row r="648" spans="2:18" x14ac:dyDescent="0.2">
      <c r="B648" s="52"/>
      <c r="F648" s="90"/>
      <c r="H648" s="57"/>
      <c r="K648" s="90"/>
      <c r="M648" s="56"/>
      <c r="N648" s="56"/>
      <c r="O648" s="52"/>
      <c r="P648" s="52"/>
      <c r="Q648" s="52"/>
      <c r="R648" s="204"/>
    </row>
    <row r="649" spans="2:18" x14ac:dyDescent="0.2">
      <c r="B649" s="52"/>
      <c r="F649" s="90"/>
      <c r="H649" s="57"/>
      <c r="K649" s="90"/>
      <c r="M649" s="56"/>
      <c r="N649" s="56"/>
      <c r="O649" s="52"/>
      <c r="P649" s="52"/>
      <c r="Q649" s="52"/>
      <c r="R649" s="204"/>
    </row>
    <row r="650" spans="2:18" x14ac:dyDescent="0.2">
      <c r="B650" s="52"/>
      <c r="F650" s="90"/>
      <c r="H650" s="54"/>
      <c r="K650" s="90"/>
      <c r="M650" s="56"/>
      <c r="N650" s="56"/>
      <c r="O650" s="52"/>
      <c r="P650" s="52"/>
      <c r="Q650" s="52"/>
      <c r="R650" s="204"/>
    </row>
    <row r="651" spans="2:18" x14ac:dyDescent="0.2">
      <c r="B651" s="52"/>
      <c r="F651" s="90"/>
      <c r="H651" s="54"/>
      <c r="K651" s="90"/>
      <c r="M651" s="56"/>
      <c r="N651" s="56"/>
      <c r="O651" s="52"/>
      <c r="P651" s="52"/>
      <c r="Q651" s="52"/>
      <c r="R651" s="204"/>
    </row>
    <row r="652" spans="2:18" x14ac:dyDescent="0.2">
      <c r="B652" s="52"/>
      <c r="F652" s="90"/>
      <c r="H652" s="54"/>
      <c r="K652" s="90"/>
      <c r="M652" s="56"/>
      <c r="N652" s="56"/>
      <c r="O652" s="52"/>
      <c r="P652" s="52"/>
      <c r="Q652" s="52"/>
      <c r="R652" s="204"/>
    </row>
    <row r="653" spans="2:18" x14ac:dyDescent="0.2">
      <c r="B653" s="52"/>
      <c r="F653" s="90"/>
      <c r="H653" s="57"/>
      <c r="K653" s="90"/>
      <c r="M653" s="56"/>
      <c r="N653" s="56"/>
      <c r="O653" s="52"/>
      <c r="P653" s="52"/>
      <c r="Q653" s="52"/>
      <c r="R653" s="204"/>
    </row>
    <row r="654" spans="2:18" x14ac:dyDescent="0.2">
      <c r="B654" s="52"/>
      <c r="F654" s="90"/>
      <c r="H654" s="57"/>
      <c r="K654" s="90"/>
      <c r="M654" s="56"/>
      <c r="N654" s="56"/>
      <c r="O654" s="52"/>
      <c r="P654" s="52"/>
      <c r="Q654" s="52"/>
      <c r="R654" s="204"/>
    </row>
    <row r="655" spans="2:18" x14ac:dyDescent="0.2">
      <c r="B655" s="52"/>
      <c r="F655" s="90"/>
      <c r="H655" s="57"/>
      <c r="K655" s="90"/>
      <c r="M655" s="56"/>
      <c r="N655" s="56"/>
      <c r="O655" s="52"/>
      <c r="P655" s="52"/>
      <c r="Q655" s="52"/>
      <c r="R655" s="204"/>
    </row>
    <row r="656" spans="2:18" x14ac:dyDescent="0.2">
      <c r="B656" s="52"/>
      <c r="F656" s="90"/>
      <c r="H656" s="57"/>
      <c r="K656" s="90"/>
      <c r="M656" s="56"/>
      <c r="N656" s="56"/>
      <c r="O656" s="52"/>
      <c r="P656" s="52"/>
      <c r="Q656" s="52"/>
      <c r="R656" s="204"/>
    </row>
    <row r="657" spans="2:18" x14ac:dyDescent="0.2">
      <c r="B657" s="52"/>
      <c r="F657" s="90"/>
      <c r="H657" s="57"/>
      <c r="K657" s="90"/>
      <c r="M657" s="56"/>
      <c r="N657" s="56"/>
      <c r="O657" s="52"/>
      <c r="P657" s="52"/>
      <c r="Q657" s="52"/>
      <c r="R657" s="204"/>
    </row>
    <row r="658" spans="2:18" x14ac:dyDescent="0.2">
      <c r="B658" s="52"/>
      <c r="F658" s="90"/>
      <c r="H658" s="57"/>
      <c r="K658" s="90"/>
      <c r="M658" s="56"/>
      <c r="N658" s="56"/>
      <c r="O658" s="52"/>
      <c r="P658" s="52"/>
      <c r="Q658" s="52"/>
      <c r="R658" s="204"/>
    </row>
    <row r="659" spans="2:18" x14ac:dyDescent="0.2">
      <c r="B659" s="52"/>
      <c r="F659" s="90"/>
      <c r="H659" s="57"/>
      <c r="K659" s="90"/>
      <c r="M659" s="56"/>
      <c r="N659" s="56"/>
      <c r="O659" s="52"/>
      <c r="P659" s="52"/>
      <c r="Q659" s="52"/>
      <c r="R659" s="204"/>
    </row>
    <row r="660" spans="2:18" x14ac:dyDescent="0.2">
      <c r="B660" s="52"/>
      <c r="F660" s="90"/>
      <c r="H660" s="57"/>
      <c r="K660" s="90"/>
      <c r="M660" s="56"/>
      <c r="N660" s="56"/>
      <c r="O660" s="52"/>
      <c r="P660" s="52"/>
      <c r="Q660" s="52"/>
      <c r="R660" s="204"/>
    </row>
    <row r="661" spans="2:18" x14ac:dyDescent="0.2">
      <c r="B661" s="52"/>
      <c r="F661" s="90"/>
      <c r="H661" s="57"/>
      <c r="K661" s="90"/>
      <c r="M661" s="56"/>
      <c r="N661" s="56"/>
      <c r="O661" s="52"/>
      <c r="P661" s="52"/>
      <c r="Q661" s="52"/>
      <c r="R661" s="204"/>
    </row>
    <row r="662" spans="2:18" x14ac:dyDescent="0.2">
      <c r="B662" s="52"/>
      <c r="F662" s="90"/>
      <c r="H662" s="57"/>
      <c r="K662" s="90"/>
      <c r="M662" s="56"/>
      <c r="N662" s="56"/>
      <c r="O662" s="52"/>
      <c r="P662" s="52"/>
      <c r="Q662" s="52"/>
      <c r="R662" s="204"/>
    </row>
    <row r="663" spans="2:18" x14ac:dyDescent="0.2">
      <c r="B663" s="52"/>
      <c r="F663" s="90"/>
      <c r="H663" s="57"/>
      <c r="K663" s="90"/>
      <c r="M663" s="56"/>
      <c r="N663" s="56"/>
      <c r="O663" s="52"/>
      <c r="P663" s="52"/>
      <c r="Q663" s="52"/>
      <c r="R663" s="204"/>
    </row>
    <row r="664" spans="2:18" x14ac:dyDescent="0.2">
      <c r="B664" s="52"/>
      <c r="F664" s="90"/>
      <c r="H664" s="57"/>
      <c r="K664" s="90"/>
      <c r="M664" s="56"/>
      <c r="N664" s="56"/>
      <c r="O664" s="52"/>
      <c r="P664" s="52"/>
      <c r="Q664" s="52"/>
      <c r="R664" s="204"/>
    </row>
    <row r="665" spans="2:18" x14ac:dyDescent="0.2">
      <c r="B665" s="52"/>
      <c r="F665" s="90"/>
      <c r="H665" s="57"/>
      <c r="K665" s="90"/>
      <c r="M665" s="56"/>
      <c r="N665" s="56"/>
      <c r="O665" s="52"/>
      <c r="P665" s="52"/>
      <c r="Q665" s="52"/>
      <c r="R665" s="204"/>
    </row>
    <row r="666" spans="2:18" x14ac:dyDescent="0.2">
      <c r="B666" s="52"/>
      <c r="F666" s="90"/>
      <c r="H666" s="57"/>
      <c r="K666" s="90"/>
      <c r="M666" s="56"/>
      <c r="N666" s="56"/>
      <c r="O666" s="52"/>
      <c r="P666" s="52"/>
      <c r="Q666" s="52"/>
      <c r="R666" s="204"/>
    </row>
    <row r="667" spans="2:18" x14ac:dyDescent="0.2">
      <c r="B667" s="52"/>
      <c r="F667" s="90"/>
      <c r="H667" s="57"/>
      <c r="K667" s="90"/>
      <c r="M667" s="56"/>
      <c r="N667" s="56"/>
      <c r="O667" s="52"/>
      <c r="P667" s="52"/>
      <c r="Q667" s="52"/>
      <c r="R667" s="204"/>
    </row>
    <row r="668" spans="2:18" x14ac:dyDescent="0.2">
      <c r="B668" s="52"/>
      <c r="F668" s="90"/>
      <c r="H668" s="57"/>
      <c r="K668" s="90"/>
      <c r="M668" s="56"/>
      <c r="N668" s="56"/>
      <c r="O668" s="52"/>
      <c r="P668" s="52"/>
      <c r="Q668" s="52"/>
      <c r="R668" s="204"/>
    </row>
    <row r="669" spans="2:18" x14ac:dyDescent="0.2">
      <c r="B669" s="52"/>
      <c r="F669" s="90"/>
      <c r="H669" s="57"/>
      <c r="K669" s="90"/>
      <c r="M669" s="56"/>
      <c r="N669" s="56"/>
      <c r="O669" s="52"/>
      <c r="P669" s="52"/>
      <c r="Q669" s="52"/>
      <c r="R669" s="204"/>
    </row>
    <row r="670" spans="2:18" x14ac:dyDescent="0.2">
      <c r="B670" s="52"/>
      <c r="F670" s="90"/>
      <c r="H670" s="57"/>
      <c r="K670" s="90"/>
      <c r="M670" s="56"/>
      <c r="N670" s="56"/>
      <c r="O670" s="52"/>
      <c r="P670" s="52"/>
      <c r="Q670" s="52"/>
      <c r="R670" s="204"/>
    </row>
    <row r="671" spans="2:18" x14ac:dyDescent="0.2">
      <c r="B671" s="52"/>
      <c r="F671" s="90"/>
      <c r="H671" s="57"/>
      <c r="K671" s="90"/>
      <c r="M671" s="56"/>
      <c r="N671" s="56"/>
      <c r="O671" s="52"/>
      <c r="P671" s="52"/>
      <c r="Q671" s="52"/>
      <c r="R671" s="204"/>
    </row>
  </sheetData>
  <mergeCells count="5">
    <mergeCell ref="A2:R3"/>
    <mergeCell ref="B4:R4"/>
    <mergeCell ref="A5:R5"/>
    <mergeCell ref="A6:R6"/>
    <mergeCell ref="C13:D13"/>
  </mergeCells>
  <printOptions horizontalCentered="1"/>
  <pageMargins left="0.2" right="0.2" top="0.5" bottom="0.5" header="0.25" footer="0.25"/>
  <pageSetup scale="45" orientation="landscape" r:id="rId1"/>
  <headerFooter>
    <oddHeader>&amp;C&amp;12&amp;A&amp;R&amp;12CASE NO. 2015-00343
ATTACHMENT 1
TO STAFF DR NO. 1-13</oddHeader>
    <oddFooter>&amp;C&amp;11&amp;P of &amp;N</oddFooter>
  </headerFooter>
  <rowBreaks count="3" manualBreakCount="3">
    <brk id="69" max="17" man="1"/>
    <brk id="230" max="17" man="1"/>
    <brk id="4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zoomScale="60" zoomScaleNormal="75" workbookViewId="0">
      <selection activeCell="A5" sqref="A5:R5"/>
    </sheetView>
  </sheetViews>
  <sheetFormatPr defaultRowHeight="12.75" x14ac:dyDescent="0.2"/>
  <cols>
    <col min="1" max="1" width="1.42578125" style="13" customWidth="1"/>
    <col min="2" max="2" width="10.28515625" style="13" bestFit="1" customWidth="1"/>
    <col min="3" max="3" width="37" style="13" bestFit="1" customWidth="1"/>
    <col min="4" max="4" width="66.42578125" style="184" customWidth="1"/>
    <col min="5" max="5" width="13.7109375" style="53" bestFit="1" customWidth="1"/>
    <col min="6" max="6" width="14" style="91" bestFit="1" customWidth="1"/>
    <col min="7" max="8" width="14.42578125" style="13" bestFit="1" customWidth="1"/>
    <col min="9" max="9" width="13.85546875" style="54" bestFit="1" customWidth="1"/>
    <col min="10" max="10" width="13.85546875" style="55" bestFit="1" customWidth="1"/>
    <col min="11" max="11" width="14.140625" style="91" bestFit="1" customWidth="1"/>
    <col min="12" max="12" width="14.42578125" style="55" bestFit="1" customWidth="1"/>
    <col min="13" max="13" width="11.7109375" style="13" customWidth="1"/>
    <col min="14" max="14" width="11" style="13" customWidth="1"/>
    <col min="15" max="15" width="15.42578125" style="58" bestFit="1" customWidth="1"/>
    <col min="16" max="16" width="6.42578125" style="58" bestFit="1" customWidth="1"/>
    <col min="17" max="17" width="17.7109375" style="58" customWidth="1"/>
    <col min="18" max="18" width="10.140625" style="205" customWidth="1"/>
  </cols>
  <sheetData>
    <row r="1" spans="1:18" x14ac:dyDescent="0.2">
      <c r="A1"/>
      <c r="B1"/>
      <c r="C1"/>
      <c r="D1" s="180"/>
      <c r="E1" s="2"/>
      <c r="F1" s="74"/>
      <c r="G1"/>
      <c r="H1"/>
      <c r="I1" s="10"/>
      <c r="J1" s="43"/>
      <c r="K1" s="74"/>
      <c r="L1" s="43"/>
      <c r="M1"/>
      <c r="N1"/>
      <c r="O1" s="5"/>
      <c r="P1" s="5"/>
      <c r="Q1" s="5"/>
      <c r="R1" s="198"/>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6050</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1"/>
      <c r="H7" s="1"/>
      <c r="I7" s="15"/>
      <c r="J7" s="42"/>
      <c r="K7" s="73"/>
      <c r="L7" s="42"/>
      <c r="M7" s="1"/>
      <c r="N7"/>
      <c r="O7" s="1"/>
      <c r="P7" s="1"/>
      <c r="Q7" s="1"/>
      <c r="R7" s="199"/>
    </row>
    <row r="8" spans="1:18" x14ac:dyDescent="0.2">
      <c r="A8" s="1"/>
      <c r="B8" s="1"/>
      <c r="C8" s="1"/>
      <c r="D8" s="181"/>
      <c r="E8" s="59"/>
      <c r="F8" s="73"/>
      <c r="G8" s="1"/>
      <c r="H8" s="1"/>
      <c r="I8" s="15"/>
      <c r="J8" s="42"/>
      <c r="K8" s="73"/>
      <c r="L8" s="42"/>
      <c r="M8" s="1"/>
      <c r="N8" s="1"/>
      <c r="O8" s="1"/>
      <c r="P8" s="1"/>
      <c r="Q8" s="1"/>
      <c r="R8" s="199"/>
    </row>
    <row r="9" spans="1:18" x14ac:dyDescent="0.2">
      <c r="A9" s="4" t="s">
        <v>2908</v>
      </c>
      <c r="B9" s="1"/>
      <c r="C9" s="1"/>
      <c r="D9" s="181"/>
      <c r="E9" s="59"/>
      <c r="F9" s="73"/>
      <c r="G9" s="1"/>
      <c r="H9" s="1"/>
      <c r="I9" s="15"/>
      <c r="J9" s="42"/>
      <c r="K9" s="73"/>
      <c r="L9" s="42"/>
      <c r="M9" s="1"/>
      <c r="N9" s="4" t="s">
        <v>2887</v>
      </c>
      <c r="O9" s="1"/>
      <c r="P9" s="1"/>
      <c r="Q9" s="1"/>
      <c r="R9" s="199"/>
    </row>
    <row r="10" spans="1:18" x14ac:dyDescent="0.2">
      <c r="A10" s="4"/>
      <c r="B10" s="1"/>
      <c r="C10" s="1"/>
      <c r="D10" s="181"/>
      <c r="E10" s="59"/>
      <c r="F10" s="73"/>
      <c r="G10" s="1"/>
      <c r="H10" s="1"/>
      <c r="I10" s="15"/>
      <c r="J10" s="42"/>
      <c r="K10" s="73"/>
      <c r="L10" s="42"/>
      <c r="M10" s="1"/>
      <c r="N10" s="1"/>
      <c r="O10" s="1"/>
      <c r="P10" s="1"/>
      <c r="Q10" s="1"/>
      <c r="R10" s="199"/>
    </row>
    <row r="11" spans="1:18" x14ac:dyDescent="0.2">
      <c r="A11" s="3" t="s">
        <v>2895</v>
      </c>
      <c r="B11"/>
      <c r="C11"/>
      <c r="D11" s="180"/>
      <c r="E11" s="2"/>
      <c r="F11" s="74"/>
      <c r="G11"/>
      <c r="H11"/>
      <c r="I11" s="10"/>
      <c r="J11" s="43"/>
      <c r="K11" s="74"/>
      <c r="L11" s="43"/>
      <c r="M11"/>
      <c r="N11" s="3" t="s">
        <v>7754</v>
      </c>
      <c r="O11" s="5"/>
      <c r="P11" s="5"/>
      <c r="Q11" s="5"/>
      <c r="R11" s="198"/>
    </row>
    <row r="12" spans="1:18" ht="13.5" thickBot="1" x14ac:dyDescent="0.25">
      <c r="A12"/>
      <c r="B12"/>
      <c r="C12"/>
      <c r="D12" s="180"/>
      <c r="E12" s="2"/>
      <c r="F12" s="74"/>
      <c r="G12"/>
      <c r="H12"/>
      <c r="I12" s="10"/>
      <c r="J12" s="43"/>
      <c r="K12" s="74"/>
      <c r="L12" s="43"/>
      <c r="M12"/>
      <c r="N12"/>
      <c r="O12" s="5"/>
      <c r="P12" s="5"/>
      <c r="Q12" s="14"/>
      <c r="R12" s="200"/>
    </row>
    <row r="13" spans="1:18" s="30" customFormat="1" ht="39.75" thickTop="1" thickBot="1" x14ac:dyDescent="0.25">
      <c r="A13" s="25"/>
      <c r="B13" s="145" t="s">
        <v>2802</v>
      </c>
      <c r="C13" s="217" t="s">
        <v>2803</v>
      </c>
      <c r="D13" s="218"/>
      <c r="E13" s="179" t="s">
        <v>6049</v>
      </c>
      <c r="F13" s="197" t="s">
        <v>6052</v>
      </c>
      <c r="G13" s="147" t="s">
        <v>2804</v>
      </c>
      <c r="H13" s="147" t="s">
        <v>2805</v>
      </c>
      <c r="I13" s="148" t="s">
        <v>2806</v>
      </c>
      <c r="J13" s="195" t="s">
        <v>6051</v>
      </c>
      <c r="K13" s="196" t="s">
        <v>6052</v>
      </c>
      <c r="L13" s="149" t="s">
        <v>2808</v>
      </c>
      <c r="M13" s="147" t="s">
        <v>2809</v>
      </c>
      <c r="N13" s="147" t="s">
        <v>2810</v>
      </c>
      <c r="O13" s="147" t="s">
        <v>2811</v>
      </c>
      <c r="P13" s="145" t="s">
        <v>2812</v>
      </c>
      <c r="Q13" s="145" t="s">
        <v>2813</v>
      </c>
      <c r="R13" s="201" t="s">
        <v>2814</v>
      </c>
    </row>
    <row r="14" spans="1:18" s="31" customFormat="1" ht="13.5" thickTop="1" x14ac:dyDescent="0.2">
      <c r="B14" s="152" t="s">
        <v>651</v>
      </c>
      <c r="C14" s="152" t="s">
        <v>652</v>
      </c>
      <c r="D14" s="182" t="s">
        <v>652</v>
      </c>
      <c r="E14" s="193">
        <v>-594.82000000000005</v>
      </c>
      <c r="F14" s="193">
        <v>0</v>
      </c>
      <c r="G14" s="194"/>
      <c r="H14" s="155"/>
      <c r="I14" s="155">
        <f>J14/29805409</f>
        <v>1.2826654383437584E-2</v>
      </c>
      <c r="J14" s="154">
        <v>382303.68</v>
      </c>
      <c r="K14" s="154" t="s">
        <v>5259</v>
      </c>
      <c r="L14" s="156"/>
      <c r="M14" s="20">
        <v>41183</v>
      </c>
      <c r="N14" s="20">
        <v>41547</v>
      </c>
      <c r="O14" s="165" t="s">
        <v>5260</v>
      </c>
      <c r="P14" s="158">
        <v>9</v>
      </c>
      <c r="Q14" s="165" t="s">
        <v>5261</v>
      </c>
      <c r="R14" s="202">
        <v>10</v>
      </c>
    </row>
    <row r="15" spans="1:18" s="31" customFormat="1" x14ac:dyDescent="0.2">
      <c r="B15" s="152" t="s">
        <v>657</v>
      </c>
      <c r="C15" s="152" t="s">
        <v>658</v>
      </c>
      <c r="D15" s="182" t="s">
        <v>658</v>
      </c>
      <c r="E15" s="193">
        <v>-55.87</v>
      </c>
      <c r="F15" s="193">
        <v>0</v>
      </c>
      <c r="G15" s="194"/>
      <c r="H15" s="155"/>
      <c r="I15" s="155">
        <f t="shared" ref="I15:I78" si="0">J15/29805409</f>
        <v>2.6879282213506952E-3</v>
      </c>
      <c r="J15" s="154">
        <v>80114.8</v>
      </c>
      <c r="K15" s="154" t="s">
        <v>5259</v>
      </c>
      <c r="L15" s="156"/>
      <c r="M15" s="20">
        <v>41183</v>
      </c>
      <c r="N15" s="20">
        <v>41547</v>
      </c>
      <c r="O15" s="165" t="s">
        <v>5260</v>
      </c>
      <c r="P15" s="158">
        <v>9</v>
      </c>
      <c r="Q15" s="165" t="s">
        <v>5261</v>
      </c>
      <c r="R15" s="202">
        <v>10</v>
      </c>
    </row>
    <row r="16" spans="1:18" s="31" customFormat="1" x14ac:dyDescent="0.2">
      <c r="B16" s="152" t="s">
        <v>663</v>
      </c>
      <c r="C16" s="152" t="s">
        <v>664</v>
      </c>
      <c r="D16" s="182" t="s">
        <v>664</v>
      </c>
      <c r="E16" s="193">
        <v>-361</v>
      </c>
      <c r="F16" s="193">
        <v>0</v>
      </c>
      <c r="G16" s="194"/>
      <c r="H16" s="155"/>
      <c r="I16" s="155">
        <f t="shared" si="0"/>
        <v>7.0434084632088091E-3</v>
      </c>
      <c r="J16" s="154">
        <v>209931.67</v>
      </c>
      <c r="K16" s="154" t="s">
        <v>5259</v>
      </c>
      <c r="L16" s="156"/>
      <c r="M16" s="20">
        <v>41183</v>
      </c>
      <c r="N16" s="20">
        <v>41547</v>
      </c>
      <c r="O16" s="165" t="s">
        <v>5260</v>
      </c>
      <c r="P16" s="158">
        <v>9</v>
      </c>
      <c r="Q16" s="165" t="s">
        <v>5261</v>
      </c>
      <c r="R16" s="202">
        <v>10</v>
      </c>
    </row>
    <row r="17" spans="2:18" s="31" customFormat="1" x14ac:dyDescent="0.2">
      <c r="B17" s="152" t="s">
        <v>667</v>
      </c>
      <c r="C17" s="152" t="s">
        <v>668</v>
      </c>
      <c r="D17" s="182" t="s">
        <v>668</v>
      </c>
      <c r="E17" s="193">
        <v>-143.35</v>
      </c>
      <c r="F17" s="193">
        <v>0</v>
      </c>
      <c r="G17" s="194"/>
      <c r="H17" s="155"/>
      <c r="I17" s="155">
        <f t="shared" si="0"/>
        <v>1.6393555948183768E-2</v>
      </c>
      <c r="J17" s="154">
        <v>488616.64</v>
      </c>
      <c r="K17" s="154" t="s">
        <v>5259</v>
      </c>
      <c r="L17" s="156"/>
      <c r="M17" s="20">
        <v>41183</v>
      </c>
      <c r="N17" s="20">
        <v>41547</v>
      </c>
      <c r="O17" s="165" t="s">
        <v>5260</v>
      </c>
      <c r="P17" s="158">
        <v>9</v>
      </c>
      <c r="Q17" s="165" t="s">
        <v>5261</v>
      </c>
      <c r="R17" s="202">
        <v>10</v>
      </c>
    </row>
    <row r="18" spans="2:18" s="31" customFormat="1" x14ac:dyDescent="0.2">
      <c r="B18" s="152" t="s">
        <v>673</v>
      </c>
      <c r="C18" s="152" t="s">
        <v>674</v>
      </c>
      <c r="D18" s="182" t="s">
        <v>674</v>
      </c>
      <c r="E18" s="193">
        <v>-4760.5600000000004</v>
      </c>
      <c r="F18" s="193">
        <v>0</v>
      </c>
      <c r="G18" s="194"/>
      <c r="H18" s="155"/>
      <c r="I18" s="155">
        <f t="shared" si="0"/>
        <v>3.1672614524430785E-2</v>
      </c>
      <c r="J18" s="154">
        <v>944015.23</v>
      </c>
      <c r="K18" s="154" t="s">
        <v>5259</v>
      </c>
      <c r="L18" s="156"/>
      <c r="M18" s="20">
        <v>41183</v>
      </c>
      <c r="N18" s="20">
        <v>41547</v>
      </c>
      <c r="O18" s="165" t="s">
        <v>5260</v>
      </c>
      <c r="P18" s="158">
        <v>9</v>
      </c>
      <c r="Q18" s="165" t="s">
        <v>5261</v>
      </c>
      <c r="R18" s="202">
        <v>10</v>
      </c>
    </row>
    <row r="19" spans="2:18" s="31" customFormat="1" x14ac:dyDescent="0.2">
      <c r="B19" s="152" t="s">
        <v>1408</v>
      </c>
      <c r="C19" s="152" t="s">
        <v>1409</v>
      </c>
      <c r="D19" s="182" t="s">
        <v>1410</v>
      </c>
      <c r="E19" s="193">
        <v>10999.77</v>
      </c>
      <c r="F19" s="193">
        <v>1398465</v>
      </c>
      <c r="G19" s="194">
        <v>455330.69999999995</v>
      </c>
      <c r="H19" s="155">
        <f t="shared" ref="H19" si="1">G19/F19</f>
        <v>0.32559320397721786</v>
      </c>
      <c r="I19" s="155">
        <f t="shared" si="0"/>
        <v>6.2196620083287565E-2</v>
      </c>
      <c r="J19" s="154">
        <v>1853795.7</v>
      </c>
      <c r="K19" s="154">
        <v>1398465</v>
      </c>
      <c r="L19" s="156">
        <v>455330.69999999995</v>
      </c>
      <c r="M19" s="20">
        <v>41183</v>
      </c>
      <c r="N19" s="20">
        <v>41547</v>
      </c>
      <c r="O19" s="165" t="s">
        <v>5262</v>
      </c>
      <c r="P19" s="158">
        <v>7</v>
      </c>
      <c r="Q19" s="165" t="s">
        <v>5263</v>
      </c>
      <c r="R19" s="202">
        <v>7</v>
      </c>
    </row>
    <row r="20" spans="2:18" s="31" customFormat="1" x14ac:dyDescent="0.2">
      <c r="B20" s="152" t="s">
        <v>995</v>
      </c>
      <c r="C20" s="152" t="s">
        <v>1746</v>
      </c>
      <c r="D20" s="182" t="s">
        <v>1746</v>
      </c>
      <c r="E20" s="193">
        <v>-533.96</v>
      </c>
      <c r="F20" s="193">
        <v>0</v>
      </c>
      <c r="G20" s="194"/>
      <c r="H20" s="155"/>
      <c r="I20" s="155">
        <f t="shared" si="0"/>
        <v>5.4786577832231731E-2</v>
      </c>
      <c r="J20" s="154">
        <v>1632936.36</v>
      </c>
      <c r="K20" s="154" t="s">
        <v>5259</v>
      </c>
      <c r="L20" s="156"/>
      <c r="M20" s="20">
        <v>41183</v>
      </c>
      <c r="N20" s="20">
        <v>41547</v>
      </c>
      <c r="O20" s="165" t="s">
        <v>5264</v>
      </c>
      <c r="P20" s="158">
        <v>9</v>
      </c>
      <c r="Q20" s="165" t="s">
        <v>5265</v>
      </c>
      <c r="R20" s="202">
        <v>10</v>
      </c>
    </row>
    <row r="21" spans="2:18" s="31" customFormat="1" x14ac:dyDescent="0.2">
      <c r="B21" s="152" t="s">
        <v>2521</v>
      </c>
      <c r="C21" s="152" t="s">
        <v>2522</v>
      </c>
      <c r="D21" s="182" t="s">
        <v>2522</v>
      </c>
      <c r="E21" s="193">
        <v>-766.99</v>
      </c>
      <c r="F21" s="193">
        <v>0</v>
      </c>
      <c r="G21" s="194"/>
      <c r="H21" s="155"/>
      <c r="I21" s="155">
        <f t="shared" si="0"/>
        <v>2.205949497287556E-2</v>
      </c>
      <c r="J21" s="154">
        <v>657492.27</v>
      </c>
      <c r="K21" s="154" t="s">
        <v>5259</v>
      </c>
      <c r="L21" s="156"/>
      <c r="M21" s="20">
        <v>41183</v>
      </c>
      <c r="N21" s="20">
        <v>41547</v>
      </c>
      <c r="O21" s="165" t="s">
        <v>5264</v>
      </c>
      <c r="P21" s="158">
        <v>9</v>
      </c>
      <c r="Q21" s="165" t="s">
        <v>5265</v>
      </c>
      <c r="R21" s="202">
        <v>10</v>
      </c>
    </row>
    <row r="22" spans="2:18" s="31" customFormat="1" x14ac:dyDescent="0.2">
      <c r="B22" s="152" t="s">
        <v>1765</v>
      </c>
      <c r="C22" s="152" t="s">
        <v>1766</v>
      </c>
      <c r="D22" s="182" t="s">
        <v>1766</v>
      </c>
      <c r="E22" s="193">
        <v>-3497.19</v>
      </c>
      <c r="F22" s="193">
        <v>0</v>
      </c>
      <c r="G22" s="194"/>
      <c r="H22" s="155"/>
      <c r="I22" s="155">
        <f t="shared" si="0"/>
        <v>2.1276690079978434E-2</v>
      </c>
      <c r="J22" s="154">
        <v>634160.44999999995</v>
      </c>
      <c r="K22" s="154" t="s">
        <v>5259</v>
      </c>
      <c r="L22" s="156"/>
      <c r="M22" s="20">
        <v>41183</v>
      </c>
      <c r="N22" s="20">
        <v>41547</v>
      </c>
      <c r="O22" s="165" t="s">
        <v>5264</v>
      </c>
      <c r="P22" s="158">
        <v>9</v>
      </c>
      <c r="Q22" s="165" t="s">
        <v>5265</v>
      </c>
      <c r="R22" s="202">
        <v>10</v>
      </c>
    </row>
    <row r="23" spans="2:18" s="31" customFormat="1" x14ac:dyDescent="0.2">
      <c r="B23" s="152" t="s">
        <v>1769</v>
      </c>
      <c r="C23" s="152" t="s">
        <v>1770</v>
      </c>
      <c r="D23" s="182" t="s">
        <v>1770</v>
      </c>
      <c r="E23" s="193">
        <v>-2647.25</v>
      </c>
      <c r="F23" s="193">
        <v>0</v>
      </c>
      <c r="G23" s="194"/>
      <c r="H23" s="155"/>
      <c r="I23" s="155">
        <f t="shared" si="0"/>
        <v>6.371283145284133E-3</v>
      </c>
      <c r="J23" s="154">
        <v>189898.7</v>
      </c>
      <c r="K23" s="154" t="s">
        <v>5259</v>
      </c>
      <c r="L23" s="156"/>
      <c r="M23" s="20">
        <v>41183</v>
      </c>
      <c r="N23" s="20">
        <v>41547</v>
      </c>
      <c r="O23" s="165" t="s">
        <v>5264</v>
      </c>
      <c r="P23" s="158">
        <v>9</v>
      </c>
      <c r="Q23" s="165" t="s">
        <v>5265</v>
      </c>
      <c r="R23" s="202">
        <v>10</v>
      </c>
    </row>
    <row r="24" spans="2:18" s="31" customFormat="1" x14ac:dyDescent="0.2">
      <c r="B24" s="152" t="s">
        <v>1775</v>
      </c>
      <c r="C24" s="152" t="s">
        <v>1776</v>
      </c>
      <c r="D24" s="182" t="s">
        <v>1776</v>
      </c>
      <c r="E24" s="193">
        <v>-10778.74</v>
      </c>
      <c r="F24" s="193">
        <v>0</v>
      </c>
      <c r="G24" s="194"/>
      <c r="H24" s="155"/>
      <c r="I24" s="155">
        <f t="shared" si="0"/>
        <v>3.211358079333855E-2</v>
      </c>
      <c r="J24" s="154">
        <v>957158.41</v>
      </c>
      <c r="K24" s="154" t="s">
        <v>5259</v>
      </c>
      <c r="L24" s="156"/>
      <c r="M24" s="20">
        <v>41183</v>
      </c>
      <c r="N24" s="20">
        <v>41547</v>
      </c>
      <c r="O24" s="165" t="s">
        <v>5264</v>
      </c>
      <c r="P24" s="158">
        <v>9</v>
      </c>
      <c r="Q24" s="165" t="s">
        <v>5265</v>
      </c>
      <c r="R24" s="202">
        <v>10</v>
      </c>
    </row>
    <row r="25" spans="2:18" s="31" customFormat="1" x14ac:dyDescent="0.2">
      <c r="B25" s="152" t="s">
        <v>491</v>
      </c>
      <c r="C25" s="152" t="s">
        <v>492</v>
      </c>
      <c r="D25" s="182" t="s">
        <v>493</v>
      </c>
      <c r="E25" s="193">
        <v>-97184.95</v>
      </c>
      <c r="F25" s="193">
        <v>638316.21</v>
      </c>
      <c r="G25" s="194">
        <v>-260441.66999999998</v>
      </c>
      <c r="H25" s="155">
        <f t="shared" ref="H25" si="2">G25/F25</f>
        <v>-0.40801356117840093</v>
      </c>
      <c r="I25" s="155">
        <f t="shared" si="0"/>
        <v>1.267805249711554E-2</v>
      </c>
      <c r="J25" s="154">
        <v>377874.54</v>
      </c>
      <c r="K25" s="154">
        <v>638316.21</v>
      </c>
      <c r="L25" s="156">
        <v>-260441.66999999998</v>
      </c>
      <c r="M25" s="20">
        <v>41183</v>
      </c>
      <c r="N25" s="20">
        <v>41547</v>
      </c>
      <c r="O25" s="165" t="s">
        <v>5266</v>
      </c>
      <c r="P25" s="158">
        <v>3</v>
      </c>
      <c r="Q25" s="165" t="s">
        <v>5267</v>
      </c>
      <c r="R25" s="202">
        <v>2</v>
      </c>
    </row>
    <row r="26" spans="2:18" s="31" customFormat="1" x14ac:dyDescent="0.2">
      <c r="B26" s="152" t="s">
        <v>783</v>
      </c>
      <c r="C26" s="152" t="s">
        <v>784</v>
      </c>
      <c r="D26" s="182" t="s">
        <v>784</v>
      </c>
      <c r="E26" s="193">
        <v>-1648.56</v>
      </c>
      <c r="F26" s="193">
        <v>0</v>
      </c>
      <c r="G26" s="194"/>
      <c r="H26" s="155"/>
      <c r="I26" s="155">
        <f t="shared" si="0"/>
        <v>4.2712318425155653E-2</v>
      </c>
      <c r="J26" s="154">
        <v>1273058.1200000001</v>
      </c>
      <c r="K26" s="154" t="s">
        <v>5259</v>
      </c>
      <c r="L26" s="156"/>
      <c r="M26" s="20">
        <v>41183</v>
      </c>
      <c r="N26" s="20">
        <v>41547</v>
      </c>
      <c r="O26" s="165" t="s">
        <v>5268</v>
      </c>
      <c r="P26" s="158">
        <v>9</v>
      </c>
      <c r="Q26" s="165" t="s">
        <v>5269</v>
      </c>
      <c r="R26" s="202">
        <v>9</v>
      </c>
    </row>
    <row r="27" spans="2:18" s="31" customFormat="1" x14ac:dyDescent="0.2">
      <c r="B27" s="152" t="s">
        <v>789</v>
      </c>
      <c r="C27" s="152" t="s">
        <v>790</v>
      </c>
      <c r="D27" s="182" t="s">
        <v>790</v>
      </c>
      <c r="E27" s="193">
        <v>-503.33</v>
      </c>
      <c r="F27" s="193">
        <v>0</v>
      </c>
      <c r="G27" s="194"/>
      <c r="H27" s="155"/>
      <c r="I27" s="155">
        <f t="shared" si="0"/>
        <v>1.6570989849526978E-2</v>
      </c>
      <c r="J27" s="154">
        <v>493905.13</v>
      </c>
      <c r="K27" s="154" t="s">
        <v>5259</v>
      </c>
      <c r="L27" s="156"/>
      <c r="M27" s="20">
        <v>41183</v>
      </c>
      <c r="N27" s="20">
        <v>41547</v>
      </c>
      <c r="O27" s="165" t="s">
        <v>5268</v>
      </c>
      <c r="P27" s="158">
        <v>9</v>
      </c>
      <c r="Q27" s="165" t="s">
        <v>5269</v>
      </c>
      <c r="R27" s="202">
        <v>9</v>
      </c>
    </row>
    <row r="28" spans="2:18" s="31" customFormat="1" x14ac:dyDescent="0.2">
      <c r="B28" s="152" t="s">
        <v>795</v>
      </c>
      <c r="C28" s="152" t="s">
        <v>796</v>
      </c>
      <c r="D28" s="182" t="s">
        <v>796</v>
      </c>
      <c r="E28" s="193">
        <v>-1667.28</v>
      </c>
      <c r="F28" s="193">
        <v>0</v>
      </c>
      <c r="G28" s="194"/>
      <c r="H28" s="155"/>
      <c r="I28" s="155">
        <f t="shared" si="0"/>
        <v>2.4830922132288137E-2</v>
      </c>
      <c r="J28" s="154">
        <v>740095.79</v>
      </c>
      <c r="K28" s="154" t="s">
        <v>5259</v>
      </c>
      <c r="L28" s="156"/>
      <c r="M28" s="20">
        <v>41183</v>
      </c>
      <c r="N28" s="20">
        <v>41547</v>
      </c>
      <c r="O28" s="165" t="s">
        <v>5268</v>
      </c>
      <c r="P28" s="158">
        <v>9</v>
      </c>
      <c r="Q28" s="165" t="s">
        <v>5270</v>
      </c>
      <c r="R28" s="202">
        <v>1</v>
      </c>
    </row>
    <row r="29" spans="2:18" s="31" customFormat="1" x14ac:dyDescent="0.2">
      <c r="B29" s="152" t="s">
        <v>808</v>
      </c>
      <c r="C29" s="152" t="s">
        <v>809</v>
      </c>
      <c r="D29" s="182" t="s">
        <v>809</v>
      </c>
      <c r="E29" s="193">
        <v>-2769.9</v>
      </c>
      <c r="F29" s="193">
        <v>0</v>
      </c>
      <c r="G29" s="194"/>
      <c r="H29" s="155"/>
      <c r="I29" s="155">
        <f t="shared" si="0"/>
        <v>3.5277893687014998E-2</v>
      </c>
      <c r="J29" s="154">
        <v>1051472.05</v>
      </c>
      <c r="K29" s="154" t="s">
        <v>5259</v>
      </c>
      <c r="L29" s="156"/>
      <c r="M29" s="20">
        <v>41183</v>
      </c>
      <c r="N29" s="20">
        <v>41547</v>
      </c>
      <c r="O29" s="165" t="s">
        <v>5268</v>
      </c>
      <c r="P29" s="158">
        <v>9</v>
      </c>
      <c r="Q29" s="165" t="s">
        <v>5269</v>
      </c>
      <c r="R29" s="202">
        <v>9</v>
      </c>
    </row>
    <row r="30" spans="2:18" s="31" customFormat="1" x14ac:dyDescent="0.2">
      <c r="B30" s="152" t="s">
        <v>814</v>
      </c>
      <c r="C30" s="152" t="s">
        <v>815</v>
      </c>
      <c r="D30" s="182" t="s">
        <v>815</v>
      </c>
      <c r="E30" s="193">
        <v>-435.52</v>
      </c>
      <c r="F30" s="193">
        <v>0</v>
      </c>
      <c r="G30" s="194"/>
      <c r="H30" s="155"/>
      <c r="I30" s="155">
        <f t="shared" si="0"/>
        <v>6.1974586559104088E-3</v>
      </c>
      <c r="J30" s="154">
        <v>184717.79</v>
      </c>
      <c r="K30" s="154" t="s">
        <v>5259</v>
      </c>
      <c r="L30" s="156"/>
      <c r="M30" s="20">
        <v>41183</v>
      </c>
      <c r="N30" s="20">
        <v>41547</v>
      </c>
      <c r="O30" s="165" t="s">
        <v>5268</v>
      </c>
      <c r="P30" s="158">
        <v>9</v>
      </c>
      <c r="Q30" s="165" t="s">
        <v>5269</v>
      </c>
      <c r="R30" s="202">
        <v>9</v>
      </c>
    </row>
    <row r="31" spans="2:18" s="31" customFormat="1" x14ac:dyDescent="0.2">
      <c r="B31" s="152" t="s">
        <v>816</v>
      </c>
      <c r="C31" s="152" t="s">
        <v>817</v>
      </c>
      <c r="D31" s="182" t="s">
        <v>817</v>
      </c>
      <c r="E31" s="193">
        <v>-1176.47</v>
      </c>
      <c r="F31" s="193">
        <v>0</v>
      </c>
      <c r="G31" s="194"/>
      <c r="H31" s="155"/>
      <c r="I31" s="155">
        <f t="shared" si="0"/>
        <v>8.6518651698421593E-3</v>
      </c>
      <c r="J31" s="154">
        <v>257872.38</v>
      </c>
      <c r="K31" s="154" t="s">
        <v>5259</v>
      </c>
      <c r="L31" s="156"/>
      <c r="M31" s="20">
        <v>41183</v>
      </c>
      <c r="N31" s="20">
        <v>41547</v>
      </c>
      <c r="O31" s="165" t="s">
        <v>5268</v>
      </c>
      <c r="P31" s="158">
        <v>9</v>
      </c>
      <c r="Q31" s="165" t="s">
        <v>5269</v>
      </c>
      <c r="R31" s="202">
        <v>9</v>
      </c>
    </row>
    <row r="32" spans="2:18" s="31" customFormat="1" x14ac:dyDescent="0.2">
      <c r="B32" s="152" t="s">
        <v>3230</v>
      </c>
      <c r="C32" s="152" t="s">
        <v>3231</v>
      </c>
      <c r="D32" s="182" t="s">
        <v>3231</v>
      </c>
      <c r="E32" s="193">
        <v>-1628.25</v>
      </c>
      <c r="F32" s="193">
        <v>0</v>
      </c>
      <c r="G32" s="194"/>
      <c r="H32" s="155"/>
      <c r="I32" s="155">
        <f t="shared" si="0"/>
        <v>3.0347203086527014E-3</v>
      </c>
      <c r="J32" s="154">
        <v>90451.08</v>
      </c>
      <c r="K32" s="154" t="s">
        <v>5259</v>
      </c>
      <c r="L32" s="156"/>
      <c r="M32" s="20">
        <v>41183</v>
      </c>
      <c r="N32" s="20">
        <v>41547</v>
      </c>
      <c r="O32" s="165" t="s">
        <v>5268</v>
      </c>
      <c r="P32" s="158">
        <v>9</v>
      </c>
      <c r="Q32" s="165" t="s">
        <v>5269</v>
      </c>
      <c r="R32" s="202">
        <v>9</v>
      </c>
    </row>
    <row r="33" spans="2:18" s="31" customFormat="1" x14ac:dyDescent="0.2">
      <c r="B33" s="152" t="s">
        <v>820</v>
      </c>
      <c r="C33" s="152" t="s">
        <v>821</v>
      </c>
      <c r="D33" s="182" t="s">
        <v>821</v>
      </c>
      <c r="E33" s="193">
        <v>-551.98</v>
      </c>
      <c r="F33" s="193">
        <v>0</v>
      </c>
      <c r="G33" s="194"/>
      <c r="H33" s="155"/>
      <c r="I33" s="155">
        <f t="shared" si="0"/>
        <v>4.5098250455143894E-3</v>
      </c>
      <c r="J33" s="154">
        <v>134417.18</v>
      </c>
      <c r="K33" s="154" t="s">
        <v>5259</v>
      </c>
      <c r="L33" s="156"/>
      <c r="M33" s="20">
        <v>41183</v>
      </c>
      <c r="N33" s="20">
        <v>41547</v>
      </c>
      <c r="O33" s="165" t="s">
        <v>5268</v>
      </c>
      <c r="P33" s="158">
        <v>9</v>
      </c>
      <c r="Q33" s="165" t="s">
        <v>5269</v>
      </c>
      <c r="R33" s="202">
        <v>9</v>
      </c>
    </row>
    <row r="34" spans="2:18" s="31" customFormat="1" x14ac:dyDescent="0.2">
      <c r="B34" s="152" t="s">
        <v>822</v>
      </c>
      <c r="C34" s="152" t="s">
        <v>823</v>
      </c>
      <c r="D34" s="182" t="s">
        <v>823</v>
      </c>
      <c r="E34" s="193">
        <v>-3390.38</v>
      </c>
      <c r="F34" s="193">
        <v>0</v>
      </c>
      <c r="G34" s="194"/>
      <c r="H34" s="155"/>
      <c r="I34" s="155">
        <f t="shared" si="0"/>
        <v>2.068124547460496E-2</v>
      </c>
      <c r="J34" s="154">
        <v>616412.98</v>
      </c>
      <c r="K34" s="154" t="s">
        <v>5259</v>
      </c>
      <c r="L34" s="156"/>
      <c r="M34" s="20">
        <v>41183</v>
      </c>
      <c r="N34" s="20">
        <v>41547</v>
      </c>
      <c r="O34" s="165" t="s">
        <v>5268</v>
      </c>
      <c r="P34" s="158">
        <v>9</v>
      </c>
      <c r="Q34" s="165" t="s">
        <v>5269</v>
      </c>
      <c r="R34" s="202">
        <v>9</v>
      </c>
    </row>
    <row r="35" spans="2:18" s="31" customFormat="1" x14ac:dyDescent="0.2">
      <c r="B35" s="152" t="s">
        <v>824</v>
      </c>
      <c r="C35" s="152" t="s">
        <v>825</v>
      </c>
      <c r="D35" s="182" t="s">
        <v>825</v>
      </c>
      <c r="E35" s="193">
        <v>-19744.490000000002</v>
      </c>
      <c r="F35" s="193">
        <v>0</v>
      </c>
      <c r="G35" s="194"/>
      <c r="H35" s="155"/>
      <c r="I35" s="155">
        <f t="shared" si="0"/>
        <v>1.5330966604081829E-2</v>
      </c>
      <c r="J35" s="154">
        <v>456945.73</v>
      </c>
      <c r="K35" s="154" t="s">
        <v>5259</v>
      </c>
      <c r="L35" s="156"/>
      <c r="M35" s="20">
        <v>41183</v>
      </c>
      <c r="N35" s="20">
        <v>41547</v>
      </c>
      <c r="O35" s="165" t="s">
        <v>5268</v>
      </c>
      <c r="P35" s="158">
        <v>9</v>
      </c>
      <c r="Q35" s="165" t="s">
        <v>5269</v>
      </c>
      <c r="R35" s="202">
        <v>9</v>
      </c>
    </row>
    <row r="36" spans="2:18" s="31" customFormat="1" x14ac:dyDescent="0.2">
      <c r="B36" s="152" t="s">
        <v>826</v>
      </c>
      <c r="C36" s="152" t="s">
        <v>827</v>
      </c>
      <c r="D36" s="182" t="s">
        <v>827</v>
      </c>
      <c r="E36" s="193">
        <v>-458.8</v>
      </c>
      <c r="F36" s="193">
        <v>0</v>
      </c>
      <c r="G36" s="194"/>
      <c r="H36" s="155"/>
      <c r="I36" s="155">
        <f t="shared" si="0"/>
        <v>2.899469019197153E-3</v>
      </c>
      <c r="J36" s="154">
        <v>86419.86</v>
      </c>
      <c r="K36" s="154" t="s">
        <v>5259</v>
      </c>
      <c r="L36" s="156"/>
      <c r="M36" s="20">
        <v>41183</v>
      </c>
      <c r="N36" s="20">
        <v>41547</v>
      </c>
      <c r="O36" s="165" t="s">
        <v>5268</v>
      </c>
      <c r="P36" s="158">
        <v>9</v>
      </c>
      <c r="Q36" s="165" t="s">
        <v>5269</v>
      </c>
      <c r="R36" s="202">
        <v>9</v>
      </c>
    </row>
    <row r="37" spans="2:18" s="31" customFormat="1" ht="38.25" x14ac:dyDescent="0.2">
      <c r="B37" s="152" t="s">
        <v>4074</v>
      </c>
      <c r="C37" s="152" t="s">
        <v>4075</v>
      </c>
      <c r="D37" s="182" t="s">
        <v>4076</v>
      </c>
      <c r="E37" s="193">
        <v>220164.49</v>
      </c>
      <c r="F37" s="193">
        <v>0</v>
      </c>
      <c r="G37" s="194"/>
      <c r="H37" s="155"/>
      <c r="I37" s="155">
        <f t="shared" si="0"/>
        <v>2.2617893282390458E-2</v>
      </c>
      <c r="J37" s="154">
        <v>674135.56</v>
      </c>
      <c r="K37" s="154" t="s">
        <v>5259</v>
      </c>
      <c r="L37" s="156"/>
      <c r="M37" s="20">
        <v>41183</v>
      </c>
      <c r="N37" s="20">
        <v>41547</v>
      </c>
      <c r="O37" s="165" t="s">
        <v>5271</v>
      </c>
      <c r="P37" s="158">
        <v>9</v>
      </c>
      <c r="Q37" s="165" t="s">
        <v>5272</v>
      </c>
      <c r="R37" s="202">
        <v>9</v>
      </c>
    </row>
    <row r="38" spans="2:18" s="31" customFormat="1" ht="38.25" x14ac:dyDescent="0.2">
      <c r="B38" s="152" t="s">
        <v>4345</v>
      </c>
      <c r="C38" s="152" t="s">
        <v>4346</v>
      </c>
      <c r="D38" s="182" t="s">
        <v>4347</v>
      </c>
      <c r="E38" s="193">
        <v>32298.02</v>
      </c>
      <c r="F38" s="193">
        <v>0</v>
      </c>
      <c r="G38" s="194"/>
      <c r="H38" s="155"/>
      <c r="I38" s="155">
        <f t="shared" si="0"/>
        <v>2.4272299031360381E-3</v>
      </c>
      <c r="J38" s="154">
        <v>72344.58</v>
      </c>
      <c r="K38" s="154" t="s">
        <v>5259</v>
      </c>
      <c r="L38" s="156"/>
      <c r="M38" s="20">
        <v>41183</v>
      </c>
      <c r="N38" s="20">
        <v>41547</v>
      </c>
      <c r="O38" s="165" t="s">
        <v>5271</v>
      </c>
      <c r="P38" s="158">
        <v>9</v>
      </c>
      <c r="Q38" s="165" t="s">
        <v>5272</v>
      </c>
      <c r="R38" s="202">
        <v>9</v>
      </c>
    </row>
    <row r="39" spans="2:18" s="31" customFormat="1" ht="38.25" x14ac:dyDescent="0.2">
      <c r="B39" s="152" t="s">
        <v>3820</v>
      </c>
      <c r="C39" s="152" t="s">
        <v>3821</v>
      </c>
      <c r="D39" s="182" t="s">
        <v>3822</v>
      </c>
      <c r="E39" s="193">
        <v>21570.19</v>
      </c>
      <c r="F39" s="193">
        <v>0</v>
      </c>
      <c r="G39" s="194"/>
      <c r="H39" s="155"/>
      <c r="I39" s="155">
        <f t="shared" si="0"/>
        <v>3.6095793887612818E-3</v>
      </c>
      <c r="J39" s="154">
        <v>107584.99</v>
      </c>
      <c r="K39" s="154" t="s">
        <v>5259</v>
      </c>
      <c r="L39" s="156"/>
      <c r="M39" s="20">
        <v>41183</v>
      </c>
      <c r="N39" s="20">
        <v>41547</v>
      </c>
      <c r="O39" s="165" t="s">
        <v>5271</v>
      </c>
      <c r="P39" s="158">
        <v>9</v>
      </c>
      <c r="Q39" s="165" t="s">
        <v>5272</v>
      </c>
      <c r="R39" s="202">
        <v>9</v>
      </c>
    </row>
    <row r="40" spans="2:18" s="31" customFormat="1" ht="38.25" x14ac:dyDescent="0.2">
      <c r="B40" s="152" t="s">
        <v>3679</v>
      </c>
      <c r="C40" s="152" t="s">
        <v>3680</v>
      </c>
      <c r="D40" s="182" t="s">
        <v>3681</v>
      </c>
      <c r="E40" s="193">
        <v>27797.4</v>
      </c>
      <c r="F40" s="193">
        <v>0</v>
      </c>
      <c r="G40" s="194"/>
      <c r="H40" s="155"/>
      <c r="I40" s="155">
        <f t="shared" si="0"/>
        <v>3.9607481984226421E-3</v>
      </c>
      <c r="J40" s="154">
        <v>118051.72</v>
      </c>
      <c r="K40" s="154" t="s">
        <v>5259</v>
      </c>
      <c r="L40" s="156"/>
      <c r="M40" s="20">
        <v>41183</v>
      </c>
      <c r="N40" s="20">
        <v>41547</v>
      </c>
      <c r="O40" s="165" t="s">
        <v>5271</v>
      </c>
      <c r="P40" s="158">
        <v>9</v>
      </c>
      <c r="Q40" s="165" t="s">
        <v>5272</v>
      </c>
      <c r="R40" s="202">
        <v>9</v>
      </c>
    </row>
    <row r="41" spans="2:18" s="31" customFormat="1" ht="38.25" x14ac:dyDescent="0.2">
      <c r="B41" s="152" t="s">
        <v>4176</v>
      </c>
      <c r="C41" s="152" t="s">
        <v>4177</v>
      </c>
      <c r="D41" s="182" t="s">
        <v>4178</v>
      </c>
      <c r="E41" s="193">
        <v>23512.23</v>
      </c>
      <c r="F41" s="193">
        <v>0</v>
      </c>
      <c r="G41" s="194"/>
      <c r="H41" s="155"/>
      <c r="I41" s="155">
        <f t="shared" si="0"/>
        <v>3.8629914456131099E-3</v>
      </c>
      <c r="J41" s="154">
        <v>115138.04</v>
      </c>
      <c r="K41" s="154" t="s">
        <v>5259</v>
      </c>
      <c r="L41" s="156"/>
      <c r="M41" s="20">
        <v>41183</v>
      </c>
      <c r="N41" s="20">
        <v>41547</v>
      </c>
      <c r="O41" s="165" t="s">
        <v>5271</v>
      </c>
      <c r="P41" s="158">
        <v>9</v>
      </c>
      <c r="Q41" s="165" t="s">
        <v>5272</v>
      </c>
      <c r="R41" s="202">
        <v>9</v>
      </c>
    </row>
    <row r="42" spans="2:18" s="31" customFormat="1" ht="38.25" x14ac:dyDescent="0.2">
      <c r="B42" s="152" t="s">
        <v>3713</v>
      </c>
      <c r="C42" s="152" t="s">
        <v>3714</v>
      </c>
      <c r="D42" s="182" t="s">
        <v>3715</v>
      </c>
      <c r="E42" s="193">
        <v>78644.05</v>
      </c>
      <c r="F42" s="193">
        <v>0</v>
      </c>
      <c r="G42" s="194"/>
      <c r="H42" s="155"/>
      <c r="I42" s="155">
        <f t="shared" si="0"/>
        <v>9.050681371290694E-3</v>
      </c>
      <c r="J42" s="154">
        <v>269759.26</v>
      </c>
      <c r="K42" s="154" t="s">
        <v>5259</v>
      </c>
      <c r="L42" s="156"/>
      <c r="M42" s="20">
        <v>41183</v>
      </c>
      <c r="N42" s="20">
        <v>41547</v>
      </c>
      <c r="O42" s="165" t="s">
        <v>5271</v>
      </c>
      <c r="P42" s="158">
        <v>9</v>
      </c>
      <c r="Q42" s="165" t="s">
        <v>5272</v>
      </c>
      <c r="R42" s="202">
        <v>9</v>
      </c>
    </row>
    <row r="43" spans="2:18" s="31" customFormat="1" ht="38.25" x14ac:dyDescent="0.2">
      <c r="B43" s="152" t="s">
        <v>4585</v>
      </c>
      <c r="C43" s="152" t="s">
        <v>4586</v>
      </c>
      <c r="D43" s="182" t="s">
        <v>4587</v>
      </c>
      <c r="E43" s="193">
        <v>16259.36</v>
      </c>
      <c r="F43" s="193">
        <v>0</v>
      </c>
      <c r="G43" s="194"/>
      <c r="H43" s="155"/>
      <c r="I43" s="155">
        <f t="shared" si="0"/>
        <v>1.9421763345035795E-3</v>
      </c>
      <c r="J43" s="154">
        <v>57887.360000000001</v>
      </c>
      <c r="K43" s="154" t="s">
        <v>5259</v>
      </c>
      <c r="L43" s="156"/>
      <c r="M43" s="20">
        <v>41183</v>
      </c>
      <c r="N43" s="20">
        <v>41547</v>
      </c>
      <c r="O43" s="165" t="s">
        <v>5271</v>
      </c>
      <c r="P43" s="158">
        <v>9</v>
      </c>
      <c r="Q43" s="165" t="s">
        <v>5272</v>
      </c>
      <c r="R43" s="202">
        <v>9</v>
      </c>
    </row>
    <row r="44" spans="2:18" s="31" customFormat="1" ht="38.25" x14ac:dyDescent="0.2">
      <c r="B44" s="152" t="s">
        <v>4077</v>
      </c>
      <c r="C44" s="152" t="s">
        <v>4078</v>
      </c>
      <c r="D44" s="182" t="s">
        <v>4079</v>
      </c>
      <c r="E44" s="193">
        <v>17412.22</v>
      </c>
      <c r="F44" s="193">
        <v>0</v>
      </c>
      <c r="G44" s="194"/>
      <c r="H44" s="155"/>
      <c r="I44" s="155">
        <f t="shared" si="0"/>
        <v>1.9769938402791252E-3</v>
      </c>
      <c r="J44" s="154">
        <v>58925.11</v>
      </c>
      <c r="K44" s="154" t="s">
        <v>5259</v>
      </c>
      <c r="L44" s="156"/>
      <c r="M44" s="20">
        <v>41183</v>
      </c>
      <c r="N44" s="20">
        <v>41547</v>
      </c>
      <c r="O44" s="165" t="s">
        <v>5271</v>
      </c>
      <c r="P44" s="158">
        <v>9</v>
      </c>
      <c r="Q44" s="165" t="s">
        <v>5272</v>
      </c>
      <c r="R44" s="202">
        <v>9</v>
      </c>
    </row>
    <row r="45" spans="2:18" s="31" customFormat="1" ht="38.25" x14ac:dyDescent="0.2">
      <c r="B45" s="152" t="s">
        <v>4001</v>
      </c>
      <c r="C45" s="152" t="s">
        <v>4002</v>
      </c>
      <c r="D45" s="182" t="s">
        <v>4003</v>
      </c>
      <c r="E45" s="193">
        <v>95160.41</v>
      </c>
      <c r="F45" s="193">
        <v>0</v>
      </c>
      <c r="G45" s="194"/>
      <c r="H45" s="155"/>
      <c r="I45" s="155">
        <f t="shared" si="0"/>
        <v>1.2228144227109919E-2</v>
      </c>
      <c r="J45" s="154">
        <v>364464.84</v>
      </c>
      <c r="K45" s="154" t="s">
        <v>5259</v>
      </c>
      <c r="L45" s="156"/>
      <c r="M45" s="20">
        <v>41183</v>
      </c>
      <c r="N45" s="20">
        <v>41547</v>
      </c>
      <c r="O45" s="165" t="s">
        <v>5271</v>
      </c>
      <c r="P45" s="158">
        <v>9</v>
      </c>
      <c r="Q45" s="165" t="s">
        <v>5272</v>
      </c>
      <c r="R45" s="202">
        <v>9</v>
      </c>
    </row>
    <row r="46" spans="2:18" s="31" customFormat="1" ht="25.5" x14ac:dyDescent="0.2">
      <c r="B46" s="152" t="s">
        <v>3823</v>
      </c>
      <c r="C46" s="152" t="s">
        <v>3824</v>
      </c>
      <c r="D46" s="182" t="s">
        <v>3825</v>
      </c>
      <c r="E46" s="193">
        <v>59221.84</v>
      </c>
      <c r="F46" s="193">
        <v>0</v>
      </c>
      <c r="G46" s="194"/>
      <c r="H46" s="155"/>
      <c r="I46" s="155">
        <f t="shared" si="0"/>
        <v>8.4589226740689923E-3</v>
      </c>
      <c r="J46" s="154">
        <v>252121.65</v>
      </c>
      <c r="K46" s="154" t="s">
        <v>5259</v>
      </c>
      <c r="L46" s="156"/>
      <c r="M46" s="20">
        <v>41183</v>
      </c>
      <c r="N46" s="20">
        <v>41547</v>
      </c>
      <c r="O46" s="165" t="s">
        <v>5271</v>
      </c>
      <c r="P46" s="158">
        <v>9</v>
      </c>
      <c r="Q46" s="165" t="s">
        <v>5272</v>
      </c>
      <c r="R46" s="202">
        <v>9</v>
      </c>
    </row>
    <row r="47" spans="2:18" s="31" customFormat="1" ht="38.25" x14ac:dyDescent="0.2">
      <c r="B47" s="152" t="s">
        <v>4458</v>
      </c>
      <c r="C47" s="152" t="s">
        <v>4459</v>
      </c>
      <c r="D47" s="182" t="s">
        <v>4460</v>
      </c>
      <c r="E47" s="193">
        <v>13021.2</v>
      </c>
      <c r="F47" s="193">
        <v>0</v>
      </c>
      <c r="G47" s="194"/>
      <c r="H47" s="155"/>
      <c r="I47" s="155">
        <f t="shared" si="0"/>
        <v>1.3399299435884273E-3</v>
      </c>
      <c r="J47" s="154">
        <v>39937.160000000003</v>
      </c>
      <c r="K47" s="154" t="s">
        <v>5259</v>
      </c>
      <c r="L47" s="156"/>
      <c r="M47" s="20">
        <v>41183</v>
      </c>
      <c r="N47" s="20">
        <v>41547</v>
      </c>
      <c r="O47" s="165" t="s">
        <v>5271</v>
      </c>
      <c r="P47" s="158">
        <v>9</v>
      </c>
      <c r="Q47" s="165" t="s">
        <v>5272</v>
      </c>
      <c r="R47" s="202">
        <v>9</v>
      </c>
    </row>
    <row r="48" spans="2:18" s="31" customFormat="1" ht="38.25" x14ac:dyDescent="0.2">
      <c r="B48" s="152" t="s">
        <v>3742</v>
      </c>
      <c r="C48" s="152" t="s">
        <v>3743</v>
      </c>
      <c r="D48" s="182" t="s">
        <v>3744</v>
      </c>
      <c r="E48" s="193">
        <v>167232.13</v>
      </c>
      <c r="F48" s="193">
        <v>0</v>
      </c>
      <c r="G48" s="194"/>
      <c r="H48" s="155"/>
      <c r="I48" s="155">
        <f t="shared" si="0"/>
        <v>1.7273809260594276E-2</v>
      </c>
      <c r="J48" s="154">
        <v>514852.95</v>
      </c>
      <c r="K48" s="154" t="s">
        <v>5259</v>
      </c>
      <c r="L48" s="156"/>
      <c r="M48" s="20">
        <v>41183</v>
      </c>
      <c r="N48" s="20">
        <v>41547</v>
      </c>
      <c r="O48" s="165" t="s">
        <v>5273</v>
      </c>
      <c r="P48" s="158">
        <v>9</v>
      </c>
      <c r="Q48" s="165" t="s">
        <v>5272</v>
      </c>
      <c r="R48" s="202">
        <v>9</v>
      </c>
    </row>
    <row r="49" spans="2:18" s="31" customFormat="1" ht="38.25" x14ac:dyDescent="0.2">
      <c r="B49" s="152" t="s">
        <v>4591</v>
      </c>
      <c r="C49" s="152" t="s">
        <v>4592</v>
      </c>
      <c r="D49" s="182" t="s">
        <v>4593</v>
      </c>
      <c r="E49" s="193">
        <v>1731.82</v>
      </c>
      <c r="F49" s="193">
        <v>0</v>
      </c>
      <c r="G49" s="194"/>
      <c r="H49" s="155"/>
      <c r="I49" s="155">
        <f t="shared" si="0"/>
        <v>6.6722587165302777E-4</v>
      </c>
      <c r="J49" s="154">
        <v>19886.939999999999</v>
      </c>
      <c r="K49" s="154" t="s">
        <v>5259</v>
      </c>
      <c r="L49" s="156"/>
      <c r="M49" s="20">
        <v>41183</v>
      </c>
      <c r="N49" s="20">
        <v>41547</v>
      </c>
      <c r="O49" s="165" t="s">
        <v>5273</v>
      </c>
      <c r="P49" s="158">
        <v>9</v>
      </c>
      <c r="Q49" s="165" t="s">
        <v>5272</v>
      </c>
      <c r="R49" s="202">
        <v>9</v>
      </c>
    </row>
    <row r="50" spans="2:18" s="31" customFormat="1" ht="38.25" x14ac:dyDescent="0.2">
      <c r="B50" s="152" t="s">
        <v>4461</v>
      </c>
      <c r="C50" s="152" t="s">
        <v>4462</v>
      </c>
      <c r="D50" s="182" t="s">
        <v>4463</v>
      </c>
      <c r="E50" s="193">
        <v>2976.21</v>
      </c>
      <c r="F50" s="193">
        <v>0</v>
      </c>
      <c r="G50" s="194"/>
      <c r="H50" s="155"/>
      <c r="I50" s="155">
        <f t="shared" si="0"/>
        <v>9.115932614781431E-4</v>
      </c>
      <c r="J50" s="154">
        <v>27170.41</v>
      </c>
      <c r="K50" s="154" t="s">
        <v>5259</v>
      </c>
      <c r="L50" s="156"/>
      <c r="M50" s="20">
        <v>41183</v>
      </c>
      <c r="N50" s="20">
        <v>41547</v>
      </c>
      <c r="O50" s="165" t="s">
        <v>5273</v>
      </c>
      <c r="P50" s="158">
        <v>9</v>
      </c>
      <c r="Q50" s="165" t="s">
        <v>5272</v>
      </c>
      <c r="R50" s="202">
        <v>9</v>
      </c>
    </row>
    <row r="51" spans="2:18" s="31" customFormat="1" ht="38.25" x14ac:dyDescent="0.2">
      <c r="B51" s="152" t="s">
        <v>3826</v>
      </c>
      <c r="C51" s="152" t="s">
        <v>3827</v>
      </c>
      <c r="D51" s="182" t="s">
        <v>3828</v>
      </c>
      <c r="E51" s="193">
        <v>52321.05</v>
      </c>
      <c r="F51" s="193">
        <v>0</v>
      </c>
      <c r="G51" s="194"/>
      <c r="H51" s="155"/>
      <c r="I51" s="155">
        <f t="shared" si="0"/>
        <v>6.1242954257061197E-3</v>
      </c>
      <c r="J51" s="154">
        <v>182537.13</v>
      </c>
      <c r="K51" s="154" t="s">
        <v>5259</v>
      </c>
      <c r="L51" s="156"/>
      <c r="M51" s="20">
        <v>41183</v>
      </c>
      <c r="N51" s="20">
        <v>41547</v>
      </c>
      <c r="O51" s="165" t="s">
        <v>5273</v>
      </c>
      <c r="P51" s="158">
        <v>9</v>
      </c>
      <c r="Q51" s="165" t="s">
        <v>5272</v>
      </c>
      <c r="R51" s="202">
        <v>9</v>
      </c>
    </row>
    <row r="52" spans="2:18" s="31" customFormat="1" ht="38.25" x14ac:dyDescent="0.2">
      <c r="B52" s="152" t="s">
        <v>3213</v>
      </c>
      <c r="C52" s="152" t="s">
        <v>3214</v>
      </c>
      <c r="D52" s="182" t="s">
        <v>3215</v>
      </c>
      <c r="E52" s="193">
        <v>6029.22</v>
      </c>
      <c r="F52" s="193">
        <v>0</v>
      </c>
      <c r="G52" s="194"/>
      <c r="H52" s="155"/>
      <c r="I52" s="155">
        <f t="shared" si="0"/>
        <v>9.7289153119824656E-4</v>
      </c>
      <c r="J52" s="154">
        <v>28997.43</v>
      </c>
      <c r="K52" s="154" t="s">
        <v>5259</v>
      </c>
      <c r="L52" s="156"/>
      <c r="M52" s="20">
        <v>41183</v>
      </c>
      <c r="N52" s="20">
        <v>41547</v>
      </c>
      <c r="O52" s="165" t="s">
        <v>5273</v>
      </c>
      <c r="P52" s="158">
        <v>9</v>
      </c>
      <c r="Q52" s="165" t="s">
        <v>5272</v>
      </c>
      <c r="R52" s="202">
        <v>9</v>
      </c>
    </row>
    <row r="53" spans="2:18" s="31" customFormat="1" ht="38.25" x14ac:dyDescent="0.2">
      <c r="B53" s="152" t="s">
        <v>3979</v>
      </c>
      <c r="C53" s="152" t="s">
        <v>3980</v>
      </c>
      <c r="D53" s="182" t="s">
        <v>3981</v>
      </c>
      <c r="E53" s="193">
        <v>11587.9</v>
      </c>
      <c r="F53" s="193">
        <v>0</v>
      </c>
      <c r="G53" s="194"/>
      <c r="H53" s="155"/>
      <c r="I53" s="155">
        <f t="shared" si="0"/>
        <v>3.909040469801975E-3</v>
      </c>
      <c r="J53" s="154">
        <v>116510.55</v>
      </c>
      <c r="K53" s="154" t="s">
        <v>5259</v>
      </c>
      <c r="L53" s="156"/>
      <c r="M53" s="20">
        <v>41183</v>
      </c>
      <c r="N53" s="20">
        <v>41547</v>
      </c>
      <c r="O53" s="165" t="s">
        <v>5273</v>
      </c>
      <c r="P53" s="158">
        <v>9</v>
      </c>
      <c r="Q53" s="165" t="s">
        <v>5272</v>
      </c>
      <c r="R53" s="202">
        <v>9</v>
      </c>
    </row>
    <row r="54" spans="2:18" s="31" customFormat="1" ht="38.25" x14ac:dyDescent="0.2">
      <c r="B54" s="152" t="s">
        <v>3682</v>
      </c>
      <c r="C54" s="152" t="s">
        <v>3683</v>
      </c>
      <c r="D54" s="182" t="s">
        <v>3684</v>
      </c>
      <c r="E54" s="193">
        <v>5061.2299999999996</v>
      </c>
      <c r="F54" s="193">
        <v>0</v>
      </c>
      <c r="G54" s="194"/>
      <c r="H54" s="155"/>
      <c r="I54" s="155">
        <f t="shared" si="0"/>
        <v>9.4322107775806729E-4</v>
      </c>
      <c r="J54" s="154">
        <v>28113.09</v>
      </c>
      <c r="K54" s="154" t="s">
        <v>5259</v>
      </c>
      <c r="L54" s="156"/>
      <c r="M54" s="20">
        <v>41183</v>
      </c>
      <c r="N54" s="20">
        <v>41547</v>
      </c>
      <c r="O54" s="165" t="s">
        <v>5273</v>
      </c>
      <c r="P54" s="158">
        <v>9</v>
      </c>
      <c r="Q54" s="165" t="s">
        <v>5272</v>
      </c>
      <c r="R54" s="202">
        <v>9</v>
      </c>
    </row>
    <row r="55" spans="2:18" s="31" customFormat="1" ht="38.25" x14ac:dyDescent="0.2">
      <c r="B55" s="152" t="s">
        <v>4594</v>
      </c>
      <c r="C55" s="152" t="s">
        <v>4595</v>
      </c>
      <c r="D55" s="182" t="s">
        <v>4596</v>
      </c>
      <c r="E55" s="193">
        <v>5470.82</v>
      </c>
      <c r="F55" s="193">
        <v>0</v>
      </c>
      <c r="G55" s="194"/>
      <c r="H55" s="155"/>
      <c r="I55" s="155">
        <f t="shared" si="0"/>
        <v>2.5802517925521506E-3</v>
      </c>
      <c r="J55" s="154">
        <v>76905.460000000006</v>
      </c>
      <c r="K55" s="154" t="s">
        <v>5259</v>
      </c>
      <c r="L55" s="156"/>
      <c r="M55" s="20">
        <v>41183</v>
      </c>
      <c r="N55" s="20">
        <v>41547</v>
      </c>
      <c r="O55" s="165" t="s">
        <v>5273</v>
      </c>
      <c r="P55" s="158">
        <v>9</v>
      </c>
      <c r="Q55" s="165" t="s">
        <v>5272</v>
      </c>
      <c r="R55" s="202">
        <v>9</v>
      </c>
    </row>
    <row r="56" spans="2:18" s="31" customFormat="1" ht="25.5" x14ac:dyDescent="0.2">
      <c r="B56" s="152" t="s">
        <v>4464</v>
      </c>
      <c r="C56" s="152" t="s">
        <v>4465</v>
      </c>
      <c r="D56" s="182" t="s">
        <v>4466</v>
      </c>
      <c r="E56" s="193">
        <v>51314.19</v>
      </c>
      <c r="F56" s="193">
        <v>0</v>
      </c>
      <c r="G56" s="194"/>
      <c r="H56" s="155"/>
      <c r="I56" s="155">
        <f t="shared" si="0"/>
        <v>7.5189271853306899E-3</v>
      </c>
      <c r="J56" s="154">
        <v>224104.7</v>
      </c>
      <c r="K56" s="154" t="s">
        <v>5259</v>
      </c>
      <c r="L56" s="156"/>
      <c r="M56" s="20">
        <v>41183</v>
      </c>
      <c r="N56" s="20">
        <v>41547</v>
      </c>
      <c r="O56" s="165" t="s">
        <v>5273</v>
      </c>
      <c r="P56" s="158">
        <v>9</v>
      </c>
      <c r="Q56" s="165" t="s">
        <v>5272</v>
      </c>
      <c r="R56" s="202">
        <v>9</v>
      </c>
    </row>
    <row r="57" spans="2:18" s="31" customFormat="1" ht="38.25" x14ac:dyDescent="0.2">
      <c r="B57" s="152" t="s">
        <v>3829</v>
      </c>
      <c r="C57" s="152" t="s">
        <v>3830</v>
      </c>
      <c r="D57" s="182" t="s">
        <v>3831</v>
      </c>
      <c r="E57" s="193">
        <v>131313</v>
      </c>
      <c r="F57" s="193">
        <v>0</v>
      </c>
      <c r="G57" s="194"/>
      <c r="H57" s="155"/>
      <c r="I57" s="155">
        <f t="shared" si="0"/>
        <v>5.9312287913915228E-3</v>
      </c>
      <c r="J57" s="154">
        <v>176782.7</v>
      </c>
      <c r="K57" s="154" t="s">
        <v>5259</v>
      </c>
      <c r="L57" s="156"/>
      <c r="M57" s="20">
        <v>41183</v>
      </c>
      <c r="N57" s="20">
        <v>41547</v>
      </c>
      <c r="O57" s="165" t="s">
        <v>5273</v>
      </c>
      <c r="P57" s="158">
        <v>9</v>
      </c>
      <c r="Q57" s="165" t="s">
        <v>5272</v>
      </c>
      <c r="R57" s="202">
        <v>9</v>
      </c>
    </row>
    <row r="58" spans="2:18" s="31" customFormat="1" ht="38.25" x14ac:dyDescent="0.2">
      <c r="B58" s="152" t="s">
        <v>3745</v>
      </c>
      <c r="C58" s="152" t="s">
        <v>3746</v>
      </c>
      <c r="D58" s="182" t="s">
        <v>3747</v>
      </c>
      <c r="E58" s="193">
        <v>24564.28</v>
      </c>
      <c r="F58" s="193">
        <v>0</v>
      </c>
      <c r="G58" s="194"/>
      <c r="H58" s="155"/>
      <c r="I58" s="155">
        <f t="shared" si="0"/>
        <v>1.5514036395205984E-3</v>
      </c>
      <c r="J58" s="154">
        <v>46240.22</v>
      </c>
      <c r="K58" s="154" t="s">
        <v>5259</v>
      </c>
      <c r="L58" s="156"/>
      <c r="M58" s="20">
        <v>41183</v>
      </c>
      <c r="N58" s="20">
        <v>41547</v>
      </c>
      <c r="O58" s="165" t="s">
        <v>5273</v>
      </c>
      <c r="P58" s="158">
        <v>9</v>
      </c>
      <c r="Q58" s="165" t="s">
        <v>5272</v>
      </c>
      <c r="R58" s="202">
        <v>9</v>
      </c>
    </row>
    <row r="59" spans="2:18" s="31" customFormat="1" x14ac:dyDescent="0.2">
      <c r="B59" s="152" t="s">
        <v>3685</v>
      </c>
      <c r="C59" s="152" t="s">
        <v>3686</v>
      </c>
      <c r="D59" s="182" t="s">
        <v>3687</v>
      </c>
      <c r="E59" s="193">
        <v>666169.68000000005</v>
      </c>
      <c r="F59" s="193">
        <v>0</v>
      </c>
      <c r="G59" s="194"/>
      <c r="H59" s="155"/>
      <c r="I59" s="155">
        <f t="shared" si="0"/>
        <v>6.2584337963622644E-2</v>
      </c>
      <c r="J59" s="154">
        <v>1865351.79</v>
      </c>
      <c r="K59" s="154" t="s">
        <v>5259</v>
      </c>
      <c r="L59" s="156"/>
      <c r="M59" s="20">
        <v>41183</v>
      </c>
      <c r="N59" s="20">
        <v>41547</v>
      </c>
      <c r="O59" s="165" t="s">
        <v>5274</v>
      </c>
      <c r="P59" s="158">
        <v>9</v>
      </c>
      <c r="Q59" s="165" t="s">
        <v>5272</v>
      </c>
      <c r="R59" s="202">
        <v>9</v>
      </c>
    </row>
    <row r="60" spans="2:18" s="31" customFormat="1" x14ac:dyDescent="0.2">
      <c r="B60" s="152" t="s">
        <v>3136</v>
      </c>
      <c r="C60" s="152" t="s">
        <v>3137</v>
      </c>
      <c r="D60" s="182" t="s">
        <v>3138</v>
      </c>
      <c r="E60" s="193">
        <v>138424.51999999999</v>
      </c>
      <c r="F60" s="193">
        <v>0</v>
      </c>
      <c r="G60" s="194"/>
      <c r="H60" s="155"/>
      <c r="I60" s="155">
        <f t="shared" si="0"/>
        <v>8.2981276989019005E-3</v>
      </c>
      <c r="J60" s="154">
        <v>247329.09</v>
      </c>
      <c r="K60" s="154" t="s">
        <v>5259</v>
      </c>
      <c r="L60" s="156"/>
      <c r="M60" s="20">
        <v>41183</v>
      </c>
      <c r="N60" s="20">
        <v>41547</v>
      </c>
      <c r="O60" s="165" t="s">
        <v>5274</v>
      </c>
      <c r="P60" s="158">
        <v>9</v>
      </c>
      <c r="Q60" s="165" t="s">
        <v>5272</v>
      </c>
      <c r="R60" s="202">
        <v>9</v>
      </c>
    </row>
    <row r="61" spans="2:18" s="31" customFormat="1" x14ac:dyDescent="0.2">
      <c r="B61" s="152" t="s">
        <v>3832</v>
      </c>
      <c r="C61" s="152" t="s">
        <v>3833</v>
      </c>
      <c r="D61" s="182" t="s">
        <v>3834</v>
      </c>
      <c r="E61" s="193">
        <v>39321.61</v>
      </c>
      <c r="F61" s="193">
        <v>0</v>
      </c>
      <c r="G61" s="194"/>
      <c r="H61" s="155"/>
      <c r="I61" s="155">
        <f t="shared" si="0"/>
        <v>4.7194520967653898E-3</v>
      </c>
      <c r="J61" s="154">
        <v>140665.20000000001</v>
      </c>
      <c r="K61" s="154" t="s">
        <v>5259</v>
      </c>
      <c r="L61" s="156"/>
      <c r="M61" s="20">
        <v>41183</v>
      </c>
      <c r="N61" s="20">
        <v>41547</v>
      </c>
      <c r="O61" s="165" t="s">
        <v>5274</v>
      </c>
      <c r="P61" s="158">
        <v>9</v>
      </c>
      <c r="Q61" s="165" t="s">
        <v>5272</v>
      </c>
      <c r="R61" s="202">
        <v>9</v>
      </c>
    </row>
    <row r="62" spans="2:18" s="31" customFormat="1" x14ac:dyDescent="0.2">
      <c r="B62" s="152" t="s">
        <v>4185</v>
      </c>
      <c r="C62" s="152" t="s">
        <v>4186</v>
      </c>
      <c r="D62" s="182" t="s">
        <v>4187</v>
      </c>
      <c r="E62" s="193">
        <v>32044.639999999999</v>
      </c>
      <c r="F62" s="193">
        <v>0</v>
      </c>
      <c r="G62" s="194"/>
      <c r="H62" s="155"/>
      <c r="I62" s="155">
        <f t="shared" si="0"/>
        <v>4.8794653346310394E-3</v>
      </c>
      <c r="J62" s="154">
        <v>145434.46</v>
      </c>
      <c r="K62" s="154" t="s">
        <v>5259</v>
      </c>
      <c r="L62" s="156"/>
      <c r="M62" s="20">
        <v>41183</v>
      </c>
      <c r="N62" s="20">
        <v>41547</v>
      </c>
      <c r="O62" s="165" t="s">
        <v>5274</v>
      </c>
      <c r="P62" s="158">
        <v>9</v>
      </c>
      <c r="Q62" s="165" t="s">
        <v>5272</v>
      </c>
      <c r="R62" s="202">
        <v>9</v>
      </c>
    </row>
    <row r="63" spans="2:18" s="31" customFormat="1" x14ac:dyDescent="0.2">
      <c r="B63" s="152" t="s">
        <v>4603</v>
      </c>
      <c r="C63" s="152" t="s">
        <v>4604</v>
      </c>
      <c r="D63" s="182" t="s">
        <v>4605</v>
      </c>
      <c r="E63" s="193">
        <v>34081.300000000003</v>
      </c>
      <c r="F63" s="193">
        <v>0</v>
      </c>
      <c r="G63" s="194"/>
      <c r="H63" s="155"/>
      <c r="I63" s="155">
        <f t="shared" si="0"/>
        <v>3.4366060871702849E-3</v>
      </c>
      <c r="J63" s="154">
        <v>102429.45</v>
      </c>
      <c r="K63" s="154" t="s">
        <v>5259</v>
      </c>
      <c r="L63" s="156"/>
      <c r="M63" s="20">
        <v>41183</v>
      </c>
      <c r="N63" s="20">
        <v>41547</v>
      </c>
      <c r="O63" s="165" t="s">
        <v>5274</v>
      </c>
      <c r="P63" s="158">
        <v>9</v>
      </c>
      <c r="Q63" s="165" t="s">
        <v>5272</v>
      </c>
      <c r="R63" s="202">
        <v>9</v>
      </c>
    </row>
    <row r="64" spans="2:18" s="31" customFormat="1" x14ac:dyDescent="0.2">
      <c r="B64" s="152" t="s">
        <v>4478</v>
      </c>
      <c r="C64" s="152" t="s">
        <v>4479</v>
      </c>
      <c r="D64" s="182" t="s">
        <v>4480</v>
      </c>
      <c r="E64" s="193">
        <v>200176.07</v>
      </c>
      <c r="F64" s="193">
        <v>0</v>
      </c>
      <c r="G64" s="194"/>
      <c r="H64" s="155"/>
      <c r="I64" s="155">
        <f t="shared" si="0"/>
        <v>1.6359912054889097E-2</v>
      </c>
      <c r="J64" s="154">
        <v>487613.87</v>
      </c>
      <c r="K64" s="154" t="s">
        <v>5259</v>
      </c>
      <c r="L64" s="156"/>
      <c r="M64" s="20">
        <v>41183</v>
      </c>
      <c r="N64" s="20">
        <v>41547</v>
      </c>
      <c r="O64" s="165" t="s">
        <v>5274</v>
      </c>
      <c r="P64" s="158">
        <v>9</v>
      </c>
      <c r="Q64" s="165" t="s">
        <v>5272</v>
      </c>
      <c r="R64" s="202">
        <v>9</v>
      </c>
    </row>
    <row r="65" spans="2:18" s="31" customFormat="1" x14ac:dyDescent="0.2">
      <c r="B65" s="152" t="s">
        <v>3235</v>
      </c>
      <c r="C65" s="152" t="s">
        <v>3236</v>
      </c>
      <c r="D65" s="182" t="s">
        <v>3237</v>
      </c>
      <c r="E65" s="193">
        <v>75963.02</v>
      </c>
      <c r="F65" s="193">
        <v>0</v>
      </c>
      <c r="G65" s="194"/>
      <c r="H65" s="155"/>
      <c r="I65" s="155">
        <f t="shared" si="0"/>
        <v>7.503923197296169E-3</v>
      </c>
      <c r="J65" s="154">
        <v>223657.5</v>
      </c>
      <c r="K65" s="154" t="s">
        <v>5259</v>
      </c>
      <c r="L65" s="156"/>
      <c r="M65" s="20">
        <v>41183</v>
      </c>
      <c r="N65" s="20">
        <v>41547</v>
      </c>
      <c r="O65" s="165" t="s">
        <v>5274</v>
      </c>
      <c r="P65" s="158">
        <v>9</v>
      </c>
      <c r="Q65" s="165" t="s">
        <v>5272</v>
      </c>
      <c r="R65" s="202">
        <v>9</v>
      </c>
    </row>
    <row r="66" spans="2:18" s="31" customFormat="1" x14ac:dyDescent="0.2">
      <c r="B66" s="152" t="s">
        <v>3238</v>
      </c>
      <c r="C66" s="152" t="s">
        <v>3239</v>
      </c>
      <c r="D66" s="182" t="s">
        <v>3240</v>
      </c>
      <c r="E66" s="193">
        <v>37141.760000000002</v>
      </c>
      <c r="F66" s="193">
        <v>0</v>
      </c>
      <c r="G66" s="194"/>
      <c r="H66" s="155"/>
      <c r="I66" s="155">
        <f t="shared" si="0"/>
        <v>4.0041950103754656E-3</v>
      </c>
      <c r="J66" s="154">
        <v>119346.67</v>
      </c>
      <c r="K66" s="154" t="s">
        <v>5259</v>
      </c>
      <c r="L66" s="156"/>
      <c r="M66" s="20">
        <v>41183</v>
      </c>
      <c r="N66" s="20">
        <v>41547</v>
      </c>
      <c r="O66" s="165" t="s">
        <v>5274</v>
      </c>
      <c r="P66" s="158">
        <v>9</v>
      </c>
      <c r="Q66" s="165" t="s">
        <v>5272</v>
      </c>
      <c r="R66" s="202">
        <v>9</v>
      </c>
    </row>
    <row r="67" spans="2:18" s="31" customFormat="1" x14ac:dyDescent="0.2">
      <c r="B67" s="152" t="s">
        <v>3609</v>
      </c>
      <c r="C67" s="152" t="s">
        <v>3610</v>
      </c>
      <c r="D67" s="182" t="s">
        <v>3611</v>
      </c>
      <c r="E67" s="193">
        <v>413784.03</v>
      </c>
      <c r="F67" s="193">
        <v>0</v>
      </c>
      <c r="G67" s="194"/>
      <c r="H67" s="155"/>
      <c r="I67" s="155">
        <f t="shared" si="0"/>
        <v>3.6097143307109128E-2</v>
      </c>
      <c r="J67" s="154">
        <v>1075890.1200000001</v>
      </c>
      <c r="K67" s="154" t="s">
        <v>5259</v>
      </c>
      <c r="L67" s="156"/>
      <c r="M67" s="20">
        <v>41183</v>
      </c>
      <c r="N67" s="20">
        <v>41547</v>
      </c>
      <c r="O67" s="165" t="s">
        <v>5274</v>
      </c>
      <c r="P67" s="158">
        <v>9</v>
      </c>
      <c r="Q67" s="165" t="s">
        <v>5272</v>
      </c>
      <c r="R67" s="202">
        <v>9</v>
      </c>
    </row>
    <row r="68" spans="2:18" s="31" customFormat="1" x14ac:dyDescent="0.2">
      <c r="B68" s="152" t="s">
        <v>3734</v>
      </c>
      <c r="C68" s="152" t="s">
        <v>3735</v>
      </c>
      <c r="D68" s="182" t="s">
        <v>3736</v>
      </c>
      <c r="E68" s="193">
        <v>264428.27</v>
      </c>
      <c r="F68" s="193">
        <v>0</v>
      </c>
      <c r="G68" s="194"/>
      <c r="H68" s="155"/>
      <c r="I68" s="155">
        <f t="shared" si="0"/>
        <v>2.5240661854363414E-2</v>
      </c>
      <c r="J68" s="154">
        <v>752308.25</v>
      </c>
      <c r="K68" s="154" t="s">
        <v>5259</v>
      </c>
      <c r="L68" s="156"/>
      <c r="M68" s="20">
        <v>41183</v>
      </c>
      <c r="N68" s="20">
        <v>41547</v>
      </c>
      <c r="O68" s="165" t="s">
        <v>5274</v>
      </c>
      <c r="P68" s="158">
        <v>9</v>
      </c>
      <c r="Q68" s="165" t="s">
        <v>5272</v>
      </c>
      <c r="R68" s="202">
        <v>9</v>
      </c>
    </row>
    <row r="69" spans="2:18" s="31" customFormat="1" x14ac:dyDescent="0.2">
      <c r="B69" s="152" t="s">
        <v>3241</v>
      </c>
      <c r="C69" s="152" t="s">
        <v>3242</v>
      </c>
      <c r="D69" s="182" t="s">
        <v>3243</v>
      </c>
      <c r="E69" s="193">
        <v>70324.91</v>
      </c>
      <c r="F69" s="193">
        <v>0</v>
      </c>
      <c r="G69" s="194"/>
      <c r="H69" s="155"/>
      <c r="I69" s="155">
        <f t="shared" si="0"/>
        <v>6.9667975366484655E-3</v>
      </c>
      <c r="J69" s="154">
        <v>207648.25</v>
      </c>
      <c r="K69" s="154" t="s">
        <v>5259</v>
      </c>
      <c r="L69" s="156"/>
      <c r="M69" s="20">
        <v>41183</v>
      </c>
      <c r="N69" s="20">
        <v>41547</v>
      </c>
      <c r="O69" s="165" t="s">
        <v>5274</v>
      </c>
      <c r="P69" s="158">
        <v>9</v>
      </c>
      <c r="Q69" s="165" t="s">
        <v>5272</v>
      </c>
      <c r="R69" s="202">
        <v>9</v>
      </c>
    </row>
    <row r="70" spans="2:18" s="31" customFormat="1" ht="38.25" x14ac:dyDescent="0.2">
      <c r="B70" s="152" t="s">
        <v>4433</v>
      </c>
      <c r="C70" s="152" t="s">
        <v>4434</v>
      </c>
      <c r="D70" s="182" t="s">
        <v>4435</v>
      </c>
      <c r="E70" s="193">
        <v>149596.34</v>
      </c>
      <c r="F70" s="193">
        <v>0</v>
      </c>
      <c r="G70" s="194"/>
      <c r="H70" s="155"/>
      <c r="I70" s="155">
        <f t="shared" si="0"/>
        <v>2.0012968115955057E-2</v>
      </c>
      <c r="J70" s="154">
        <v>596494.69999999995</v>
      </c>
      <c r="K70" s="154" t="s">
        <v>5259</v>
      </c>
      <c r="L70" s="156"/>
      <c r="M70" s="20">
        <v>41183</v>
      </c>
      <c r="N70" s="20">
        <v>41547</v>
      </c>
      <c r="O70" s="165" t="s">
        <v>5275</v>
      </c>
      <c r="P70" s="158">
        <v>9</v>
      </c>
      <c r="Q70" s="165" t="s">
        <v>5272</v>
      </c>
      <c r="R70" s="202">
        <v>9</v>
      </c>
    </row>
    <row r="71" spans="2:18" s="31" customFormat="1" x14ac:dyDescent="0.2">
      <c r="B71" s="152" t="s">
        <v>3940</v>
      </c>
      <c r="C71" s="152" t="s">
        <v>3941</v>
      </c>
      <c r="D71" s="182" t="s">
        <v>3942</v>
      </c>
      <c r="E71" s="193">
        <v>24546.38</v>
      </c>
      <c r="F71" s="193">
        <v>0</v>
      </c>
      <c r="G71" s="194"/>
      <c r="H71" s="155"/>
      <c r="I71" s="155">
        <f t="shared" si="0"/>
        <v>3.9282611421302752E-3</v>
      </c>
      <c r="J71" s="154">
        <v>117083.43</v>
      </c>
      <c r="K71" s="154" t="s">
        <v>5259</v>
      </c>
      <c r="L71" s="156"/>
      <c r="M71" s="20">
        <v>41183</v>
      </c>
      <c r="N71" s="20">
        <v>41547</v>
      </c>
      <c r="O71" s="165" t="s">
        <v>5275</v>
      </c>
      <c r="P71" s="158">
        <v>9</v>
      </c>
      <c r="Q71" s="165" t="s">
        <v>5272</v>
      </c>
      <c r="R71" s="202">
        <v>9</v>
      </c>
    </row>
    <row r="72" spans="2:18" s="31" customFormat="1" x14ac:dyDescent="0.2">
      <c r="B72" s="152" t="s">
        <v>3943</v>
      </c>
      <c r="C72" s="152" t="s">
        <v>3944</v>
      </c>
      <c r="D72" s="182" t="s">
        <v>3945</v>
      </c>
      <c r="E72" s="193">
        <v>50641.279999999999</v>
      </c>
      <c r="F72" s="193">
        <v>0</v>
      </c>
      <c r="G72" s="194"/>
      <c r="H72" s="155"/>
      <c r="I72" s="155">
        <f t="shared" si="0"/>
        <v>3.5732406825888549E-3</v>
      </c>
      <c r="J72" s="154">
        <v>106501.9</v>
      </c>
      <c r="K72" s="154" t="s">
        <v>5259</v>
      </c>
      <c r="L72" s="156"/>
      <c r="M72" s="20">
        <v>41183</v>
      </c>
      <c r="N72" s="20">
        <v>41547</v>
      </c>
      <c r="O72" s="165" t="s">
        <v>5275</v>
      </c>
      <c r="P72" s="158">
        <v>9</v>
      </c>
      <c r="Q72" s="165" t="s">
        <v>5272</v>
      </c>
      <c r="R72" s="202">
        <v>9</v>
      </c>
    </row>
    <row r="73" spans="2:18" s="31" customFormat="1" ht="25.5" x14ac:dyDescent="0.2">
      <c r="B73" s="152" t="s">
        <v>4053</v>
      </c>
      <c r="C73" s="152" t="s">
        <v>4054</v>
      </c>
      <c r="D73" s="182" t="s">
        <v>4055</v>
      </c>
      <c r="E73" s="193">
        <v>42827.87</v>
      </c>
      <c r="F73" s="193">
        <v>0</v>
      </c>
      <c r="G73" s="194"/>
      <c r="H73" s="155"/>
      <c r="I73" s="155">
        <f t="shared" si="0"/>
        <v>3.7946863940031823E-3</v>
      </c>
      <c r="J73" s="154">
        <v>113102.18</v>
      </c>
      <c r="K73" s="154" t="s">
        <v>5259</v>
      </c>
      <c r="L73" s="156"/>
      <c r="M73" s="20">
        <v>41183</v>
      </c>
      <c r="N73" s="20">
        <v>41547</v>
      </c>
      <c r="O73" s="165" t="s">
        <v>5275</v>
      </c>
      <c r="P73" s="158">
        <v>9</v>
      </c>
      <c r="Q73" s="165" t="s">
        <v>5272</v>
      </c>
      <c r="R73" s="202">
        <v>9</v>
      </c>
    </row>
    <row r="74" spans="2:18" s="31" customFormat="1" x14ac:dyDescent="0.2">
      <c r="B74" s="152" t="s">
        <v>4400</v>
      </c>
      <c r="C74" s="152" t="s">
        <v>4401</v>
      </c>
      <c r="D74" s="182" t="s">
        <v>4402</v>
      </c>
      <c r="E74" s="193">
        <v>26182.18</v>
      </c>
      <c r="F74" s="193">
        <v>0</v>
      </c>
      <c r="G74" s="194"/>
      <c r="H74" s="155"/>
      <c r="I74" s="155">
        <f t="shared" si="0"/>
        <v>2.3513047581397058E-3</v>
      </c>
      <c r="J74" s="154">
        <v>70081.600000000006</v>
      </c>
      <c r="K74" s="154" t="s">
        <v>5259</v>
      </c>
      <c r="L74" s="156"/>
      <c r="M74" s="20">
        <v>41183</v>
      </c>
      <c r="N74" s="20">
        <v>41547</v>
      </c>
      <c r="O74" s="165" t="s">
        <v>5275</v>
      </c>
      <c r="P74" s="158">
        <v>9</v>
      </c>
      <c r="Q74" s="165" t="s">
        <v>5272</v>
      </c>
      <c r="R74" s="202">
        <v>9</v>
      </c>
    </row>
    <row r="75" spans="2:18" s="31" customFormat="1" x14ac:dyDescent="0.2">
      <c r="B75" s="152" t="s">
        <v>3642</v>
      </c>
      <c r="C75" s="152" t="s">
        <v>3643</v>
      </c>
      <c r="D75" s="182" t="s">
        <v>3644</v>
      </c>
      <c r="E75" s="193">
        <v>26704.19</v>
      </c>
      <c r="F75" s="193">
        <v>0</v>
      </c>
      <c r="G75" s="194"/>
      <c r="H75" s="155"/>
      <c r="I75" s="155">
        <f t="shared" si="0"/>
        <v>1.9614406230761671E-3</v>
      </c>
      <c r="J75" s="154">
        <v>58461.54</v>
      </c>
      <c r="K75" s="154" t="s">
        <v>5259</v>
      </c>
      <c r="L75" s="156"/>
      <c r="M75" s="20">
        <v>41183</v>
      </c>
      <c r="N75" s="20">
        <v>41547</v>
      </c>
      <c r="O75" s="165" t="s">
        <v>5275</v>
      </c>
      <c r="P75" s="158">
        <v>9</v>
      </c>
      <c r="Q75" s="165" t="s">
        <v>5272</v>
      </c>
      <c r="R75" s="202">
        <v>9</v>
      </c>
    </row>
    <row r="76" spans="2:18" s="31" customFormat="1" ht="25.5" x14ac:dyDescent="0.2">
      <c r="B76" s="152" t="s">
        <v>3645</v>
      </c>
      <c r="C76" s="152" t="s">
        <v>3646</v>
      </c>
      <c r="D76" s="182" t="s">
        <v>3647</v>
      </c>
      <c r="E76" s="193">
        <v>40218.400000000001</v>
      </c>
      <c r="F76" s="193">
        <v>0</v>
      </c>
      <c r="G76" s="194"/>
      <c r="H76" s="155"/>
      <c r="I76" s="155">
        <f t="shared" si="0"/>
        <v>4.0225785863230393E-3</v>
      </c>
      <c r="J76" s="154">
        <v>119894.6</v>
      </c>
      <c r="K76" s="154" t="s">
        <v>5259</v>
      </c>
      <c r="L76" s="156"/>
      <c r="M76" s="20">
        <v>41183</v>
      </c>
      <c r="N76" s="20">
        <v>41547</v>
      </c>
      <c r="O76" s="165" t="s">
        <v>5275</v>
      </c>
      <c r="P76" s="158">
        <v>9</v>
      </c>
      <c r="Q76" s="165" t="s">
        <v>5272</v>
      </c>
      <c r="R76" s="202">
        <v>9</v>
      </c>
    </row>
    <row r="77" spans="2:18" s="31" customFormat="1" ht="25.5" x14ac:dyDescent="0.2">
      <c r="B77" s="152" t="s">
        <v>4056</v>
      </c>
      <c r="C77" s="152" t="s">
        <v>4057</v>
      </c>
      <c r="D77" s="182" t="s">
        <v>4058</v>
      </c>
      <c r="E77" s="193">
        <v>25093.91</v>
      </c>
      <c r="F77" s="193">
        <v>0</v>
      </c>
      <c r="G77" s="194"/>
      <c r="H77" s="155"/>
      <c r="I77" s="155">
        <f t="shared" si="0"/>
        <v>2.06672050700596E-3</v>
      </c>
      <c r="J77" s="154">
        <v>61599.45</v>
      </c>
      <c r="K77" s="154" t="s">
        <v>5259</v>
      </c>
      <c r="L77" s="156"/>
      <c r="M77" s="20">
        <v>41183</v>
      </c>
      <c r="N77" s="20">
        <v>41547</v>
      </c>
      <c r="O77" s="165" t="s">
        <v>5275</v>
      </c>
      <c r="P77" s="158">
        <v>9</v>
      </c>
      <c r="Q77" s="165" t="s">
        <v>5272</v>
      </c>
      <c r="R77" s="202">
        <v>9</v>
      </c>
    </row>
    <row r="78" spans="2:18" s="31" customFormat="1" ht="25.5" x14ac:dyDescent="0.2">
      <c r="B78" s="152" t="s">
        <v>2947</v>
      </c>
      <c r="C78" s="152" t="s">
        <v>2948</v>
      </c>
      <c r="D78" s="182" t="s">
        <v>2949</v>
      </c>
      <c r="E78" s="193">
        <v>118105.58</v>
      </c>
      <c r="F78" s="193">
        <v>0</v>
      </c>
      <c r="G78" s="194"/>
      <c r="H78" s="155"/>
      <c r="I78" s="155">
        <f t="shared" si="0"/>
        <v>1.5473953402216356E-2</v>
      </c>
      <c r="J78" s="154">
        <v>461207.51</v>
      </c>
      <c r="K78" s="154" t="s">
        <v>5259</v>
      </c>
      <c r="L78" s="156"/>
      <c r="M78" s="20">
        <v>41183</v>
      </c>
      <c r="N78" s="20">
        <v>41547</v>
      </c>
      <c r="O78" s="165" t="s">
        <v>5275</v>
      </c>
      <c r="P78" s="158">
        <v>9</v>
      </c>
      <c r="Q78" s="165" t="s">
        <v>5272</v>
      </c>
      <c r="R78" s="202">
        <v>9</v>
      </c>
    </row>
    <row r="79" spans="2:18" s="31" customFormat="1" ht="25.5" x14ac:dyDescent="0.2">
      <c r="B79" s="152" t="s">
        <v>4059</v>
      </c>
      <c r="C79" s="152" t="s">
        <v>4060</v>
      </c>
      <c r="D79" s="182" t="s">
        <v>4061</v>
      </c>
      <c r="E79" s="193">
        <v>163261.04999999999</v>
      </c>
      <c r="F79" s="193">
        <v>0</v>
      </c>
      <c r="G79" s="194"/>
      <c r="H79" s="155"/>
      <c r="I79" s="155">
        <f t="shared" ref="I79:I142" si="3">J79/29805409</f>
        <v>1.253836174501078E-2</v>
      </c>
      <c r="J79" s="154">
        <v>373711</v>
      </c>
      <c r="K79" s="154" t="s">
        <v>5259</v>
      </c>
      <c r="L79" s="156"/>
      <c r="M79" s="20">
        <v>41183</v>
      </c>
      <c r="N79" s="20">
        <v>41547</v>
      </c>
      <c r="O79" s="165" t="s">
        <v>5275</v>
      </c>
      <c r="P79" s="158">
        <v>9</v>
      </c>
      <c r="Q79" s="165" t="s">
        <v>5272</v>
      </c>
      <c r="R79" s="202">
        <v>9</v>
      </c>
    </row>
    <row r="80" spans="2:18" s="31" customFormat="1" ht="25.5" x14ac:dyDescent="0.2">
      <c r="B80" s="152" t="s">
        <v>4308</v>
      </c>
      <c r="C80" s="152" t="s">
        <v>4309</v>
      </c>
      <c r="D80" s="182" t="s">
        <v>4310</v>
      </c>
      <c r="E80" s="193">
        <v>6748.95</v>
      </c>
      <c r="F80" s="193">
        <v>0</v>
      </c>
      <c r="G80" s="194"/>
      <c r="H80" s="155"/>
      <c r="I80" s="155">
        <f t="shared" si="3"/>
        <v>1.7180945243864966E-3</v>
      </c>
      <c r="J80" s="154">
        <v>51208.51</v>
      </c>
      <c r="K80" s="154" t="s">
        <v>5259</v>
      </c>
      <c r="L80" s="156"/>
      <c r="M80" s="20">
        <v>41183</v>
      </c>
      <c r="N80" s="20">
        <v>41547</v>
      </c>
      <c r="O80" s="165" t="s">
        <v>5275</v>
      </c>
      <c r="P80" s="158">
        <v>9</v>
      </c>
      <c r="Q80" s="165" t="s">
        <v>5272</v>
      </c>
      <c r="R80" s="202">
        <v>9</v>
      </c>
    </row>
    <row r="81" spans="2:18" s="31" customFormat="1" x14ac:dyDescent="0.2">
      <c r="B81" s="152" t="s">
        <v>3676</v>
      </c>
      <c r="C81" s="152" t="s">
        <v>3677</v>
      </c>
      <c r="D81" s="182" t="s">
        <v>3678</v>
      </c>
      <c r="E81" s="193">
        <v>324991.78999999998</v>
      </c>
      <c r="F81" s="193">
        <v>0</v>
      </c>
      <c r="G81" s="194"/>
      <c r="H81" s="155"/>
      <c r="I81" s="155">
        <f t="shared" si="3"/>
        <v>3.4369500851338761E-2</v>
      </c>
      <c r="J81" s="154">
        <v>1024397.03</v>
      </c>
      <c r="K81" s="154" t="s">
        <v>5259</v>
      </c>
      <c r="L81" s="156"/>
      <c r="M81" s="20">
        <v>41183</v>
      </c>
      <c r="N81" s="20">
        <v>41547</v>
      </c>
      <c r="O81" s="165" t="s">
        <v>5275</v>
      </c>
      <c r="P81" s="158">
        <v>9</v>
      </c>
      <c r="Q81" s="165" t="s">
        <v>5272</v>
      </c>
      <c r="R81" s="202">
        <v>9</v>
      </c>
    </row>
    <row r="82" spans="2:18" s="31" customFormat="1" x14ac:dyDescent="0.2">
      <c r="B82" s="152" t="s">
        <v>4452</v>
      </c>
      <c r="C82" s="152" t="s">
        <v>4453</v>
      </c>
      <c r="D82" s="182" t="s">
        <v>4454</v>
      </c>
      <c r="E82" s="193">
        <v>123156.38</v>
      </c>
      <c r="F82" s="193">
        <v>0</v>
      </c>
      <c r="G82" s="194"/>
      <c r="H82" s="155"/>
      <c r="I82" s="155">
        <f t="shared" si="3"/>
        <v>8.5098570531275033E-3</v>
      </c>
      <c r="J82" s="154">
        <v>253639.77</v>
      </c>
      <c r="K82" s="154" t="s">
        <v>5259</v>
      </c>
      <c r="L82" s="156"/>
      <c r="M82" s="20">
        <v>41183</v>
      </c>
      <c r="N82" s="20">
        <v>41547</v>
      </c>
      <c r="O82" s="165" t="s">
        <v>5275</v>
      </c>
      <c r="P82" s="158">
        <v>9</v>
      </c>
      <c r="Q82" s="165" t="s">
        <v>5272</v>
      </c>
      <c r="R82" s="202">
        <v>9</v>
      </c>
    </row>
    <row r="83" spans="2:18" s="31" customFormat="1" x14ac:dyDescent="0.2">
      <c r="B83" s="152" t="s">
        <v>4170</v>
      </c>
      <c r="C83" s="152" t="s">
        <v>4171</v>
      </c>
      <c r="D83" s="182" t="s">
        <v>4172</v>
      </c>
      <c r="E83" s="193">
        <v>243185.56</v>
      </c>
      <c r="F83" s="193">
        <v>0</v>
      </c>
      <c r="G83" s="194"/>
      <c r="H83" s="155"/>
      <c r="I83" s="155">
        <f t="shared" si="3"/>
        <v>2.1227088680447231E-2</v>
      </c>
      <c r="J83" s="154">
        <v>632682.06000000006</v>
      </c>
      <c r="K83" s="154" t="s">
        <v>5259</v>
      </c>
      <c r="L83" s="156"/>
      <c r="M83" s="20">
        <v>41183</v>
      </c>
      <c r="N83" s="20">
        <v>41547</v>
      </c>
      <c r="O83" s="165" t="s">
        <v>5275</v>
      </c>
      <c r="P83" s="158">
        <v>9</v>
      </c>
      <c r="Q83" s="165" t="s">
        <v>5272</v>
      </c>
      <c r="R83" s="202">
        <v>9</v>
      </c>
    </row>
    <row r="84" spans="2:18" s="31" customFormat="1" x14ac:dyDescent="0.2">
      <c r="B84" s="152" t="s">
        <v>3731</v>
      </c>
      <c r="C84" s="152" t="s">
        <v>3732</v>
      </c>
      <c r="D84" s="182" t="s">
        <v>3733</v>
      </c>
      <c r="E84" s="193">
        <v>317846.78999999998</v>
      </c>
      <c r="F84" s="193">
        <v>0</v>
      </c>
      <c r="G84" s="194"/>
      <c r="H84" s="155"/>
      <c r="I84" s="155">
        <f t="shared" si="3"/>
        <v>2.2314867412153279E-2</v>
      </c>
      <c r="J84" s="154">
        <v>665103.75</v>
      </c>
      <c r="K84" s="154" t="s">
        <v>5259</v>
      </c>
      <c r="L84" s="156"/>
      <c r="M84" s="20">
        <v>41183</v>
      </c>
      <c r="N84" s="20">
        <v>41547</v>
      </c>
      <c r="O84" s="165" t="s">
        <v>5275</v>
      </c>
      <c r="P84" s="158">
        <v>9</v>
      </c>
      <c r="Q84" s="165" t="s">
        <v>5272</v>
      </c>
      <c r="R84" s="202">
        <v>9</v>
      </c>
    </row>
    <row r="85" spans="2:18" s="31" customFormat="1" x14ac:dyDescent="0.2">
      <c r="B85" s="152" t="s">
        <v>3510</v>
      </c>
      <c r="C85" s="152" t="s">
        <v>3511</v>
      </c>
      <c r="D85" s="182" t="s">
        <v>3512</v>
      </c>
      <c r="E85" s="193">
        <v>82753.279999999999</v>
      </c>
      <c r="F85" s="193">
        <v>0</v>
      </c>
      <c r="G85" s="194"/>
      <c r="H85" s="155"/>
      <c r="I85" s="155">
        <f t="shared" si="3"/>
        <v>1.0248485434304894E-2</v>
      </c>
      <c r="J85" s="154">
        <v>305460.3</v>
      </c>
      <c r="K85" s="154" t="s">
        <v>5259</v>
      </c>
      <c r="L85" s="156"/>
      <c r="M85" s="20">
        <v>41183</v>
      </c>
      <c r="N85" s="20">
        <v>41547</v>
      </c>
      <c r="O85" s="165" t="s">
        <v>5275</v>
      </c>
      <c r="P85" s="158">
        <v>9</v>
      </c>
      <c r="Q85" s="165" t="s">
        <v>5272</v>
      </c>
      <c r="R85" s="202">
        <v>9</v>
      </c>
    </row>
    <row r="86" spans="2:18" s="31" customFormat="1" x14ac:dyDescent="0.2">
      <c r="B86" s="152" t="s">
        <v>4071</v>
      </c>
      <c r="C86" s="152" t="s">
        <v>4072</v>
      </c>
      <c r="D86" s="182" t="s">
        <v>4073</v>
      </c>
      <c r="E86" s="193">
        <v>73110.97</v>
      </c>
      <c r="F86" s="193">
        <v>0</v>
      </c>
      <c r="G86" s="194"/>
      <c r="H86" s="155"/>
      <c r="I86" s="155">
        <f t="shared" si="3"/>
        <v>7.6648993476318341E-3</v>
      </c>
      <c r="J86" s="154">
        <v>228455.46</v>
      </c>
      <c r="K86" s="154" t="s">
        <v>5259</v>
      </c>
      <c r="L86" s="156"/>
      <c r="M86" s="20">
        <v>41183</v>
      </c>
      <c r="N86" s="20">
        <v>41547</v>
      </c>
      <c r="O86" s="165" t="s">
        <v>5275</v>
      </c>
      <c r="P86" s="158">
        <v>9</v>
      </c>
      <c r="Q86" s="165" t="s">
        <v>5272</v>
      </c>
      <c r="R86" s="202">
        <v>9</v>
      </c>
    </row>
    <row r="87" spans="2:18" s="31" customFormat="1" x14ac:dyDescent="0.2">
      <c r="B87" s="152" t="s">
        <v>3044</v>
      </c>
      <c r="C87" s="152" t="s">
        <v>3045</v>
      </c>
      <c r="D87" s="182" t="s">
        <v>3046</v>
      </c>
      <c r="E87" s="193">
        <v>100810.95</v>
      </c>
      <c r="F87" s="193">
        <v>0</v>
      </c>
      <c r="G87" s="194"/>
      <c r="H87" s="155"/>
      <c r="I87" s="155">
        <f t="shared" si="3"/>
        <v>1.536584584361852E-2</v>
      </c>
      <c r="J87" s="154">
        <v>457985.32</v>
      </c>
      <c r="K87" s="154" t="s">
        <v>5259</v>
      </c>
      <c r="L87" s="156"/>
      <c r="M87" s="20">
        <v>41183</v>
      </c>
      <c r="N87" s="20">
        <v>41547</v>
      </c>
      <c r="O87" s="165" t="s">
        <v>5275</v>
      </c>
      <c r="P87" s="158">
        <v>9</v>
      </c>
      <c r="Q87" s="165" t="s">
        <v>5272</v>
      </c>
      <c r="R87" s="202">
        <v>9</v>
      </c>
    </row>
    <row r="88" spans="2:18" s="31" customFormat="1" x14ac:dyDescent="0.2">
      <c r="B88" s="152" t="s">
        <v>4394</v>
      </c>
      <c r="C88" s="152" t="s">
        <v>4395</v>
      </c>
      <c r="D88" s="182" t="s">
        <v>4396</v>
      </c>
      <c r="E88" s="193">
        <v>64801.98</v>
      </c>
      <c r="F88" s="193">
        <v>0</v>
      </c>
      <c r="G88" s="194"/>
      <c r="H88" s="155"/>
      <c r="I88" s="155">
        <f t="shared" si="3"/>
        <v>9.7576111101176314E-3</v>
      </c>
      <c r="J88" s="154">
        <v>290829.59000000003</v>
      </c>
      <c r="K88" s="154" t="s">
        <v>5259</v>
      </c>
      <c r="L88" s="156"/>
      <c r="M88" s="20">
        <v>41183</v>
      </c>
      <c r="N88" s="20">
        <v>41547</v>
      </c>
      <c r="O88" s="165" t="s">
        <v>5275</v>
      </c>
      <c r="P88" s="158">
        <v>9</v>
      </c>
      <c r="Q88" s="165" t="s">
        <v>5272</v>
      </c>
      <c r="R88" s="202">
        <v>9</v>
      </c>
    </row>
    <row r="89" spans="2:18" s="31" customFormat="1" x14ac:dyDescent="0.2">
      <c r="B89" s="152" t="s">
        <v>3047</v>
      </c>
      <c r="C89" s="152" t="s">
        <v>3048</v>
      </c>
      <c r="D89" s="182" t="s">
        <v>3049</v>
      </c>
      <c r="E89" s="193">
        <v>381124.19</v>
      </c>
      <c r="F89" s="193">
        <v>0</v>
      </c>
      <c r="G89" s="194"/>
      <c r="H89" s="155"/>
      <c r="I89" s="155">
        <f t="shared" si="3"/>
        <v>3.1984402562635524E-2</v>
      </c>
      <c r="J89" s="154">
        <v>953308.2</v>
      </c>
      <c r="K89" s="154" t="s">
        <v>5259</v>
      </c>
      <c r="L89" s="156"/>
      <c r="M89" s="20">
        <v>41183</v>
      </c>
      <c r="N89" s="20">
        <v>41547</v>
      </c>
      <c r="O89" s="165" t="s">
        <v>5275</v>
      </c>
      <c r="P89" s="158">
        <v>9</v>
      </c>
      <c r="Q89" s="165" t="s">
        <v>5272</v>
      </c>
      <c r="R89" s="202">
        <v>9</v>
      </c>
    </row>
    <row r="90" spans="2:18" s="31" customFormat="1" x14ac:dyDescent="0.2">
      <c r="B90" s="152" t="s">
        <v>3423</v>
      </c>
      <c r="C90" s="152" t="s">
        <v>3424</v>
      </c>
      <c r="D90" s="182" t="s">
        <v>3425</v>
      </c>
      <c r="E90" s="193">
        <v>278769.21999999997</v>
      </c>
      <c r="F90" s="193">
        <v>0</v>
      </c>
      <c r="G90" s="194"/>
      <c r="H90" s="155"/>
      <c r="I90" s="155">
        <f t="shared" si="3"/>
        <v>3.259522793329224E-2</v>
      </c>
      <c r="J90" s="154">
        <v>971514.1</v>
      </c>
      <c r="K90" s="154" t="s">
        <v>5259</v>
      </c>
      <c r="L90" s="156"/>
      <c r="M90" s="20">
        <v>41183</v>
      </c>
      <c r="N90" s="20">
        <v>41547</v>
      </c>
      <c r="O90" s="165" t="s">
        <v>5275</v>
      </c>
      <c r="P90" s="158">
        <v>9</v>
      </c>
      <c r="Q90" s="165" t="s">
        <v>5272</v>
      </c>
      <c r="R90" s="202">
        <v>9</v>
      </c>
    </row>
    <row r="91" spans="2:18" s="31" customFormat="1" x14ac:dyDescent="0.2">
      <c r="B91" s="152" t="s">
        <v>4225</v>
      </c>
      <c r="C91" s="152" t="s">
        <v>4226</v>
      </c>
      <c r="D91" s="182" t="s">
        <v>4227</v>
      </c>
      <c r="E91" s="193">
        <v>102074.19</v>
      </c>
      <c r="F91" s="193">
        <v>0</v>
      </c>
      <c r="G91" s="194"/>
      <c r="H91" s="155"/>
      <c r="I91" s="155">
        <f t="shared" si="3"/>
        <v>9.5191715034006075E-3</v>
      </c>
      <c r="J91" s="154">
        <v>283722.8</v>
      </c>
      <c r="K91" s="154" t="s">
        <v>5259</v>
      </c>
      <c r="L91" s="156"/>
      <c r="M91" s="20">
        <v>41183</v>
      </c>
      <c r="N91" s="20">
        <v>41547</v>
      </c>
      <c r="O91" s="165" t="s">
        <v>5275</v>
      </c>
      <c r="P91" s="158">
        <v>9</v>
      </c>
      <c r="Q91" s="165" t="s">
        <v>5272</v>
      </c>
      <c r="R91" s="202">
        <v>9</v>
      </c>
    </row>
    <row r="92" spans="2:18" s="31" customFormat="1" ht="25.5" x14ac:dyDescent="0.2">
      <c r="B92" s="152" t="s">
        <v>3817</v>
      </c>
      <c r="C92" s="152" t="s">
        <v>3818</v>
      </c>
      <c r="D92" s="182" t="s">
        <v>3819</v>
      </c>
      <c r="E92" s="193">
        <v>599351.37</v>
      </c>
      <c r="F92" s="193">
        <v>0</v>
      </c>
      <c r="G92" s="194"/>
      <c r="H92" s="155"/>
      <c r="I92" s="155">
        <f t="shared" si="3"/>
        <v>4.992225303803078E-2</v>
      </c>
      <c r="J92" s="154">
        <v>1487953.17</v>
      </c>
      <c r="K92" s="154" t="s">
        <v>5259</v>
      </c>
      <c r="L92" s="156"/>
      <c r="M92" s="20">
        <v>41183</v>
      </c>
      <c r="N92" s="20">
        <v>41547</v>
      </c>
      <c r="O92" s="165" t="s">
        <v>5276</v>
      </c>
      <c r="P92" s="158">
        <v>9</v>
      </c>
      <c r="Q92" s="165" t="s">
        <v>5272</v>
      </c>
      <c r="R92" s="202">
        <v>9</v>
      </c>
    </row>
    <row r="93" spans="2:18" s="31" customFormat="1" ht="25.5" x14ac:dyDescent="0.2">
      <c r="B93" s="152" t="s">
        <v>4455</v>
      </c>
      <c r="C93" s="152" t="s">
        <v>4456</v>
      </c>
      <c r="D93" s="182" t="s">
        <v>4457</v>
      </c>
      <c r="E93" s="193">
        <v>240069.66</v>
      </c>
      <c r="F93" s="193">
        <v>0</v>
      </c>
      <c r="G93" s="194"/>
      <c r="H93" s="155"/>
      <c r="I93" s="155">
        <f t="shared" si="3"/>
        <v>1.5626723323944321E-2</v>
      </c>
      <c r="J93" s="154">
        <v>465760.88</v>
      </c>
      <c r="K93" s="154" t="s">
        <v>5259</v>
      </c>
      <c r="L93" s="156"/>
      <c r="M93" s="20">
        <v>41183</v>
      </c>
      <c r="N93" s="20">
        <v>41547</v>
      </c>
      <c r="O93" s="165" t="s">
        <v>5276</v>
      </c>
      <c r="P93" s="158">
        <v>9</v>
      </c>
      <c r="Q93" s="165" t="s">
        <v>5272</v>
      </c>
      <c r="R93" s="202">
        <v>9</v>
      </c>
    </row>
    <row r="94" spans="2:18" s="31" customFormat="1" ht="25.5" x14ac:dyDescent="0.2">
      <c r="B94" s="152" t="s">
        <v>4006</v>
      </c>
      <c r="C94" s="152" t="s">
        <v>4007</v>
      </c>
      <c r="D94" s="182" t="s">
        <v>4008</v>
      </c>
      <c r="E94" s="193">
        <v>235909.87</v>
      </c>
      <c r="F94" s="193">
        <v>0</v>
      </c>
      <c r="G94" s="194"/>
      <c r="H94" s="155"/>
      <c r="I94" s="155">
        <f t="shared" si="3"/>
        <v>1.7043373570213377E-2</v>
      </c>
      <c r="J94" s="154">
        <v>507984.72</v>
      </c>
      <c r="K94" s="154" t="s">
        <v>5259</v>
      </c>
      <c r="L94" s="156"/>
      <c r="M94" s="20">
        <v>41183</v>
      </c>
      <c r="N94" s="20">
        <v>41547</v>
      </c>
      <c r="O94" s="165" t="s">
        <v>5276</v>
      </c>
      <c r="P94" s="158">
        <v>9</v>
      </c>
      <c r="Q94" s="165" t="s">
        <v>5272</v>
      </c>
      <c r="R94" s="202">
        <v>9</v>
      </c>
    </row>
    <row r="95" spans="2:18" s="31" customFormat="1" ht="25.5" x14ac:dyDescent="0.2">
      <c r="B95" s="152" t="s">
        <v>2953</v>
      </c>
      <c r="C95" s="152" t="s">
        <v>2954</v>
      </c>
      <c r="D95" s="182" t="s">
        <v>2955</v>
      </c>
      <c r="E95" s="193">
        <v>300930.89</v>
      </c>
      <c r="F95" s="193">
        <v>0</v>
      </c>
      <c r="G95" s="194"/>
      <c r="H95" s="155"/>
      <c r="I95" s="155">
        <f t="shared" si="3"/>
        <v>2.2444002026612016E-2</v>
      </c>
      <c r="J95" s="154">
        <v>668952.66</v>
      </c>
      <c r="K95" s="154" t="s">
        <v>5259</v>
      </c>
      <c r="L95" s="156"/>
      <c r="M95" s="20">
        <v>41183</v>
      </c>
      <c r="N95" s="20">
        <v>41547</v>
      </c>
      <c r="O95" s="165" t="s">
        <v>5276</v>
      </c>
      <c r="P95" s="158">
        <v>9</v>
      </c>
      <c r="Q95" s="165" t="s">
        <v>5272</v>
      </c>
      <c r="R95" s="202">
        <v>9</v>
      </c>
    </row>
    <row r="96" spans="2:18" s="31" customFormat="1" ht="25.5" x14ac:dyDescent="0.2">
      <c r="B96" s="152" t="s">
        <v>3133</v>
      </c>
      <c r="C96" s="152" t="s">
        <v>3134</v>
      </c>
      <c r="D96" s="182" t="s">
        <v>3135</v>
      </c>
      <c r="E96" s="193">
        <v>219096.65</v>
      </c>
      <c r="F96" s="193">
        <v>0</v>
      </c>
      <c r="G96" s="194"/>
      <c r="H96" s="155"/>
      <c r="I96" s="155">
        <f t="shared" si="3"/>
        <v>1.5293263380482381E-2</v>
      </c>
      <c r="J96" s="154">
        <v>455821.97</v>
      </c>
      <c r="K96" s="154" t="s">
        <v>5259</v>
      </c>
      <c r="L96" s="156"/>
      <c r="M96" s="20">
        <v>41183</v>
      </c>
      <c r="N96" s="20">
        <v>41547</v>
      </c>
      <c r="O96" s="165" t="s">
        <v>5276</v>
      </c>
      <c r="P96" s="158">
        <v>9</v>
      </c>
      <c r="Q96" s="165" t="s">
        <v>5272</v>
      </c>
      <c r="R96" s="202">
        <v>9</v>
      </c>
    </row>
    <row r="97" spans="2:18" s="31" customFormat="1" ht="25.5" x14ac:dyDescent="0.2">
      <c r="B97" s="152" t="s">
        <v>3596</v>
      </c>
      <c r="C97" s="152" t="s">
        <v>3597</v>
      </c>
      <c r="D97" s="182" t="s">
        <v>3598</v>
      </c>
      <c r="E97" s="193">
        <v>181366.87</v>
      </c>
      <c r="F97" s="193">
        <v>0</v>
      </c>
      <c r="G97" s="194"/>
      <c r="H97" s="155"/>
      <c r="I97" s="155">
        <f t="shared" si="3"/>
        <v>1.2637291439282045E-2</v>
      </c>
      <c r="J97" s="154">
        <v>376659.64</v>
      </c>
      <c r="K97" s="154" t="s">
        <v>5259</v>
      </c>
      <c r="L97" s="156"/>
      <c r="M97" s="20">
        <v>41183</v>
      </c>
      <c r="N97" s="20">
        <v>41547</v>
      </c>
      <c r="O97" s="165" t="s">
        <v>5276</v>
      </c>
      <c r="P97" s="158">
        <v>9</v>
      </c>
      <c r="Q97" s="165" t="s">
        <v>5272</v>
      </c>
      <c r="R97" s="202">
        <v>9</v>
      </c>
    </row>
    <row r="98" spans="2:18" s="31" customFormat="1" ht="25.5" x14ac:dyDescent="0.2">
      <c r="B98" s="152" t="s">
        <v>2956</v>
      </c>
      <c r="C98" s="152" t="s">
        <v>2957</v>
      </c>
      <c r="D98" s="182" t="s">
        <v>2958</v>
      </c>
      <c r="E98" s="193">
        <v>267215.53999999998</v>
      </c>
      <c r="F98" s="193">
        <v>0</v>
      </c>
      <c r="G98" s="194"/>
      <c r="H98" s="155"/>
      <c r="I98" s="155">
        <f t="shared" si="3"/>
        <v>2.7656064038577698E-2</v>
      </c>
      <c r="J98" s="154">
        <v>824300.3</v>
      </c>
      <c r="K98" s="154" t="s">
        <v>5259</v>
      </c>
      <c r="L98" s="156"/>
      <c r="M98" s="20">
        <v>41183</v>
      </c>
      <c r="N98" s="20">
        <v>41547</v>
      </c>
      <c r="O98" s="165" t="s">
        <v>5276</v>
      </c>
      <c r="P98" s="158">
        <v>9</v>
      </c>
      <c r="Q98" s="165" t="s">
        <v>5272</v>
      </c>
      <c r="R98" s="202">
        <v>9</v>
      </c>
    </row>
    <row r="99" spans="2:18" s="31" customFormat="1" ht="25.5" x14ac:dyDescent="0.2">
      <c r="B99" s="152" t="s">
        <v>4582</v>
      </c>
      <c r="C99" s="152" t="s">
        <v>4583</v>
      </c>
      <c r="D99" s="182" t="s">
        <v>4584</v>
      </c>
      <c r="E99" s="193">
        <v>145522.88</v>
      </c>
      <c r="F99" s="193">
        <v>0</v>
      </c>
      <c r="G99" s="194"/>
      <c r="H99" s="155"/>
      <c r="I99" s="155">
        <f t="shared" si="3"/>
        <v>1.141608457713162E-2</v>
      </c>
      <c r="J99" s="154">
        <v>340261.07</v>
      </c>
      <c r="K99" s="154" t="s">
        <v>5259</v>
      </c>
      <c r="L99" s="156"/>
      <c r="M99" s="20">
        <v>41183</v>
      </c>
      <c r="N99" s="20">
        <v>41547</v>
      </c>
      <c r="O99" s="165" t="s">
        <v>5276</v>
      </c>
      <c r="P99" s="158">
        <v>9</v>
      </c>
      <c r="Q99" s="165" t="s">
        <v>5272</v>
      </c>
      <c r="R99" s="202">
        <v>9</v>
      </c>
    </row>
    <row r="100" spans="2:18" s="31" customFormat="1" ht="25.5" x14ac:dyDescent="0.2">
      <c r="B100" s="152" t="s">
        <v>3312</v>
      </c>
      <c r="C100" s="152" t="s">
        <v>3313</v>
      </c>
      <c r="D100" s="182" t="s">
        <v>3314</v>
      </c>
      <c r="E100" s="193">
        <v>970301.72</v>
      </c>
      <c r="F100" s="193">
        <v>0</v>
      </c>
      <c r="G100" s="194"/>
      <c r="H100" s="155"/>
      <c r="I100" s="155">
        <f t="shared" si="3"/>
        <v>8.5773387978000909E-2</v>
      </c>
      <c r="J100" s="154">
        <v>2556510.91</v>
      </c>
      <c r="K100" s="154" t="s">
        <v>5259</v>
      </c>
      <c r="L100" s="156"/>
      <c r="M100" s="20">
        <v>41183</v>
      </c>
      <c r="N100" s="20">
        <v>41547</v>
      </c>
      <c r="O100" s="165" t="s">
        <v>5276</v>
      </c>
      <c r="P100" s="158">
        <v>9</v>
      </c>
      <c r="Q100" s="165" t="s">
        <v>5277</v>
      </c>
      <c r="R100" s="202">
        <v>9</v>
      </c>
    </row>
    <row r="101" spans="2:18" s="31" customFormat="1" ht="25.5" x14ac:dyDescent="0.2">
      <c r="B101" s="152" t="s">
        <v>4342</v>
      </c>
      <c r="C101" s="152" t="s">
        <v>4343</v>
      </c>
      <c r="D101" s="182" t="s">
        <v>4344</v>
      </c>
      <c r="E101" s="193">
        <v>382626.23</v>
      </c>
      <c r="F101" s="193">
        <v>0</v>
      </c>
      <c r="G101" s="194"/>
      <c r="H101" s="155"/>
      <c r="I101" s="155">
        <f t="shared" si="3"/>
        <v>2.8799344105628611E-2</v>
      </c>
      <c r="J101" s="154">
        <v>858376.23</v>
      </c>
      <c r="K101" s="154" t="s">
        <v>5259</v>
      </c>
      <c r="L101" s="156"/>
      <c r="M101" s="20">
        <v>41183</v>
      </c>
      <c r="N101" s="20">
        <v>41547</v>
      </c>
      <c r="O101" s="165" t="s">
        <v>5276</v>
      </c>
      <c r="P101" s="158">
        <v>9</v>
      </c>
      <c r="Q101" s="165" t="s">
        <v>5277</v>
      </c>
      <c r="R101" s="202">
        <v>9</v>
      </c>
    </row>
    <row r="102" spans="2:18" s="31" customFormat="1" ht="25.5" x14ac:dyDescent="0.2">
      <c r="B102" s="152" t="s">
        <v>4173</v>
      </c>
      <c r="C102" s="152" t="s">
        <v>4174</v>
      </c>
      <c r="D102" s="182" t="s">
        <v>4175</v>
      </c>
      <c r="E102" s="193">
        <v>243136.57</v>
      </c>
      <c r="F102" s="193">
        <v>0</v>
      </c>
      <c r="G102" s="194"/>
      <c r="H102" s="155"/>
      <c r="I102" s="155">
        <f t="shared" si="3"/>
        <v>2.0752475498658648E-2</v>
      </c>
      <c r="J102" s="154">
        <v>618536.02</v>
      </c>
      <c r="K102" s="154" t="s">
        <v>5259</v>
      </c>
      <c r="L102" s="156"/>
      <c r="M102" s="20">
        <v>41183</v>
      </c>
      <c r="N102" s="20">
        <v>41547</v>
      </c>
      <c r="O102" s="165" t="s">
        <v>5276</v>
      </c>
      <c r="P102" s="158">
        <v>9</v>
      </c>
      <c r="Q102" s="165" t="s">
        <v>5272</v>
      </c>
      <c r="R102" s="202">
        <v>9</v>
      </c>
    </row>
    <row r="103" spans="2:18" s="31" customFormat="1" x14ac:dyDescent="0.2">
      <c r="B103" s="152" t="s">
        <v>4588</v>
      </c>
      <c r="C103" s="152" t="s">
        <v>4589</v>
      </c>
      <c r="D103" s="182" t="s">
        <v>4590</v>
      </c>
      <c r="E103" s="193">
        <v>503.38</v>
      </c>
      <c r="F103" s="193">
        <v>0</v>
      </c>
      <c r="G103" s="194"/>
      <c r="H103" s="155"/>
      <c r="I103" s="155">
        <f t="shared" si="3"/>
        <v>1.9833681866267966E-3</v>
      </c>
      <c r="J103" s="154">
        <v>59115.1</v>
      </c>
      <c r="K103" s="154" t="s">
        <v>5259</v>
      </c>
      <c r="L103" s="156"/>
      <c r="M103" s="20">
        <v>41183</v>
      </c>
      <c r="N103" s="20">
        <v>41547</v>
      </c>
      <c r="O103" s="165" t="s">
        <v>5276</v>
      </c>
      <c r="P103" s="158">
        <v>9</v>
      </c>
      <c r="Q103" s="165" t="s">
        <v>5277</v>
      </c>
      <c r="R103" s="202">
        <v>9</v>
      </c>
    </row>
    <row r="104" spans="2:18" s="31" customFormat="1" x14ac:dyDescent="0.2">
      <c r="B104" s="152" t="s">
        <v>4498</v>
      </c>
      <c r="C104" s="152" t="s">
        <v>4499</v>
      </c>
      <c r="D104" s="182" t="s">
        <v>4500</v>
      </c>
      <c r="E104" s="193">
        <v>628.39</v>
      </c>
      <c r="F104" s="193">
        <v>0</v>
      </c>
      <c r="G104" s="194"/>
      <c r="H104" s="155"/>
      <c r="I104" s="155">
        <f t="shared" si="3"/>
        <v>2.055276275524352E-3</v>
      </c>
      <c r="J104" s="154">
        <v>61258.35</v>
      </c>
      <c r="K104" s="154" t="s">
        <v>5259</v>
      </c>
      <c r="L104" s="156"/>
      <c r="M104" s="20">
        <v>41183</v>
      </c>
      <c r="N104" s="20">
        <v>41547</v>
      </c>
      <c r="O104" s="165" t="s">
        <v>5276</v>
      </c>
      <c r="P104" s="158">
        <v>9</v>
      </c>
      <c r="Q104" s="165" t="s">
        <v>5277</v>
      </c>
      <c r="R104" s="202">
        <v>9</v>
      </c>
    </row>
    <row r="105" spans="2:18" s="31" customFormat="1" x14ac:dyDescent="0.2">
      <c r="B105" s="152" t="s">
        <v>4009</v>
      </c>
      <c r="C105" s="152" t="s">
        <v>4010</v>
      </c>
      <c r="D105" s="182" t="s">
        <v>4011</v>
      </c>
      <c r="E105" s="193">
        <v>438.91</v>
      </c>
      <c r="F105" s="193">
        <v>0</v>
      </c>
      <c r="G105" s="194"/>
      <c r="H105" s="155"/>
      <c r="I105" s="155">
        <f t="shared" si="3"/>
        <v>3.2635022723560012E-3</v>
      </c>
      <c r="J105" s="154">
        <v>97270.02</v>
      </c>
      <c r="K105" s="154" t="s">
        <v>5259</v>
      </c>
      <c r="L105" s="156"/>
      <c r="M105" s="20">
        <v>41183</v>
      </c>
      <c r="N105" s="20">
        <v>41547</v>
      </c>
      <c r="O105" s="165" t="s">
        <v>5276</v>
      </c>
      <c r="P105" s="158">
        <v>9</v>
      </c>
      <c r="Q105" s="165" t="s">
        <v>5277</v>
      </c>
      <c r="R105" s="202">
        <v>9</v>
      </c>
    </row>
    <row r="106" spans="2:18" s="31" customFormat="1" x14ac:dyDescent="0.2">
      <c r="B106" s="152" t="s">
        <v>3050</v>
      </c>
      <c r="C106" s="152" t="s">
        <v>3051</v>
      </c>
      <c r="D106" s="182" t="s">
        <v>3052</v>
      </c>
      <c r="E106" s="193">
        <v>315.45999999999998</v>
      </c>
      <c r="F106" s="193">
        <v>0</v>
      </c>
      <c r="G106" s="194"/>
      <c r="H106" s="155"/>
      <c r="I106" s="155">
        <f t="shared" si="3"/>
        <v>2.4641534024914744E-3</v>
      </c>
      <c r="J106" s="154">
        <v>73445.100000000006</v>
      </c>
      <c r="K106" s="154" t="s">
        <v>5259</v>
      </c>
      <c r="L106" s="156"/>
      <c r="M106" s="20">
        <v>41183</v>
      </c>
      <c r="N106" s="20">
        <v>41547</v>
      </c>
      <c r="O106" s="165" t="s">
        <v>5276</v>
      </c>
      <c r="P106" s="158">
        <v>9</v>
      </c>
      <c r="Q106" s="165" t="s">
        <v>5272</v>
      </c>
      <c r="R106" s="202">
        <v>9</v>
      </c>
    </row>
    <row r="107" spans="2:18" s="31" customFormat="1" x14ac:dyDescent="0.2">
      <c r="B107" s="152" t="s">
        <v>4182</v>
      </c>
      <c r="C107" s="152" t="s">
        <v>4183</v>
      </c>
      <c r="D107" s="182" t="s">
        <v>4184</v>
      </c>
      <c r="E107" s="193">
        <v>-1353.02</v>
      </c>
      <c r="F107" s="193">
        <v>0</v>
      </c>
      <c r="G107" s="194"/>
      <c r="H107" s="155"/>
      <c r="I107" s="155">
        <f t="shared" si="3"/>
        <v>1.7855678477688396E-3</v>
      </c>
      <c r="J107" s="154">
        <v>53219.58</v>
      </c>
      <c r="K107" s="154" t="s">
        <v>5259</v>
      </c>
      <c r="L107" s="156"/>
      <c r="M107" s="20">
        <v>41183</v>
      </c>
      <c r="N107" s="20">
        <v>41547</v>
      </c>
      <c r="O107" s="165" t="s">
        <v>5276</v>
      </c>
      <c r="P107" s="158">
        <v>9</v>
      </c>
      <c r="Q107" s="165" t="s">
        <v>5272</v>
      </c>
      <c r="R107" s="202">
        <v>9</v>
      </c>
    </row>
    <row r="108" spans="2:18" s="31" customFormat="1" x14ac:dyDescent="0.2">
      <c r="B108" s="152" t="s">
        <v>4351</v>
      </c>
      <c r="C108" s="152" t="s">
        <v>4352</v>
      </c>
      <c r="D108" s="182" t="s">
        <v>4353</v>
      </c>
      <c r="E108" s="193">
        <v>10083.26</v>
      </c>
      <c r="F108" s="193">
        <v>0</v>
      </c>
      <c r="G108" s="194"/>
      <c r="H108" s="155"/>
      <c r="I108" s="155">
        <f t="shared" si="3"/>
        <v>6.9033278489820426E-3</v>
      </c>
      <c r="J108" s="154">
        <v>205756.51</v>
      </c>
      <c r="K108" s="154" t="s">
        <v>5259</v>
      </c>
      <c r="L108" s="156"/>
      <c r="M108" s="20">
        <v>41183</v>
      </c>
      <c r="N108" s="20">
        <v>41547</v>
      </c>
      <c r="O108" s="165" t="s">
        <v>5276</v>
      </c>
      <c r="P108" s="158">
        <v>9</v>
      </c>
      <c r="Q108" s="165" t="s">
        <v>5277</v>
      </c>
      <c r="R108" s="202">
        <v>9</v>
      </c>
    </row>
    <row r="109" spans="2:18" s="31" customFormat="1" ht="25.5" x14ac:dyDescent="0.2">
      <c r="B109" s="152" t="s">
        <v>4236</v>
      </c>
      <c r="C109" s="152" t="s">
        <v>4237</v>
      </c>
      <c r="D109" s="182" t="s">
        <v>4238</v>
      </c>
      <c r="E109" s="193">
        <v>96156.46</v>
      </c>
      <c r="F109" s="193">
        <v>0</v>
      </c>
      <c r="G109" s="194"/>
      <c r="H109" s="155"/>
      <c r="I109" s="155">
        <f t="shared" si="3"/>
        <v>8.7200353466043695E-3</v>
      </c>
      <c r="J109" s="154">
        <v>259904.22</v>
      </c>
      <c r="K109" s="154" t="s">
        <v>5259</v>
      </c>
      <c r="L109" s="156"/>
      <c r="M109" s="20">
        <v>41183</v>
      </c>
      <c r="N109" s="20">
        <v>41547</v>
      </c>
      <c r="O109" s="165" t="s">
        <v>5276</v>
      </c>
      <c r="P109" s="158">
        <v>9</v>
      </c>
      <c r="Q109" s="165" t="s">
        <v>5272</v>
      </c>
      <c r="R109" s="202">
        <v>9</v>
      </c>
    </row>
    <row r="110" spans="2:18" s="31" customFormat="1" ht="25.5" x14ac:dyDescent="0.2">
      <c r="B110" s="152" t="s">
        <v>4579</v>
      </c>
      <c r="C110" s="152" t="s">
        <v>4580</v>
      </c>
      <c r="D110" s="182" t="s">
        <v>4581</v>
      </c>
      <c r="E110" s="193">
        <v>6592.52</v>
      </c>
      <c r="F110" s="193">
        <v>0</v>
      </c>
      <c r="G110" s="194"/>
      <c r="H110" s="155"/>
      <c r="I110" s="155">
        <f t="shared" si="3"/>
        <v>1.1444426077159352E-3</v>
      </c>
      <c r="J110" s="154">
        <v>34110.58</v>
      </c>
      <c r="K110" s="154" t="s">
        <v>5259</v>
      </c>
      <c r="L110" s="156"/>
      <c r="M110" s="20">
        <v>41183</v>
      </c>
      <c r="N110" s="20">
        <v>41547</v>
      </c>
      <c r="O110" s="165" t="s">
        <v>5276</v>
      </c>
      <c r="P110" s="158">
        <v>9</v>
      </c>
      <c r="Q110" s="165" t="s">
        <v>5272</v>
      </c>
      <c r="R110" s="202">
        <v>9</v>
      </c>
    </row>
    <row r="111" spans="2:18" s="31" customFormat="1" ht="25.5" x14ac:dyDescent="0.2">
      <c r="B111" s="152" t="s">
        <v>3670</v>
      </c>
      <c r="C111" s="152" t="s">
        <v>3671</v>
      </c>
      <c r="D111" s="182" t="s">
        <v>3672</v>
      </c>
      <c r="E111" s="193">
        <v>64879.92</v>
      </c>
      <c r="F111" s="193">
        <v>0</v>
      </c>
      <c r="G111" s="194"/>
      <c r="H111" s="155"/>
      <c r="I111" s="155">
        <f t="shared" si="3"/>
        <v>7.5517427054934893E-3</v>
      </c>
      <c r="J111" s="154">
        <v>225082.78</v>
      </c>
      <c r="K111" s="154" t="s">
        <v>5259</v>
      </c>
      <c r="L111" s="156"/>
      <c r="M111" s="20">
        <v>41183</v>
      </c>
      <c r="N111" s="20">
        <v>41547</v>
      </c>
      <c r="O111" s="165" t="s">
        <v>5276</v>
      </c>
      <c r="P111" s="158">
        <v>9</v>
      </c>
      <c r="Q111" s="165" t="s">
        <v>5272</v>
      </c>
      <c r="R111" s="202">
        <v>9</v>
      </c>
    </row>
    <row r="112" spans="2:18" s="31" customFormat="1" ht="25.5" x14ac:dyDescent="0.2">
      <c r="B112" s="152" t="s">
        <v>4495</v>
      </c>
      <c r="C112" s="152" t="s">
        <v>4496</v>
      </c>
      <c r="D112" s="182" t="s">
        <v>4497</v>
      </c>
      <c r="E112" s="193">
        <v>48845.4</v>
      </c>
      <c r="F112" s="193">
        <v>0</v>
      </c>
      <c r="G112" s="194"/>
      <c r="H112" s="155"/>
      <c r="I112" s="155">
        <f t="shared" si="3"/>
        <v>7.1074569048859559E-3</v>
      </c>
      <c r="J112" s="154">
        <v>211840.66</v>
      </c>
      <c r="K112" s="154" t="s">
        <v>5259</v>
      </c>
      <c r="L112" s="156"/>
      <c r="M112" s="20">
        <v>41183</v>
      </c>
      <c r="N112" s="20">
        <v>41547</v>
      </c>
      <c r="O112" s="165" t="s">
        <v>5276</v>
      </c>
      <c r="P112" s="158">
        <v>9</v>
      </c>
      <c r="Q112" s="165" t="s">
        <v>5272</v>
      </c>
      <c r="R112" s="202">
        <v>9</v>
      </c>
    </row>
    <row r="113" spans="2:18" s="31" customFormat="1" ht="25.5" x14ac:dyDescent="0.2">
      <c r="B113" s="152" t="s">
        <v>3958</v>
      </c>
      <c r="C113" s="152" t="s">
        <v>3959</v>
      </c>
      <c r="D113" s="182" t="s">
        <v>3960</v>
      </c>
      <c r="E113" s="193">
        <v>33556</v>
      </c>
      <c r="F113" s="193">
        <v>0</v>
      </c>
      <c r="G113" s="194"/>
      <c r="H113" s="155"/>
      <c r="I113" s="155">
        <f t="shared" si="3"/>
        <v>3.2105071935097417E-3</v>
      </c>
      <c r="J113" s="154">
        <v>95690.48</v>
      </c>
      <c r="K113" s="154" t="s">
        <v>5259</v>
      </c>
      <c r="L113" s="156"/>
      <c r="M113" s="20">
        <v>41183</v>
      </c>
      <c r="N113" s="20">
        <v>41547</v>
      </c>
      <c r="O113" s="165" t="s">
        <v>5276</v>
      </c>
      <c r="P113" s="158">
        <v>9</v>
      </c>
      <c r="Q113" s="165" t="s">
        <v>5272</v>
      </c>
      <c r="R113" s="202">
        <v>9</v>
      </c>
    </row>
    <row r="114" spans="2:18" s="31" customFormat="1" ht="25.5" x14ac:dyDescent="0.2">
      <c r="B114" s="152" t="s">
        <v>3038</v>
      </c>
      <c r="C114" s="152" t="s">
        <v>3039</v>
      </c>
      <c r="D114" s="182" t="s">
        <v>3040</v>
      </c>
      <c r="E114" s="193">
        <v>13787.49</v>
      </c>
      <c r="F114" s="193">
        <v>0</v>
      </c>
      <c r="G114" s="194"/>
      <c r="H114" s="155"/>
      <c r="I114" s="155">
        <f t="shared" si="3"/>
        <v>1.8678280844929857E-3</v>
      </c>
      <c r="J114" s="154">
        <v>55671.38</v>
      </c>
      <c r="K114" s="154" t="s">
        <v>5259</v>
      </c>
      <c r="L114" s="156"/>
      <c r="M114" s="20">
        <v>41183</v>
      </c>
      <c r="N114" s="20">
        <v>41547</v>
      </c>
      <c r="O114" s="165" t="s">
        <v>5276</v>
      </c>
      <c r="P114" s="158">
        <v>9</v>
      </c>
      <c r="Q114" s="165" t="s">
        <v>5272</v>
      </c>
      <c r="R114" s="202">
        <v>9</v>
      </c>
    </row>
    <row r="115" spans="2:18" s="31" customFormat="1" ht="25.5" x14ac:dyDescent="0.2">
      <c r="B115" s="152" t="s">
        <v>3420</v>
      </c>
      <c r="C115" s="152" t="s">
        <v>3421</v>
      </c>
      <c r="D115" s="182" t="s">
        <v>3422</v>
      </c>
      <c r="E115" s="193">
        <v>21428.11</v>
      </c>
      <c r="F115" s="193">
        <v>0</v>
      </c>
      <c r="G115" s="194"/>
      <c r="H115" s="155"/>
      <c r="I115" s="155">
        <f t="shared" si="3"/>
        <v>2.8870118843193869E-3</v>
      </c>
      <c r="J115" s="154">
        <v>86048.57</v>
      </c>
      <c r="K115" s="154" t="s">
        <v>5259</v>
      </c>
      <c r="L115" s="156"/>
      <c r="M115" s="20">
        <v>41183</v>
      </c>
      <c r="N115" s="20">
        <v>41547</v>
      </c>
      <c r="O115" s="165" t="s">
        <v>5276</v>
      </c>
      <c r="P115" s="158">
        <v>9</v>
      </c>
      <c r="Q115" s="165" t="s">
        <v>5272</v>
      </c>
      <c r="R115" s="202">
        <v>9</v>
      </c>
    </row>
    <row r="116" spans="2:18" s="31" customFormat="1" ht="25.5" x14ac:dyDescent="0.2">
      <c r="B116" s="152" t="s">
        <v>3127</v>
      </c>
      <c r="C116" s="152" t="s">
        <v>3128</v>
      </c>
      <c r="D116" s="182" t="s">
        <v>3129</v>
      </c>
      <c r="E116" s="193">
        <v>42101.11</v>
      </c>
      <c r="F116" s="193">
        <v>0</v>
      </c>
      <c r="G116" s="194"/>
      <c r="H116" s="155"/>
      <c r="I116" s="155">
        <f t="shared" si="3"/>
        <v>4.2936904506158599E-3</v>
      </c>
      <c r="J116" s="154">
        <v>127975.2</v>
      </c>
      <c r="K116" s="154" t="s">
        <v>5259</v>
      </c>
      <c r="L116" s="156"/>
      <c r="M116" s="20">
        <v>41183</v>
      </c>
      <c r="N116" s="20">
        <v>41547</v>
      </c>
      <c r="O116" s="165" t="s">
        <v>5276</v>
      </c>
      <c r="P116" s="158">
        <v>9</v>
      </c>
      <c r="Q116" s="165" t="s">
        <v>5272</v>
      </c>
      <c r="R116" s="202">
        <v>9</v>
      </c>
    </row>
    <row r="117" spans="2:18" s="31" customFormat="1" ht="25.5" x14ac:dyDescent="0.2">
      <c r="B117" s="152" t="s">
        <v>3673</v>
      </c>
      <c r="C117" s="152" t="s">
        <v>3674</v>
      </c>
      <c r="D117" s="182" t="s">
        <v>3675</v>
      </c>
      <c r="E117" s="193">
        <v>15785.37</v>
      </c>
      <c r="F117" s="193">
        <v>0</v>
      </c>
      <c r="G117" s="194"/>
      <c r="H117" s="155"/>
      <c r="I117" s="155">
        <f t="shared" si="3"/>
        <v>5.2234673243370016E-3</v>
      </c>
      <c r="J117" s="154">
        <v>155687.57999999999</v>
      </c>
      <c r="K117" s="154" t="s">
        <v>5259</v>
      </c>
      <c r="L117" s="156"/>
      <c r="M117" s="20">
        <v>41183</v>
      </c>
      <c r="N117" s="20">
        <v>41547</v>
      </c>
      <c r="O117" s="165" t="s">
        <v>5276</v>
      </c>
      <c r="P117" s="158">
        <v>9</v>
      </c>
      <c r="Q117" s="165" t="s">
        <v>5272</v>
      </c>
      <c r="R117" s="202">
        <v>9</v>
      </c>
    </row>
    <row r="118" spans="2:18" s="31" customFormat="1" ht="25.5" x14ac:dyDescent="0.2">
      <c r="B118" s="152" t="s">
        <v>4388</v>
      </c>
      <c r="C118" s="152" t="s">
        <v>4389</v>
      </c>
      <c r="D118" s="182" t="s">
        <v>4390</v>
      </c>
      <c r="E118" s="193">
        <v>56589.760000000002</v>
      </c>
      <c r="F118" s="193">
        <v>0</v>
      </c>
      <c r="G118" s="194"/>
      <c r="H118" s="155"/>
      <c r="I118" s="155">
        <f t="shared" si="3"/>
        <v>7.1535817542379638E-3</v>
      </c>
      <c r="J118" s="154">
        <v>213215.43</v>
      </c>
      <c r="K118" s="154" t="s">
        <v>5259</v>
      </c>
      <c r="L118" s="156"/>
      <c r="M118" s="20">
        <v>41183</v>
      </c>
      <c r="N118" s="20">
        <v>41547</v>
      </c>
      <c r="O118" s="165" t="s">
        <v>5276</v>
      </c>
      <c r="P118" s="158">
        <v>9</v>
      </c>
      <c r="Q118" s="165" t="s">
        <v>5272</v>
      </c>
      <c r="R118" s="202">
        <v>9</v>
      </c>
    </row>
    <row r="119" spans="2:18" s="31" customFormat="1" ht="25.5" x14ac:dyDescent="0.2">
      <c r="B119" s="152" t="s">
        <v>4167</v>
      </c>
      <c r="C119" s="152" t="s">
        <v>4168</v>
      </c>
      <c r="D119" s="182" t="s">
        <v>4169</v>
      </c>
      <c r="E119" s="193">
        <v>2854.06</v>
      </c>
      <c r="F119" s="193">
        <v>0</v>
      </c>
      <c r="G119" s="194"/>
      <c r="H119" s="155"/>
      <c r="I119" s="155">
        <f t="shared" si="3"/>
        <v>9.4387699897022042E-4</v>
      </c>
      <c r="J119" s="154">
        <v>28132.639999999999</v>
      </c>
      <c r="K119" s="154" t="s">
        <v>5259</v>
      </c>
      <c r="L119" s="156"/>
      <c r="M119" s="20">
        <v>41183</v>
      </c>
      <c r="N119" s="20">
        <v>41547</v>
      </c>
      <c r="O119" s="165" t="s">
        <v>5276</v>
      </c>
      <c r="P119" s="158">
        <v>9</v>
      </c>
      <c r="Q119" s="165" t="s">
        <v>5272</v>
      </c>
      <c r="R119" s="202">
        <v>9</v>
      </c>
    </row>
    <row r="120" spans="2:18" s="31" customFormat="1" x14ac:dyDescent="0.2">
      <c r="B120" s="152" t="s">
        <v>4357</v>
      </c>
      <c r="C120" s="152" t="s">
        <v>4358</v>
      </c>
      <c r="D120" s="182" t="s">
        <v>4359</v>
      </c>
      <c r="E120" s="193">
        <v>269210.53999999998</v>
      </c>
      <c r="F120" s="193">
        <v>0</v>
      </c>
      <c r="G120" s="194"/>
      <c r="H120" s="155"/>
      <c r="I120" s="155">
        <f t="shared" si="3"/>
        <v>2.6554418025265147E-2</v>
      </c>
      <c r="J120" s="154">
        <v>791465.29</v>
      </c>
      <c r="K120" s="154" t="s">
        <v>5259</v>
      </c>
      <c r="L120" s="156"/>
      <c r="M120" s="20">
        <v>41183</v>
      </c>
      <c r="N120" s="20">
        <v>41547</v>
      </c>
      <c r="O120" s="165" t="s">
        <v>5278</v>
      </c>
      <c r="P120" s="158">
        <v>9</v>
      </c>
      <c r="Q120" s="165" t="s">
        <v>5272</v>
      </c>
      <c r="R120" s="202">
        <v>9</v>
      </c>
    </row>
    <row r="121" spans="2:18" s="31" customFormat="1" x14ac:dyDescent="0.2">
      <c r="B121" s="152" t="s">
        <v>4360</v>
      </c>
      <c r="C121" s="152" t="s">
        <v>4361</v>
      </c>
      <c r="D121" s="182" t="s">
        <v>4362</v>
      </c>
      <c r="E121" s="193">
        <v>81029</v>
      </c>
      <c r="F121" s="193">
        <v>0</v>
      </c>
      <c r="G121" s="194"/>
      <c r="H121" s="155"/>
      <c r="I121" s="155">
        <f t="shared" si="3"/>
        <v>6.1267862487644443E-3</v>
      </c>
      <c r="J121" s="154">
        <v>182611.37</v>
      </c>
      <c r="K121" s="154" t="s">
        <v>5259</v>
      </c>
      <c r="L121" s="156"/>
      <c r="M121" s="20">
        <v>41183</v>
      </c>
      <c r="N121" s="20">
        <v>41547</v>
      </c>
      <c r="O121" s="165" t="s">
        <v>5278</v>
      </c>
      <c r="P121" s="158">
        <v>9</v>
      </c>
      <c r="Q121" s="165" t="s">
        <v>5272</v>
      </c>
      <c r="R121" s="202">
        <v>9</v>
      </c>
    </row>
    <row r="122" spans="2:18" s="31" customFormat="1" x14ac:dyDescent="0.2">
      <c r="B122" s="152" t="s">
        <v>4467</v>
      </c>
      <c r="C122" s="152" t="s">
        <v>4468</v>
      </c>
      <c r="D122" s="182" t="s">
        <v>4469</v>
      </c>
      <c r="E122" s="193">
        <v>58405.31</v>
      </c>
      <c r="F122" s="193">
        <v>0</v>
      </c>
      <c r="G122" s="194"/>
      <c r="H122" s="155"/>
      <c r="I122" s="155">
        <f t="shared" si="3"/>
        <v>4.6265105773250761E-3</v>
      </c>
      <c r="J122" s="154">
        <v>137895.04000000001</v>
      </c>
      <c r="K122" s="154" t="s">
        <v>5259</v>
      </c>
      <c r="L122" s="156"/>
      <c r="M122" s="20">
        <v>41183</v>
      </c>
      <c r="N122" s="20">
        <v>41547</v>
      </c>
      <c r="O122" s="165" t="s">
        <v>5278</v>
      </c>
      <c r="P122" s="158">
        <v>9</v>
      </c>
      <c r="Q122" s="165" t="s">
        <v>5272</v>
      </c>
      <c r="R122" s="202">
        <v>9</v>
      </c>
    </row>
    <row r="123" spans="2:18" s="31" customFormat="1" x14ac:dyDescent="0.2">
      <c r="B123" s="152" t="s">
        <v>2972</v>
      </c>
      <c r="C123" s="152" t="s">
        <v>2973</v>
      </c>
      <c r="D123" s="182" t="s">
        <v>2974</v>
      </c>
      <c r="E123" s="193">
        <v>114706.23</v>
      </c>
      <c r="F123" s="193">
        <v>0</v>
      </c>
      <c r="G123" s="194"/>
      <c r="H123" s="155"/>
      <c r="I123" s="155">
        <f t="shared" si="3"/>
        <v>6.490065276406708E-3</v>
      </c>
      <c r="J123" s="154">
        <v>193439.05</v>
      </c>
      <c r="K123" s="154" t="s">
        <v>5259</v>
      </c>
      <c r="L123" s="156"/>
      <c r="M123" s="20">
        <v>41183</v>
      </c>
      <c r="N123" s="20">
        <v>41547</v>
      </c>
      <c r="O123" s="165" t="s">
        <v>5278</v>
      </c>
      <c r="P123" s="158">
        <v>9</v>
      </c>
      <c r="Q123" s="165" t="s">
        <v>5272</v>
      </c>
      <c r="R123" s="202">
        <v>9</v>
      </c>
    </row>
    <row r="124" spans="2:18" s="31" customFormat="1" x14ac:dyDescent="0.2">
      <c r="B124" s="152" t="s">
        <v>4397</v>
      </c>
      <c r="C124" s="152" t="s">
        <v>4398</v>
      </c>
      <c r="D124" s="182" t="s">
        <v>4399</v>
      </c>
      <c r="E124" s="193">
        <v>35524.9</v>
      </c>
      <c r="F124" s="193">
        <v>0</v>
      </c>
      <c r="G124" s="194"/>
      <c r="H124" s="155"/>
      <c r="I124" s="155">
        <f t="shared" si="3"/>
        <v>3.2447828513274221E-3</v>
      </c>
      <c r="J124" s="154">
        <v>96712.08</v>
      </c>
      <c r="K124" s="154" t="s">
        <v>5259</v>
      </c>
      <c r="L124" s="156"/>
      <c r="M124" s="20">
        <v>41183</v>
      </c>
      <c r="N124" s="20">
        <v>41547</v>
      </c>
      <c r="O124" s="165" t="s">
        <v>5278</v>
      </c>
      <c r="P124" s="158">
        <v>9</v>
      </c>
      <c r="Q124" s="165" t="s">
        <v>5272</v>
      </c>
      <c r="R124" s="202">
        <v>9</v>
      </c>
    </row>
    <row r="125" spans="2:18" s="31" customFormat="1" x14ac:dyDescent="0.2">
      <c r="B125" s="152" t="s">
        <v>4083</v>
      </c>
      <c r="C125" s="152" t="s">
        <v>4084</v>
      </c>
      <c r="D125" s="182" t="s">
        <v>4085</v>
      </c>
      <c r="E125" s="193">
        <v>27623.91</v>
      </c>
      <c r="F125" s="193">
        <v>0</v>
      </c>
      <c r="G125" s="194"/>
      <c r="H125" s="155"/>
      <c r="I125" s="155">
        <f t="shared" si="3"/>
        <v>1.8033149620594034E-3</v>
      </c>
      <c r="J125" s="154">
        <v>53748.54</v>
      </c>
      <c r="K125" s="154" t="s">
        <v>5259</v>
      </c>
      <c r="L125" s="156"/>
      <c r="M125" s="20">
        <v>41183</v>
      </c>
      <c r="N125" s="20">
        <v>41547</v>
      </c>
      <c r="O125" s="165" t="s">
        <v>5278</v>
      </c>
      <c r="P125" s="158">
        <v>9</v>
      </c>
      <c r="Q125" s="165" t="s">
        <v>5272</v>
      </c>
      <c r="R125" s="202">
        <v>9</v>
      </c>
    </row>
    <row r="126" spans="2:18" s="31" customFormat="1" x14ac:dyDescent="0.2">
      <c r="B126" s="152" t="s">
        <v>3835</v>
      </c>
      <c r="C126" s="152" t="s">
        <v>3836</v>
      </c>
      <c r="D126" s="182" t="s">
        <v>3837</v>
      </c>
      <c r="E126" s="193">
        <v>68777.759999999995</v>
      </c>
      <c r="F126" s="193">
        <v>0</v>
      </c>
      <c r="G126" s="194"/>
      <c r="H126" s="155"/>
      <c r="I126" s="155">
        <f t="shared" si="3"/>
        <v>4.8141409500537299E-3</v>
      </c>
      <c r="J126" s="154">
        <v>143487.44</v>
      </c>
      <c r="K126" s="154" t="s">
        <v>5259</v>
      </c>
      <c r="L126" s="156"/>
      <c r="M126" s="20">
        <v>41183</v>
      </c>
      <c r="N126" s="20">
        <v>41547</v>
      </c>
      <c r="O126" s="165" t="s">
        <v>5278</v>
      </c>
      <c r="P126" s="158">
        <v>9</v>
      </c>
      <c r="Q126" s="165" t="s">
        <v>5272</v>
      </c>
      <c r="R126" s="202">
        <v>9</v>
      </c>
    </row>
    <row r="127" spans="2:18" s="31" customFormat="1" x14ac:dyDescent="0.2">
      <c r="B127" s="152" t="s">
        <v>4600</v>
      </c>
      <c r="C127" s="152" t="s">
        <v>4601</v>
      </c>
      <c r="D127" s="182" t="s">
        <v>4602</v>
      </c>
      <c r="E127" s="193">
        <v>30480.6</v>
      </c>
      <c r="F127" s="193">
        <v>0</v>
      </c>
      <c r="G127" s="194"/>
      <c r="H127" s="155"/>
      <c r="I127" s="155">
        <f t="shared" si="3"/>
        <v>2.1900870409126078E-3</v>
      </c>
      <c r="J127" s="154">
        <v>65276.44</v>
      </c>
      <c r="K127" s="154" t="s">
        <v>5259</v>
      </c>
      <c r="L127" s="156"/>
      <c r="M127" s="20">
        <v>41183</v>
      </c>
      <c r="N127" s="20">
        <v>41547</v>
      </c>
      <c r="O127" s="165" t="s">
        <v>5278</v>
      </c>
      <c r="P127" s="158">
        <v>9</v>
      </c>
      <c r="Q127" s="165" t="s">
        <v>5272</v>
      </c>
      <c r="R127" s="202">
        <v>9</v>
      </c>
    </row>
    <row r="128" spans="2:18" s="31" customFormat="1" x14ac:dyDescent="0.2">
      <c r="B128" s="152" t="s">
        <v>3145</v>
      </c>
      <c r="C128" s="152" t="s">
        <v>3146</v>
      </c>
      <c r="D128" s="182" t="s">
        <v>3147</v>
      </c>
      <c r="E128" s="193">
        <v>177881.75</v>
      </c>
      <c r="F128" s="193">
        <v>0</v>
      </c>
      <c r="G128" s="194"/>
      <c r="H128" s="155"/>
      <c r="I128" s="155">
        <f t="shared" si="3"/>
        <v>1.2519533618881057E-2</v>
      </c>
      <c r="J128" s="154">
        <v>373149.82</v>
      </c>
      <c r="K128" s="154" t="s">
        <v>5259</v>
      </c>
      <c r="L128" s="156"/>
      <c r="M128" s="20">
        <v>41183</v>
      </c>
      <c r="N128" s="20">
        <v>41547</v>
      </c>
      <c r="O128" s="165" t="s">
        <v>5278</v>
      </c>
      <c r="P128" s="158">
        <v>9</v>
      </c>
      <c r="Q128" s="165" t="s">
        <v>5272</v>
      </c>
      <c r="R128" s="202">
        <v>9</v>
      </c>
    </row>
    <row r="129" spans="2:18" s="31" customFormat="1" x14ac:dyDescent="0.2">
      <c r="B129" s="152" t="s">
        <v>3964</v>
      </c>
      <c r="C129" s="152" t="s">
        <v>3965</v>
      </c>
      <c r="D129" s="182" t="s">
        <v>3966</v>
      </c>
      <c r="E129" s="193">
        <v>127494.97</v>
      </c>
      <c r="F129" s="193">
        <v>0</v>
      </c>
      <c r="G129" s="194"/>
      <c r="H129" s="155"/>
      <c r="I129" s="155">
        <f t="shared" si="3"/>
        <v>1.0055510394103297E-2</v>
      </c>
      <c r="J129" s="154">
        <v>299708.59999999998</v>
      </c>
      <c r="K129" s="154" t="s">
        <v>5259</v>
      </c>
      <c r="L129" s="156"/>
      <c r="M129" s="20">
        <v>41183</v>
      </c>
      <c r="N129" s="20">
        <v>41547</v>
      </c>
      <c r="O129" s="165" t="s">
        <v>5278</v>
      </c>
      <c r="P129" s="158">
        <v>9</v>
      </c>
      <c r="Q129" s="165" t="s">
        <v>5272</v>
      </c>
      <c r="R129" s="202">
        <v>9</v>
      </c>
    </row>
    <row r="130" spans="2:18" s="31" customFormat="1" x14ac:dyDescent="0.2">
      <c r="B130" s="152" t="s">
        <v>4062</v>
      </c>
      <c r="C130" s="152" t="s">
        <v>4063</v>
      </c>
      <c r="D130" s="182" t="s">
        <v>4064</v>
      </c>
      <c r="E130" s="193">
        <v>12444.8</v>
      </c>
      <c r="F130" s="193">
        <v>0</v>
      </c>
      <c r="G130" s="194"/>
      <c r="H130" s="155"/>
      <c r="I130" s="155">
        <f t="shared" si="3"/>
        <v>9.8609282630545358E-4</v>
      </c>
      <c r="J130" s="154">
        <v>29390.9</v>
      </c>
      <c r="K130" s="154" t="s">
        <v>5259</v>
      </c>
      <c r="L130" s="156"/>
      <c r="M130" s="20">
        <v>41183</v>
      </c>
      <c r="N130" s="20">
        <v>41547</v>
      </c>
      <c r="O130" s="165" t="s">
        <v>5278</v>
      </c>
      <c r="P130" s="158">
        <v>9</v>
      </c>
      <c r="Q130" s="165" t="s">
        <v>5272</v>
      </c>
      <c r="R130" s="202">
        <v>9</v>
      </c>
    </row>
    <row r="131" spans="2:18" s="31" customFormat="1" x14ac:dyDescent="0.2">
      <c r="B131" s="152" t="s">
        <v>3650</v>
      </c>
      <c r="C131" s="152" t="s">
        <v>3651</v>
      </c>
      <c r="D131" s="182" t="s">
        <v>3652</v>
      </c>
      <c r="E131" s="193">
        <v>184916.31</v>
      </c>
      <c r="F131" s="193">
        <v>0</v>
      </c>
      <c r="G131" s="194"/>
      <c r="H131" s="155"/>
      <c r="I131" s="155">
        <f t="shared" si="3"/>
        <v>2.5590950286909331E-2</v>
      </c>
      <c r="J131" s="154">
        <v>762748.74</v>
      </c>
      <c r="K131" s="154" t="s">
        <v>5259</v>
      </c>
      <c r="L131" s="156"/>
      <c r="M131" s="20">
        <v>41183</v>
      </c>
      <c r="N131" s="20">
        <v>41547</v>
      </c>
      <c r="O131" s="165" t="s">
        <v>5278</v>
      </c>
      <c r="P131" s="158">
        <v>9</v>
      </c>
      <c r="Q131" s="165" t="s">
        <v>5272</v>
      </c>
      <c r="R131" s="202">
        <v>9</v>
      </c>
    </row>
    <row r="132" spans="2:18" s="31" customFormat="1" x14ac:dyDescent="0.2">
      <c r="B132" s="152" t="s">
        <v>4321</v>
      </c>
      <c r="C132" s="152" t="s">
        <v>4322</v>
      </c>
      <c r="D132" s="182" t="s">
        <v>4323</v>
      </c>
      <c r="E132" s="193">
        <v>50432.52</v>
      </c>
      <c r="F132" s="193">
        <v>0</v>
      </c>
      <c r="G132" s="194"/>
      <c r="H132" s="155"/>
      <c r="I132" s="155">
        <f t="shared" si="3"/>
        <v>6.6086437532194234E-3</v>
      </c>
      <c r="J132" s="154">
        <v>196973.33</v>
      </c>
      <c r="K132" s="154" t="s">
        <v>5259</v>
      </c>
      <c r="L132" s="156"/>
      <c r="M132" s="20">
        <v>41183</v>
      </c>
      <c r="N132" s="20">
        <v>41547</v>
      </c>
      <c r="O132" s="165" t="s">
        <v>5278</v>
      </c>
      <c r="P132" s="158">
        <v>9</v>
      </c>
      <c r="Q132" s="165" t="s">
        <v>5272</v>
      </c>
      <c r="R132" s="202">
        <v>9</v>
      </c>
    </row>
    <row r="133" spans="2:18" s="31" customFormat="1" x14ac:dyDescent="0.2">
      <c r="B133" s="152" t="s">
        <v>4164</v>
      </c>
      <c r="C133" s="152" t="s">
        <v>4165</v>
      </c>
      <c r="D133" s="182" t="s">
        <v>4166</v>
      </c>
      <c r="E133" s="193">
        <v>111589.2</v>
      </c>
      <c r="F133" s="193">
        <v>0</v>
      </c>
      <c r="G133" s="194"/>
      <c r="H133" s="155"/>
      <c r="I133" s="155">
        <f t="shared" si="3"/>
        <v>9.9637800642158603E-3</v>
      </c>
      <c r="J133" s="154">
        <v>296974.53999999998</v>
      </c>
      <c r="K133" s="154" t="s">
        <v>5259</v>
      </c>
      <c r="L133" s="156"/>
      <c r="M133" s="20">
        <v>41183</v>
      </c>
      <c r="N133" s="20">
        <v>41547</v>
      </c>
      <c r="O133" s="165" t="s">
        <v>5278</v>
      </c>
      <c r="P133" s="158">
        <v>9</v>
      </c>
      <c r="Q133" s="165" t="s">
        <v>5272</v>
      </c>
      <c r="R133" s="202">
        <v>9</v>
      </c>
    </row>
    <row r="134" spans="2:18" s="31" customFormat="1" x14ac:dyDescent="0.2">
      <c r="B134" s="152" t="s">
        <v>3946</v>
      </c>
      <c r="C134" s="152" t="s">
        <v>3947</v>
      </c>
      <c r="D134" s="182" t="s">
        <v>3948</v>
      </c>
      <c r="E134" s="193">
        <v>132833.32</v>
      </c>
      <c r="F134" s="193">
        <v>0</v>
      </c>
      <c r="G134" s="194"/>
      <c r="H134" s="155"/>
      <c r="I134" s="155">
        <f t="shared" si="3"/>
        <v>1.0646172646045556E-2</v>
      </c>
      <c r="J134" s="154">
        <v>317313.53000000003</v>
      </c>
      <c r="K134" s="154" t="s">
        <v>5259</v>
      </c>
      <c r="L134" s="156"/>
      <c r="M134" s="20">
        <v>41183</v>
      </c>
      <c r="N134" s="20">
        <v>41547</v>
      </c>
      <c r="O134" s="165" t="s">
        <v>5278</v>
      </c>
      <c r="P134" s="158">
        <v>9</v>
      </c>
      <c r="Q134" s="165" t="s">
        <v>5272</v>
      </c>
      <c r="R134" s="202">
        <v>9</v>
      </c>
    </row>
    <row r="135" spans="2:18" s="31" customFormat="1" x14ac:dyDescent="0.2">
      <c r="B135" s="152" t="s">
        <v>3882</v>
      </c>
      <c r="C135" s="152" t="s">
        <v>3883</v>
      </c>
      <c r="D135" s="182" t="s">
        <v>3884</v>
      </c>
      <c r="E135" s="193">
        <v>22960.36</v>
      </c>
      <c r="F135" s="193">
        <v>0</v>
      </c>
      <c r="G135" s="194"/>
      <c r="H135" s="155"/>
      <c r="I135" s="155">
        <f t="shared" si="3"/>
        <v>3.9996864327545376E-3</v>
      </c>
      <c r="J135" s="154">
        <v>119212.29</v>
      </c>
      <c r="K135" s="154" t="s">
        <v>5259</v>
      </c>
      <c r="L135" s="156"/>
      <c r="M135" s="20">
        <v>41183</v>
      </c>
      <c r="N135" s="20">
        <v>41547</v>
      </c>
      <c r="O135" s="165" t="s">
        <v>5278</v>
      </c>
      <c r="P135" s="158">
        <v>9</v>
      </c>
      <c r="Q135" s="165" t="s">
        <v>5272</v>
      </c>
      <c r="R135" s="202">
        <v>9</v>
      </c>
    </row>
    <row r="136" spans="2:18" s="31" customFormat="1" x14ac:dyDescent="0.2">
      <c r="B136" s="152" t="s">
        <v>4324</v>
      </c>
      <c r="C136" s="152" t="s">
        <v>4325</v>
      </c>
      <c r="D136" s="182" t="s">
        <v>4326</v>
      </c>
      <c r="E136" s="193">
        <v>52247.65</v>
      </c>
      <c r="F136" s="193">
        <v>0</v>
      </c>
      <c r="G136" s="194"/>
      <c r="H136" s="155"/>
      <c r="I136" s="155">
        <f t="shared" si="3"/>
        <v>2.9115731980057717E-3</v>
      </c>
      <c r="J136" s="154">
        <v>86780.63</v>
      </c>
      <c r="K136" s="154" t="s">
        <v>5259</v>
      </c>
      <c r="L136" s="156"/>
      <c r="M136" s="20">
        <v>41183</v>
      </c>
      <c r="N136" s="20">
        <v>41547</v>
      </c>
      <c r="O136" s="165" t="s">
        <v>5278</v>
      </c>
      <c r="P136" s="158">
        <v>9</v>
      </c>
      <c r="Q136" s="165" t="s">
        <v>5272</v>
      </c>
      <c r="R136" s="202">
        <v>9</v>
      </c>
    </row>
    <row r="137" spans="2:18" s="31" customFormat="1" x14ac:dyDescent="0.2">
      <c r="B137" s="152" t="s">
        <v>3411</v>
      </c>
      <c r="C137" s="152" t="s">
        <v>3412</v>
      </c>
      <c r="D137" s="182" t="s">
        <v>3413</v>
      </c>
      <c r="E137" s="193">
        <v>50554.559999999998</v>
      </c>
      <c r="F137" s="193">
        <v>0</v>
      </c>
      <c r="G137" s="194"/>
      <c r="H137" s="155"/>
      <c r="I137" s="155">
        <f t="shared" si="3"/>
        <v>4.7931541553414021E-3</v>
      </c>
      <c r="J137" s="154">
        <v>142861.92000000001</v>
      </c>
      <c r="K137" s="154" t="s">
        <v>5259</v>
      </c>
      <c r="L137" s="156"/>
      <c r="M137" s="20">
        <v>41183</v>
      </c>
      <c r="N137" s="20">
        <v>41547</v>
      </c>
      <c r="O137" s="165" t="s">
        <v>5278</v>
      </c>
      <c r="P137" s="158">
        <v>9</v>
      </c>
      <c r="Q137" s="165" t="s">
        <v>5272</v>
      </c>
      <c r="R137" s="202">
        <v>9</v>
      </c>
    </row>
    <row r="138" spans="2:18" s="31" customFormat="1" x14ac:dyDescent="0.2">
      <c r="B138" s="152" t="s">
        <v>3414</v>
      </c>
      <c r="C138" s="152" t="s">
        <v>3415</v>
      </c>
      <c r="D138" s="182" t="s">
        <v>3416</v>
      </c>
      <c r="E138" s="193">
        <v>12468.62</v>
      </c>
      <c r="F138" s="193">
        <v>0</v>
      </c>
      <c r="G138" s="194"/>
      <c r="H138" s="155"/>
      <c r="I138" s="155">
        <f t="shared" si="3"/>
        <v>2.3983529298323E-3</v>
      </c>
      <c r="J138" s="154">
        <v>71483.89</v>
      </c>
      <c r="K138" s="154" t="s">
        <v>5259</v>
      </c>
      <c r="L138" s="156"/>
      <c r="M138" s="20">
        <v>41183</v>
      </c>
      <c r="N138" s="20">
        <v>41547</v>
      </c>
      <c r="O138" s="165" t="s">
        <v>5278</v>
      </c>
      <c r="P138" s="158">
        <v>9</v>
      </c>
      <c r="Q138" s="165" t="s">
        <v>5272</v>
      </c>
      <c r="R138" s="202">
        <v>9</v>
      </c>
    </row>
    <row r="139" spans="2:18" s="31" customFormat="1" x14ac:dyDescent="0.2">
      <c r="B139" s="152" t="s">
        <v>3069</v>
      </c>
      <c r="C139" s="152" t="s">
        <v>3070</v>
      </c>
      <c r="D139" s="182" t="s">
        <v>3071</v>
      </c>
      <c r="E139" s="193">
        <v>160112.49</v>
      </c>
      <c r="F139" s="193">
        <v>0</v>
      </c>
      <c r="G139" s="194"/>
      <c r="H139" s="155"/>
      <c r="I139" s="155">
        <f t="shared" si="3"/>
        <v>1.5310947754483087E-2</v>
      </c>
      <c r="J139" s="154">
        <v>456349.06</v>
      </c>
      <c r="K139" s="154" t="s">
        <v>5259</v>
      </c>
      <c r="L139" s="156"/>
      <c r="M139" s="20">
        <v>41183</v>
      </c>
      <c r="N139" s="20">
        <v>41547</v>
      </c>
      <c r="O139" s="165" t="s">
        <v>5278</v>
      </c>
      <c r="P139" s="158">
        <v>9</v>
      </c>
      <c r="Q139" s="165" t="s">
        <v>5272</v>
      </c>
      <c r="R139" s="202">
        <v>9</v>
      </c>
    </row>
    <row r="140" spans="2:18" s="31" customFormat="1" x14ac:dyDescent="0.2">
      <c r="B140" s="152" t="s">
        <v>2981</v>
      </c>
      <c r="C140" s="152" t="s">
        <v>2982</v>
      </c>
      <c r="D140" s="182" t="s">
        <v>2983</v>
      </c>
      <c r="E140" s="193">
        <v>161104.95999999999</v>
      </c>
      <c r="F140" s="193">
        <v>0</v>
      </c>
      <c r="G140" s="194"/>
      <c r="H140" s="155"/>
      <c r="I140" s="155">
        <f t="shared" si="3"/>
        <v>1.7028817151947151E-2</v>
      </c>
      <c r="J140" s="154">
        <v>507550.86</v>
      </c>
      <c r="K140" s="154" t="s">
        <v>5259</v>
      </c>
      <c r="L140" s="156"/>
      <c r="M140" s="20">
        <v>41183</v>
      </c>
      <c r="N140" s="20">
        <v>41547</v>
      </c>
      <c r="O140" s="165" t="s">
        <v>5278</v>
      </c>
      <c r="P140" s="158">
        <v>9</v>
      </c>
      <c r="Q140" s="165" t="s">
        <v>5272</v>
      </c>
      <c r="R140" s="202">
        <v>9</v>
      </c>
    </row>
    <row r="141" spans="2:18" s="31" customFormat="1" x14ac:dyDescent="0.2">
      <c r="B141" s="152" t="s">
        <v>3802</v>
      </c>
      <c r="C141" s="152" t="s">
        <v>3803</v>
      </c>
      <c r="D141" s="182" t="s">
        <v>3804</v>
      </c>
      <c r="E141" s="193">
        <v>34648.26</v>
      </c>
      <c r="F141" s="193">
        <v>0</v>
      </c>
      <c r="G141" s="194"/>
      <c r="H141" s="155"/>
      <c r="I141" s="155">
        <f t="shared" si="3"/>
        <v>2.3996537004407491E-3</v>
      </c>
      <c r="J141" s="154">
        <v>71522.66</v>
      </c>
      <c r="K141" s="154" t="s">
        <v>5259</v>
      </c>
      <c r="L141" s="156"/>
      <c r="M141" s="20">
        <v>41183</v>
      </c>
      <c r="N141" s="20">
        <v>41547</v>
      </c>
      <c r="O141" s="165" t="s">
        <v>5278</v>
      </c>
      <c r="P141" s="158">
        <v>9</v>
      </c>
      <c r="Q141" s="165" t="s">
        <v>5272</v>
      </c>
      <c r="R141" s="202">
        <v>9</v>
      </c>
    </row>
    <row r="142" spans="2:18" s="31" customFormat="1" ht="38.25" x14ac:dyDescent="0.2">
      <c r="B142" s="152" t="s">
        <v>4065</v>
      </c>
      <c r="C142" s="152" t="s">
        <v>4066</v>
      </c>
      <c r="D142" s="182" t="s">
        <v>4067</v>
      </c>
      <c r="E142" s="193">
        <v>279344.42</v>
      </c>
      <c r="F142" s="193">
        <v>0</v>
      </c>
      <c r="G142" s="194"/>
      <c r="H142" s="155"/>
      <c r="I142" s="155">
        <f t="shared" si="3"/>
        <v>1.7085686359814757E-2</v>
      </c>
      <c r="J142" s="154">
        <v>509245.87</v>
      </c>
      <c r="K142" s="154" t="s">
        <v>5259</v>
      </c>
      <c r="L142" s="156"/>
      <c r="M142" s="20">
        <v>41183</v>
      </c>
      <c r="N142" s="20">
        <v>41547</v>
      </c>
      <c r="O142" s="165" t="s">
        <v>5278</v>
      </c>
      <c r="P142" s="158">
        <v>9</v>
      </c>
      <c r="Q142" s="165" t="s">
        <v>5272</v>
      </c>
      <c r="R142" s="202">
        <v>9</v>
      </c>
    </row>
    <row r="143" spans="2:18" s="31" customFormat="1" ht="25.5" x14ac:dyDescent="0.2">
      <c r="B143" s="152" t="s">
        <v>4440</v>
      </c>
      <c r="C143" s="152" t="s">
        <v>4441</v>
      </c>
      <c r="D143" s="182" t="s">
        <v>4442</v>
      </c>
      <c r="E143" s="193">
        <v>39986.1</v>
      </c>
      <c r="F143" s="193">
        <v>0</v>
      </c>
      <c r="G143" s="194"/>
      <c r="H143" s="155"/>
      <c r="I143" s="155">
        <f t="shared" ref="I143:I206" si="4">J143/29805409</f>
        <v>7.1229681833924847E-3</v>
      </c>
      <c r="J143" s="154">
        <v>212302.98</v>
      </c>
      <c r="K143" s="154" t="s">
        <v>5259</v>
      </c>
      <c r="L143" s="156"/>
      <c r="M143" s="20">
        <v>41183</v>
      </c>
      <c r="N143" s="20">
        <v>41547</v>
      </c>
      <c r="O143" s="165" t="s">
        <v>5278</v>
      </c>
      <c r="P143" s="158">
        <v>9</v>
      </c>
      <c r="Q143" s="165" t="s">
        <v>5272</v>
      </c>
      <c r="R143" s="202">
        <v>9</v>
      </c>
    </row>
    <row r="144" spans="2:18" s="31" customFormat="1" ht="25.5" x14ac:dyDescent="0.2">
      <c r="B144" s="152" t="s">
        <v>3805</v>
      </c>
      <c r="C144" s="152" t="s">
        <v>3806</v>
      </c>
      <c r="D144" s="182" t="s">
        <v>3807</v>
      </c>
      <c r="E144" s="193">
        <v>20220.13</v>
      </c>
      <c r="F144" s="193">
        <v>0</v>
      </c>
      <c r="G144" s="194"/>
      <c r="H144" s="155"/>
      <c r="I144" s="155">
        <f t="shared" si="4"/>
        <v>1.3935946995392683E-3</v>
      </c>
      <c r="J144" s="154">
        <v>41536.660000000003</v>
      </c>
      <c r="K144" s="154" t="s">
        <v>5259</v>
      </c>
      <c r="L144" s="156"/>
      <c r="M144" s="20">
        <v>41183</v>
      </c>
      <c r="N144" s="20">
        <v>41547</v>
      </c>
      <c r="O144" s="165" t="s">
        <v>5278</v>
      </c>
      <c r="P144" s="158">
        <v>9</v>
      </c>
      <c r="Q144" s="165" t="s">
        <v>5272</v>
      </c>
      <c r="R144" s="202">
        <v>9</v>
      </c>
    </row>
    <row r="145" spans="2:18" s="31" customFormat="1" ht="25.5" x14ac:dyDescent="0.2">
      <c r="B145" s="152" t="s">
        <v>3653</v>
      </c>
      <c r="C145" s="152" t="s">
        <v>3654</v>
      </c>
      <c r="D145" s="182" t="s">
        <v>3655</v>
      </c>
      <c r="E145" s="193">
        <v>112864.96000000001</v>
      </c>
      <c r="F145" s="193">
        <v>0</v>
      </c>
      <c r="G145" s="194"/>
      <c r="H145" s="155"/>
      <c r="I145" s="155">
        <f t="shared" si="4"/>
        <v>8.0372760528130988E-3</v>
      </c>
      <c r="J145" s="154">
        <v>239554.3</v>
      </c>
      <c r="K145" s="154" t="s">
        <v>5259</v>
      </c>
      <c r="L145" s="156"/>
      <c r="M145" s="20">
        <v>41183</v>
      </c>
      <c r="N145" s="20">
        <v>41547</v>
      </c>
      <c r="O145" s="165" t="s">
        <v>5278</v>
      </c>
      <c r="P145" s="158">
        <v>9</v>
      </c>
      <c r="Q145" s="165" t="s">
        <v>5272</v>
      </c>
      <c r="R145" s="202">
        <v>9</v>
      </c>
    </row>
    <row r="146" spans="2:18" s="31" customFormat="1" ht="38.25" x14ac:dyDescent="0.2">
      <c r="B146" s="152" t="s">
        <v>4570</v>
      </c>
      <c r="C146" s="152" t="s">
        <v>4571</v>
      </c>
      <c r="D146" s="182" t="s">
        <v>4572</v>
      </c>
      <c r="E146" s="193">
        <v>108703.39</v>
      </c>
      <c r="F146" s="193">
        <v>0</v>
      </c>
      <c r="G146" s="194"/>
      <c r="H146" s="155"/>
      <c r="I146" s="155">
        <f t="shared" si="4"/>
        <v>6.2438170199241349E-3</v>
      </c>
      <c r="J146" s="154">
        <v>186099.52</v>
      </c>
      <c r="K146" s="154" t="s">
        <v>5259</v>
      </c>
      <c r="L146" s="156"/>
      <c r="M146" s="20">
        <v>41183</v>
      </c>
      <c r="N146" s="20">
        <v>41547</v>
      </c>
      <c r="O146" s="165" t="s">
        <v>5278</v>
      </c>
      <c r="P146" s="158">
        <v>9</v>
      </c>
      <c r="Q146" s="165" t="s">
        <v>5272</v>
      </c>
      <c r="R146" s="202">
        <v>9</v>
      </c>
    </row>
    <row r="147" spans="2:18" s="31" customFormat="1" ht="38.25" x14ac:dyDescent="0.2">
      <c r="B147" s="152" t="s">
        <v>3348</v>
      </c>
      <c r="C147" s="152" t="s">
        <v>3349</v>
      </c>
      <c r="D147" s="182" t="s">
        <v>3350</v>
      </c>
      <c r="E147" s="193">
        <v>38369.31</v>
      </c>
      <c r="F147" s="193">
        <v>0</v>
      </c>
      <c r="G147" s="194"/>
      <c r="H147" s="155"/>
      <c r="I147" s="155">
        <f t="shared" si="4"/>
        <v>2.6056565773011201E-3</v>
      </c>
      <c r="J147" s="154">
        <v>77662.66</v>
      </c>
      <c r="K147" s="154" t="s">
        <v>5259</v>
      </c>
      <c r="L147" s="156"/>
      <c r="M147" s="20">
        <v>41183</v>
      </c>
      <c r="N147" s="20">
        <v>41547</v>
      </c>
      <c r="O147" s="165" t="s">
        <v>5278</v>
      </c>
      <c r="P147" s="158">
        <v>9</v>
      </c>
      <c r="Q147" s="165" t="s">
        <v>5272</v>
      </c>
      <c r="R147" s="202">
        <v>9</v>
      </c>
    </row>
    <row r="148" spans="2:18" s="31" customFormat="1" ht="25.5" x14ac:dyDescent="0.2">
      <c r="B148" s="152" t="s">
        <v>4327</v>
      </c>
      <c r="C148" s="152" t="s">
        <v>4328</v>
      </c>
      <c r="D148" s="182" t="s">
        <v>4329</v>
      </c>
      <c r="E148" s="193">
        <v>25832.27</v>
      </c>
      <c r="F148" s="193">
        <v>0</v>
      </c>
      <c r="G148" s="194"/>
      <c r="H148" s="155"/>
      <c r="I148" s="155">
        <f t="shared" si="4"/>
        <v>2.1003992932960591E-3</v>
      </c>
      <c r="J148" s="154">
        <v>62603.26</v>
      </c>
      <c r="K148" s="154" t="s">
        <v>5259</v>
      </c>
      <c r="L148" s="156"/>
      <c r="M148" s="20">
        <v>41183</v>
      </c>
      <c r="N148" s="20">
        <v>41547</v>
      </c>
      <c r="O148" s="165" t="s">
        <v>5278</v>
      </c>
      <c r="P148" s="158">
        <v>9</v>
      </c>
      <c r="Q148" s="165" t="s">
        <v>5272</v>
      </c>
      <c r="R148" s="202">
        <v>9</v>
      </c>
    </row>
    <row r="149" spans="2:18" s="31" customFormat="1" ht="25.5" x14ac:dyDescent="0.2">
      <c r="B149" s="152" t="s">
        <v>3949</v>
      </c>
      <c r="C149" s="152" t="s">
        <v>3950</v>
      </c>
      <c r="D149" s="182" t="s">
        <v>3951</v>
      </c>
      <c r="E149" s="193">
        <v>30800.05</v>
      </c>
      <c r="F149" s="193">
        <v>0</v>
      </c>
      <c r="G149" s="194"/>
      <c r="H149" s="155"/>
      <c r="I149" s="155">
        <f t="shared" si="4"/>
        <v>2.585764214810808E-3</v>
      </c>
      <c r="J149" s="154">
        <v>77069.759999999995</v>
      </c>
      <c r="K149" s="154" t="s">
        <v>5259</v>
      </c>
      <c r="L149" s="156"/>
      <c r="M149" s="20">
        <v>41183</v>
      </c>
      <c r="N149" s="20">
        <v>41547</v>
      </c>
      <c r="O149" s="165" t="s">
        <v>5278</v>
      </c>
      <c r="P149" s="158">
        <v>9</v>
      </c>
      <c r="Q149" s="165" t="s">
        <v>5272</v>
      </c>
      <c r="R149" s="202">
        <v>9</v>
      </c>
    </row>
    <row r="150" spans="2:18" s="31" customFormat="1" ht="25.5" x14ac:dyDescent="0.2">
      <c r="B150" s="152" t="s">
        <v>4443</v>
      </c>
      <c r="C150" s="152" t="s">
        <v>4444</v>
      </c>
      <c r="D150" s="182" t="s">
        <v>4445</v>
      </c>
      <c r="E150" s="193">
        <v>247035.03</v>
      </c>
      <c r="F150" s="193">
        <v>0</v>
      </c>
      <c r="G150" s="194"/>
      <c r="H150" s="155"/>
      <c r="I150" s="155">
        <f t="shared" si="4"/>
        <v>1.6631191673967635E-2</v>
      </c>
      <c r="J150" s="154">
        <v>495699.47</v>
      </c>
      <c r="K150" s="154" t="s">
        <v>5259</v>
      </c>
      <c r="L150" s="156"/>
      <c r="M150" s="20">
        <v>41183</v>
      </c>
      <c r="N150" s="20">
        <v>41547</v>
      </c>
      <c r="O150" s="165" t="s">
        <v>5278</v>
      </c>
      <c r="P150" s="158">
        <v>9</v>
      </c>
      <c r="Q150" s="165" t="s">
        <v>5272</v>
      </c>
      <c r="R150" s="202">
        <v>9</v>
      </c>
    </row>
    <row r="151" spans="2:18" s="31" customFormat="1" ht="25.5" x14ac:dyDescent="0.2">
      <c r="B151" s="152" t="s">
        <v>4573</v>
      </c>
      <c r="C151" s="152" t="s">
        <v>4574</v>
      </c>
      <c r="D151" s="182" t="s">
        <v>4575</v>
      </c>
      <c r="E151" s="193">
        <v>132032.46</v>
      </c>
      <c r="F151" s="193">
        <v>0</v>
      </c>
      <c r="G151" s="194"/>
      <c r="H151" s="155"/>
      <c r="I151" s="155">
        <f t="shared" si="4"/>
        <v>5.9314921664050972E-3</v>
      </c>
      <c r="J151" s="154">
        <v>176790.55</v>
      </c>
      <c r="K151" s="154" t="s">
        <v>5259</v>
      </c>
      <c r="L151" s="156"/>
      <c r="M151" s="20">
        <v>41183</v>
      </c>
      <c r="N151" s="20">
        <v>41547</v>
      </c>
      <c r="O151" s="165" t="s">
        <v>5278</v>
      </c>
      <c r="P151" s="158">
        <v>9</v>
      </c>
      <c r="Q151" s="165" t="s">
        <v>5272</v>
      </c>
      <c r="R151" s="202">
        <v>9</v>
      </c>
    </row>
    <row r="152" spans="2:18" s="31" customFormat="1" ht="25.5" x14ac:dyDescent="0.2">
      <c r="B152" s="152" t="s">
        <v>3952</v>
      </c>
      <c r="C152" s="152" t="s">
        <v>3953</v>
      </c>
      <c r="D152" s="182" t="s">
        <v>3954</v>
      </c>
      <c r="E152" s="193">
        <v>28587.4</v>
      </c>
      <c r="F152" s="193">
        <v>0</v>
      </c>
      <c r="G152" s="194"/>
      <c r="H152" s="155"/>
      <c r="I152" s="155">
        <f t="shared" si="4"/>
        <v>1.6118638063312603E-3</v>
      </c>
      <c r="J152" s="154">
        <v>48042.26</v>
      </c>
      <c r="K152" s="154" t="s">
        <v>5259</v>
      </c>
      <c r="L152" s="156"/>
      <c r="M152" s="20">
        <v>41183</v>
      </c>
      <c r="N152" s="20">
        <v>41547</v>
      </c>
      <c r="O152" s="165" t="s">
        <v>5278</v>
      </c>
      <c r="P152" s="158">
        <v>9</v>
      </c>
      <c r="Q152" s="165" t="s">
        <v>5272</v>
      </c>
      <c r="R152" s="202">
        <v>9</v>
      </c>
    </row>
    <row r="153" spans="2:18" s="31" customFormat="1" x14ac:dyDescent="0.2">
      <c r="B153" s="152" t="s">
        <v>4336</v>
      </c>
      <c r="C153" s="152" t="s">
        <v>4337</v>
      </c>
      <c r="D153" s="182" t="s">
        <v>4338</v>
      </c>
      <c r="E153" s="193">
        <v>1223.57</v>
      </c>
      <c r="F153" s="193">
        <v>0</v>
      </c>
      <c r="G153" s="194"/>
      <c r="H153" s="155"/>
      <c r="I153" s="155">
        <f t="shared" si="4"/>
        <v>2.0498000882994091E-3</v>
      </c>
      <c r="J153" s="154">
        <v>61095.13</v>
      </c>
      <c r="K153" s="154" t="s">
        <v>5259</v>
      </c>
      <c r="L153" s="156"/>
      <c r="M153" s="20">
        <v>41183</v>
      </c>
      <c r="N153" s="20">
        <v>41547</v>
      </c>
      <c r="O153" s="165" t="s">
        <v>5278</v>
      </c>
      <c r="P153" s="158">
        <v>9</v>
      </c>
      <c r="Q153" s="165" t="s">
        <v>5277</v>
      </c>
      <c r="R153" s="202">
        <v>9</v>
      </c>
    </row>
    <row r="154" spans="2:18" s="31" customFormat="1" x14ac:dyDescent="0.2">
      <c r="B154" s="152" t="s">
        <v>4330</v>
      </c>
      <c r="C154" s="152" t="s">
        <v>4331</v>
      </c>
      <c r="D154" s="182" t="s">
        <v>4332</v>
      </c>
      <c r="E154" s="193">
        <v>1496.37</v>
      </c>
      <c r="F154" s="193">
        <v>0</v>
      </c>
      <c r="G154" s="194"/>
      <c r="H154" s="155"/>
      <c r="I154" s="155">
        <f t="shared" si="4"/>
        <v>2.3770182116943941E-4</v>
      </c>
      <c r="J154" s="154">
        <v>7084.8</v>
      </c>
      <c r="K154" s="154" t="s">
        <v>5259</v>
      </c>
      <c r="L154" s="156"/>
      <c r="M154" s="20">
        <v>41183</v>
      </c>
      <c r="N154" s="20">
        <v>41547</v>
      </c>
      <c r="O154" s="165" t="s">
        <v>5278</v>
      </c>
      <c r="P154" s="158">
        <v>9</v>
      </c>
      <c r="Q154" s="165" t="s">
        <v>5272</v>
      </c>
      <c r="R154" s="202">
        <v>9</v>
      </c>
    </row>
    <row r="155" spans="2:18" s="31" customFormat="1" x14ac:dyDescent="0.2">
      <c r="B155" s="152" t="s">
        <v>4449</v>
      </c>
      <c r="C155" s="152" t="s">
        <v>4450</v>
      </c>
      <c r="D155" s="182" t="s">
        <v>4451</v>
      </c>
      <c r="E155" s="193">
        <v>-5057.62</v>
      </c>
      <c r="F155" s="193">
        <v>0</v>
      </c>
      <c r="G155" s="194"/>
      <c r="H155" s="155"/>
      <c r="I155" s="155">
        <f t="shared" si="4"/>
        <v>1.4702861148457985E-2</v>
      </c>
      <c r="J155" s="154">
        <v>438224.79</v>
      </c>
      <c r="K155" s="154" t="s">
        <v>5259</v>
      </c>
      <c r="L155" s="156"/>
      <c r="M155" s="20">
        <v>41183</v>
      </c>
      <c r="N155" s="20">
        <v>41547</v>
      </c>
      <c r="O155" s="165" t="s">
        <v>5278</v>
      </c>
      <c r="P155" s="158">
        <v>9</v>
      </c>
      <c r="Q155" s="165" t="s">
        <v>5272</v>
      </c>
      <c r="R155" s="202">
        <v>9</v>
      </c>
    </row>
    <row r="156" spans="2:18" s="31" customFormat="1" x14ac:dyDescent="0.2">
      <c r="B156" s="152" t="s">
        <v>4504</v>
      </c>
      <c r="C156" s="152" t="s">
        <v>4505</v>
      </c>
      <c r="D156" s="182" t="s">
        <v>4506</v>
      </c>
      <c r="E156" s="193">
        <v>323.38</v>
      </c>
      <c r="F156" s="193">
        <v>0</v>
      </c>
      <c r="G156" s="194"/>
      <c r="H156" s="155"/>
      <c r="I156" s="155">
        <f t="shared" si="4"/>
        <v>5.8234815700734053E-3</v>
      </c>
      <c r="J156" s="154">
        <v>173571.25</v>
      </c>
      <c r="K156" s="154" t="s">
        <v>5259</v>
      </c>
      <c r="L156" s="156"/>
      <c r="M156" s="20">
        <v>41183</v>
      </c>
      <c r="N156" s="20">
        <v>41547</v>
      </c>
      <c r="O156" s="165" t="s">
        <v>5278</v>
      </c>
      <c r="P156" s="158">
        <v>9</v>
      </c>
      <c r="Q156" s="165" t="s">
        <v>5277</v>
      </c>
      <c r="R156" s="202">
        <v>9</v>
      </c>
    </row>
    <row r="157" spans="2:18" s="31" customFormat="1" x14ac:dyDescent="0.2">
      <c r="B157" s="152" t="s">
        <v>3303</v>
      </c>
      <c r="C157" s="152" t="s">
        <v>3304</v>
      </c>
      <c r="D157" s="182" t="s">
        <v>3305</v>
      </c>
      <c r="E157" s="193">
        <v>2445.1799999999998</v>
      </c>
      <c r="F157" s="193">
        <v>0</v>
      </c>
      <c r="G157" s="194"/>
      <c r="H157" s="155"/>
      <c r="I157" s="155">
        <f t="shared" si="4"/>
        <v>2.8157748145646987E-3</v>
      </c>
      <c r="J157" s="154">
        <v>83925.32</v>
      </c>
      <c r="K157" s="154" t="s">
        <v>5259</v>
      </c>
      <c r="L157" s="156"/>
      <c r="M157" s="20">
        <v>41183</v>
      </c>
      <c r="N157" s="20">
        <v>41547</v>
      </c>
      <c r="O157" s="165" t="s">
        <v>5278</v>
      </c>
      <c r="P157" s="158">
        <v>9</v>
      </c>
      <c r="Q157" s="165" t="s">
        <v>5272</v>
      </c>
      <c r="R157" s="202">
        <v>9</v>
      </c>
    </row>
    <row r="158" spans="2:18" s="31" customFormat="1" x14ac:dyDescent="0.2">
      <c r="B158" s="152" t="s">
        <v>3306</v>
      </c>
      <c r="C158" s="152" t="s">
        <v>3307</v>
      </c>
      <c r="D158" s="182" t="s">
        <v>3308</v>
      </c>
      <c r="E158" s="193">
        <v>16020.77</v>
      </c>
      <c r="F158" s="193">
        <v>0</v>
      </c>
      <c r="G158" s="194"/>
      <c r="H158" s="155"/>
      <c r="I158" s="155">
        <f t="shared" si="4"/>
        <v>1.881165596486195E-3</v>
      </c>
      <c r="J158" s="154">
        <v>56068.91</v>
      </c>
      <c r="K158" s="154" t="s">
        <v>5259</v>
      </c>
      <c r="L158" s="156"/>
      <c r="M158" s="20">
        <v>41183</v>
      </c>
      <c r="N158" s="20">
        <v>41547</v>
      </c>
      <c r="O158" s="165" t="s">
        <v>5278</v>
      </c>
      <c r="P158" s="158">
        <v>9</v>
      </c>
      <c r="Q158" s="165" t="s">
        <v>5272</v>
      </c>
      <c r="R158" s="202">
        <v>9</v>
      </c>
    </row>
    <row r="159" spans="2:18" s="31" customFormat="1" x14ac:dyDescent="0.2">
      <c r="B159" s="152" t="s">
        <v>3814</v>
      </c>
      <c r="C159" s="152" t="s">
        <v>3815</v>
      </c>
      <c r="D159" s="182" t="s">
        <v>3816</v>
      </c>
      <c r="E159" s="193">
        <v>3184.85</v>
      </c>
      <c r="F159" s="193">
        <v>0</v>
      </c>
      <c r="G159" s="194"/>
      <c r="H159" s="155"/>
      <c r="I159" s="155">
        <f t="shared" si="4"/>
        <v>8.2172769378873476E-4</v>
      </c>
      <c r="J159" s="154">
        <v>24491.93</v>
      </c>
      <c r="K159" s="154" t="s">
        <v>5259</v>
      </c>
      <c r="L159" s="156"/>
      <c r="M159" s="20">
        <v>41183</v>
      </c>
      <c r="N159" s="20">
        <v>41547</v>
      </c>
      <c r="O159" s="165" t="s">
        <v>5279</v>
      </c>
      <c r="P159" s="158">
        <v>9</v>
      </c>
      <c r="Q159" s="165" t="s">
        <v>5272</v>
      </c>
      <c r="R159" s="202">
        <v>9</v>
      </c>
    </row>
    <row r="160" spans="2:18" s="31" customFormat="1" x14ac:dyDescent="0.2">
      <c r="B160" s="152" t="s">
        <v>4446</v>
      </c>
      <c r="C160" s="152" t="s">
        <v>4447</v>
      </c>
      <c r="D160" s="182" t="s">
        <v>4448</v>
      </c>
      <c r="E160" s="193">
        <v>7.35</v>
      </c>
      <c r="F160" s="193">
        <v>0</v>
      </c>
      <c r="G160" s="194"/>
      <c r="H160" s="155"/>
      <c r="I160" s="155">
        <f t="shared" si="4"/>
        <v>3.9764527304423167E-4</v>
      </c>
      <c r="J160" s="154">
        <v>11851.98</v>
      </c>
      <c r="K160" s="154" t="s">
        <v>5259</v>
      </c>
      <c r="L160" s="156"/>
      <c r="M160" s="20">
        <v>41183</v>
      </c>
      <c r="N160" s="20">
        <v>41547</v>
      </c>
      <c r="O160" s="165" t="s">
        <v>5279</v>
      </c>
      <c r="P160" s="158">
        <v>9</v>
      </c>
      <c r="Q160" s="165" t="s">
        <v>5272</v>
      </c>
      <c r="R160" s="202">
        <v>9</v>
      </c>
    </row>
    <row r="161" spans="2:18" s="31" customFormat="1" x14ac:dyDescent="0.2">
      <c r="B161" s="152" t="s">
        <v>3725</v>
      </c>
      <c r="C161" s="152" t="s">
        <v>3726</v>
      </c>
      <c r="D161" s="182" t="s">
        <v>3727</v>
      </c>
      <c r="E161" s="193">
        <v>665045.01</v>
      </c>
      <c r="F161" s="193">
        <v>0</v>
      </c>
      <c r="G161" s="194"/>
      <c r="H161" s="155"/>
      <c r="I161" s="155">
        <f t="shared" si="4"/>
        <v>4.6791563571565144E-2</v>
      </c>
      <c r="J161" s="154">
        <v>1394641.69</v>
      </c>
      <c r="K161" s="154" t="s">
        <v>5259</v>
      </c>
      <c r="L161" s="156"/>
      <c r="M161" s="20">
        <v>41183</v>
      </c>
      <c r="N161" s="20">
        <v>41547</v>
      </c>
      <c r="O161" s="165" t="s">
        <v>5279</v>
      </c>
      <c r="P161" s="158">
        <v>9</v>
      </c>
      <c r="Q161" s="165" t="s">
        <v>5272</v>
      </c>
      <c r="R161" s="202">
        <v>9</v>
      </c>
    </row>
    <row r="162" spans="2:18" s="31" customFormat="1" x14ac:dyDescent="0.2">
      <c r="B162" s="152" t="s">
        <v>4219</v>
      </c>
      <c r="C162" s="152" t="s">
        <v>4220</v>
      </c>
      <c r="D162" s="182" t="s">
        <v>4221</v>
      </c>
      <c r="E162" s="193">
        <v>371811.07</v>
      </c>
      <c r="F162" s="193">
        <v>0</v>
      </c>
      <c r="G162" s="194"/>
      <c r="H162" s="155"/>
      <c r="I162" s="155">
        <f t="shared" si="4"/>
        <v>3.7198923188740678E-2</v>
      </c>
      <c r="J162" s="154">
        <v>1108729.1200000001</v>
      </c>
      <c r="K162" s="154" t="s">
        <v>5259</v>
      </c>
      <c r="L162" s="156"/>
      <c r="M162" s="20">
        <v>41183</v>
      </c>
      <c r="N162" s="20">
        <v>41547</v>
      </c>
      <c r="O162" s="165" t="s">
        <v>5279</v>
      </c>
      <c r="P162" s="158">
        <v>9</v>
      </c>
      <c r="Q162" s="165" t="s">
        <v>5272</v>
      </c>
      <c r="R162" s="202">
        <v>9</v>
      </c>
    </row>
    <row r="163" spans="2:18" s="31" customFormat="1" x14ac:dyDescent="0.2">
      <c r="B163" s="152" t="s">
        <v>4222</v>
      </c>
      <c r="C163" s="152" t="s">
        <v>4223</v>
      </c>
      <c r="D163" s="182" t="s">
        <v>4224</v>
      </c>
      <c r="E163" s="193">
        <v>1221676.48</v>
      </c>
      <c r="F163" s="193">
        <v>0</v>
      </c>
      <c r="G163" s="194"/>
      <c r="H163" s="155"/>
      <c r="I163" s="155">
        <f t="shared" si="4"/>
        <v>6.3083810056087472E-2</v>
      </c>
      <c r="J163" s="154">
        <v>1880238.76</v>
      </c>
      <c r="K163" s="154" t="s">
        <v>5259</v>
      </c>
      <c r="L163" s="156"/>
      <c r="M163" s="20">
        <v>41183</v>
      </c>
      <c r="N163" s="20">
        <v>41547</v>
      </c>
      <c r="O163" s="165" t="s">
        <v>5279</v>
      </c>
      <c r="P163" s="158">
        <v>9</v>
      </c>
      <c r="Q163" s="165" t="s">
        <v>5272</v>
      </c>
      <c r="R163" s="202">
        <v>9</v>
      </c>
    </row>
    <row r="164" spans="2:18" s="31" customFormat="1" x14ac:dyDescent="0.2">
      <c r="B164" s="152" t="s">
        <v>3891</v>
      </c>
      <c r="C164" s="152" t="s">
        <v>3892</v>
      </c>
      <c r="D164" s="182" t="s">
        <v>3893</v>
      </c>
      <c r="E164" s="193">
        <v>21603.55</v>
      </c>
      <c r="F164" s="193">
        <v>0</v>
      </c>
      <c r="G164" s="194"/>
      <c r="H164" s="155"/>
      <c r="I164" s="155">
        <f t="shared" si="4"/>
        <v>2.7969144795161171E-3</v>
      </c>
      <c r="J164" s="154">
        <v>83363.179999999993</v>
      </c>
      <c r="K164" s="154" t="s">
        <v>5259</v>
      </c>
      <c r="L164" s="156"/>
      <c r="M164" s="20">
        <v>41183</v>
      </c>
      <c r="N164" s="20">
        <v>41547</v>
      </c>
      <c r="O164" s="165" t="s">
        <v>5279</v>
      </c>
      <c r="P164" s="158">
        <v>9</v>
      </c>
      <c r="Q164" s="165" t="s">
        <v>5272</v>
      </c>
      <c r="R164" s="202">
        <v>9</v>
      </c>
    </row>
    <row r="165" spans="2:18" s="31" customFormat="1" x14ac:dyDescent="0.2">
      <c r="B165" s="152" t="s">
        <v>5280</v>
      </c>
      <c r="C165" s="152" t="s">
        <v>5281</v>
      </c>
      <c r="D165" s="182" t="s">
        <v>5282</v>
      </c>
      <c r="E165" s="193">
        <v>35.58</v>
      </c>
      <c r="F165" s="193">
        <v>0</v>
      </c>
      <c r="G165" s="194"/>
      <c r="H165" s="155"/>
      <c r="I165" s="155">
        <f t="shared" si="4"/>
        <v>1.1937430551615647E-6</v>
      </c>
      <c r="J165" s="154">
        <v>35.58</v>
      </c>
      <c r="K165" s="154" t="s">
        <v>5259</v>
      </c>
      <c r="L165" s="156"/>
      <c r="M165" s="20">
        <v>41183</v>
      </c>
      <c r="N165" s="20">
        <v>41547</v>
      </c>
      <c r="O165" s="165" t="s">
        <v>5279</v>
      </c>
      <c r="P165" s="158">
        <v>9</v>
      </c>
      <c r="Q165" s="165" t="s">
        <v>5272</v>
      </c>
      <c r="R165" s="202">
        <v>9</v>
      </c>
    </row>
    <row r="166" spans="2:18" s="31" customFormat="1" x14ac:dyDescent="0.2">
      <c r="B166" s="152" t="s">
        <v>4489</v>
      </c>
      <c r="C166" s="152" t="s">
        <v>4490</v>
      </c>
      <c r="D166" s="182" t="s">
        <v>4491</v>
      </c>
      <c r="E166" s="193">
        <v>813.28</v>
      </c>
      <c r="F166" s="193">
        <v>0</v>
      </c>
      <c r="G166" s="194"/>
      <c r="H166" s="155"/>
      <c r="I166" s="155">
        <f t="shared" si="4"/>
        <v>1.0668734658195766E-4</v>
      </c>
      <c r="J166" s="154">
        <v>3179.86</v>
      </c>
      <c r="K166" s="154" t="s">
        <v>5259</v>
      </c>
      <c r="L166" s="156"/>
      <c r="M166" s="20">
        <v>41183</v>
      </c>
      <c r="N166" s="20">
        <v>41547</v>
      </c>
      <c r="O166" s="165" t="s">
        <v>5279</v>
      </c>
      <c r="P166" s="158">
        <v>9</v>
      </c>
      <c r="Q166" s="165" t="s">
        <v>5272</v>
      </c>
      <c r="R166" s="202">
        <v>9</v>
      </c>
    </row>
    <row r="167" spans="2:18" s="31" customFormat="1" x14ac:dyDescent="0.2">
      <c r="B167" s="152" t="s">
        <v>5195</v>
      </c>
      <c r="C167" s="152" t="s">
        <v>5196</v>
      </c>
      <c r="D167" s="182" t="s">
        <v>5197</v>
      </c>
      <c r="E167" s="193">
        <v>16915.13</v>
      </c>
      <c r="F167" s="193">
        <v>0</v>
      </c>
      <c r="G167" s="194"/>
      <c r="H167" s="155"/>
      <c r="I167" s="155">
        <f t="shared" si="4"/>
        <v>2.7777652707265312E-3</v>
      </c>
      <c r="J167" s="154">
        <v>82792.429999999993</v>
      </c>
      <c r="K167" s="154" t="s">
        <v>5259</v>
      </c>
      <c r="L167" s="156"/>
      <c r="M167" s="20">
        <v>41183</v>
      </c>
      <c r="N167" s="20">
        <v>41547</v>
      </c>
      <c r="O167" s="165" t="s">
        <v>5279</v>
      </c>
      <c r="P167" s="158">
        <v>9</v>
      </c>
      <c r="Q167" s="165" t="s">
        <v>5277</v>
      </c>
      <c r="R167" s="202">
        <v>9</v>
      </c>
    </row>
    <row r="168" spans="2:18" s="31" customFormat="1" ht="25.5" x14ac:dyDescent="0.2">
      <c r="B168" s="152" t="s">
        <v>3728</v>
      </c>
      <c r="C168" s="152" t="s">
        <v>3729</v>
      </c>
      <c r="D168" s="182" t="s">
        <v>3730</v>
      </c>
      <c r="E168" s="193">
        <v>1334.42</v>
      </c>
      <c r="F168" s="193">
        <v>0</v>
      </c>
      <c r="G168" s="194"/>
      <c r="H168" s="155"/>
      <c r="I168" s="155">
        <f t="shared" si="4"/>
        <v>2.1208298131389507E-4</v>
      </c>
      <c r="J168" s="154">
        <v>6321.22</v>
      </c>
      <c r="K168" s="154" t="s">
        <v>5259</v>
      </c>
      <c r="L168" s="156"/>
      <c r="M168" s="20">
        <v>41183</v>
      </c>
      <c r="N168" s="20">
        <v>41547</v>
      </c>
      <c r="O168" s="165" t="s">
        <v>5283</v>
      </c>
      <c r="P168" s="158">
        <v>9</v>
      </c>
      <c r="Q168" s="165" t="s">
        <v>5272</v>
      </c>
      <c r="R168" s="202">
        <v>9</v>
      </c>
    </row>
    <row r="169" spans="2:18" s="31" customFormat="1" ht="38.25" x14ac:dyDescent="0.2">
      <c r="B169" s="152" t="s">
        <v>3879</v>
      </c>
      <c r="C169" s="152" t="s">
        <v>3880</v>
      </c>
      <c r="D169" s="182" t="s">
        <v>3881</v>
      </c>
      <c r="E169" s="193">
        <v>2026.39</v>
      </c>
      <c r="F169" s="193">
        <v>0</v>
      </c>
      <c r="G169" s="194"/>
      <c r="H169" s="155"/>
      <c r="I169" s="155">
        <f t="shared" si="4"/>
        <v>2.3386292065309355E-4</v>
      </c>
      <c r="J169" s="154">
        <v>6970.38</v>
      </c>
      <c r="K169" s="154" t="s">
        <v>5259</v>
      </c>
      <c r="L169" s="156"/>
      <c r="M169" s="20">
        <v>41183</v>
      </c>
      <c r="N169" s="20">
        <v>41547</v>
      </c>
      <c r="O169" s="165" t="s">
        <v>5283</v>
      </c>
      <c r="P169" s="158">
        <v>9</v>
      </c>
      <c r="Q169" s="165" t="s">
        <v>5272</v>
      </c>
      <c r="R169" s="202">
        <v>9</v>
      </c>
    </row>
    <row r="170" spans="2:18" s="31" customFormat="1" ht="38.25" x14ac:dyDescent="0.2">
      <c r="B170" s="152" t="s">
        <v>4492</v>
      </c>
      <c r="C170" s="152" t="s">
        <v>4493</v>
      </c>
      <c r="D170" s="182" t="s">
        <v>4494</v>
      </c>
      <c r="E170" s="193">
        <v>39.29</v>
      </c>
      <c r="F170" s="193">
        <v>0</v>
      </c>
      <c r="G170" s="194"/>
      <c r="H170" s="155"/>
      <c r="I170" s="155">
        <f t="shared" si="4"/>
        <v>1.5386804455526848E-4</v>
      </c>
      <c r="J170" s="154">
        <v>4586.1000000000004</v>
      </c>
      <c r="K170" s="154" t="s">
        <v>5259</v>
      </c>
      <c r="L170" s="156"/>
      <c r="M170" s="20">
        <v>41183</v>
      </c>
      <c r="N170" s="20">
        <v>41547</v>
      </c>
      <c r="O170" s="165" t="s">
        <v>5283</v>
      </c>
      <c r="P170" s="158">
        <v>9</v>
      </c>
      <c r="Q170" s="165" t="s">
        <v>5272</v>
      </c>
      <c r="R170" s="202">
        <v>9</v>
      </c>
    </row>
    <row r="171" spans="2:18" s="31" customFormat="1" x14ac:dyDescent="0.2">
      <c r="B171" s="152" t="s">
        <v>4563</v>
      </c>
      <c r="C171" s="152" t="s">
        <v>4564</v>
      </c>
      <c r="D171" s="182" t="s">
        <v>4565</v>
      </c>
      <c r="E171" s="193">
        <v>-11.31</v>
      </c>
      <c r="F171" s="193">
        <v>9073.76</v>
      </c>
      <c r="G171" s="194">
        <v>-279.71999999999935</v>
      </c>
      <c r="H171" s="155">
        <f t="shared" ref="H171:H174" si="5">G171/F171</f>
        <v>-3.0827352718167479E-2</v>
      </c>
      <c r="I171" s="155">
        <f t="shared" si="4"/>
        <v>2.950484591571953E-4</v>
      </c>
      <c r="J171" s="154">
        <v>8794.0400000000009</v>
      </c>
      <c r="K171" s="154">
        <v>9073.76</v>
      </c>
      <c r="L171" s="156">
        <v>-279.71999999999935</v>
      </c>
      <c r="M171" s="20">
        <v>41183</v>
      </c>
      <c r="N171" s="20">
        <v>41547</v>
      </c>
      <c r="O171" s="165" t="s">
        <v>5284</v>
      </c>
      <c r="P171" s="158">
        <v>12</v>
      </c>
      <c r="Q171" s="165" t="s">
        <v>5285</v>
      </c>
      <c r="R171" s="202">
        <v>9</v>
      </c>
    </row>
    <row r="172" spans="2:18" s="31" customFormat="1" ht="25.5" x14ac:dyDescent="0.2">
      <c r="B172" s="152" t="s">
        <v>4273</v>
      </c>
      <c r="C172" s="152" t="s">
        <v>4274</v>
      </c>
      <c r="D172" s="182" t="s">
        <v>4275</v>
      </c>
      <c r="E172" s="193">
        <v>129.07</v>
      </c>
      <c r="F172" s="193">
        <v>9505.9</v>
      </c>
      <c r="G172" s="194">
        <v>5595.82</v>
      </c>
      <c r="H172" s="155">
        <f t="shared" si="5"/>
        <v>0.58866809034389167</v>
      </c>
      <c r="I172" s="155">
        <f t="shared" si="4"/>
        <v>5.0667716051136893E-4</v>
      </c>
      <c r="J172" s="154">
        <v>15101.72</v>
      </c>
      <c r="K172" s="154">
        <v>9505.9</v>
      </c>
      <c r="L172" s="156">
        <v>5595.82</v>
      </c>
      <c r="M172" s="20">
        <v>41183</v>
      </c>
      <c r="N172" s="20">
        <v>41547</v>
      </c>
      <c r="O172" s="165" t="s">
        <v>5286</v>
      </c>
      <c r="P172" s="158">
        <v>4</v>
      </c>
      <c r="Q172" s="165" t="s">
        <v>5287</v>
      </c>
      <c r="R172" s="202">
        <v>8</v>
      </c>
    </row>
    <row r="173" spans="2:18" s="31" customFormat="1" ht="25.5" x14ac:dyDescent="0.2">
      <c r="B173" s="152" t="s">
        <v>3930</v>
      </c>
      <c r="C173" s="152" t="s">
        <v>3931</v>
      </c>
      <c r="D173" s="182" t="s">
        <v>3932</v>
      </c>
      <c r="E173" s="193">
        <v>4438.76</v>
      </c>
      <c r="F173" s="193">
        <v>51375.09</v>
      </c>
      <c r="G173" s="194">
        <v>3904.6200000000026</v>
      </c>
      <c r="H173" s="155">
        <f t="shared" si="5"/>
        <v>7.6002202623878676E-2</v>
      </c>
      <c r="I173" s="155">
        <f t="shared" si="4"/>
        <v>1.854687181108637E-3</v>
      </c>
      <c r="J173" s="154">
        <v>55279.71</v>
      </c>
      <c r="K173" s="154">
        <v>51375.09</v>
      </c>
      <c r="L173" s="156">
        <v>3904.6200000000026</v>
      </c>
      <c r="M173" s="20">
        <v>41183</v>
      </c>
      <c r="N173" s="20">
        <v>41547</v>
      </c>
      <c r="O173" s="165" t="s">
        <v>5288</v>
      </c>
      <c r="P173" s="158">
        <v>3</v>
      </c>
      <c r="Q173" s="165" t="s">
        <v>5289</v>
      </c>
      <c r="R173" s="202">
        <v>9</v>
      </c>
    </row>
    <row r="174" spans="2:18" s="31" customFormat="1" ht="25.5" x14ac:dyDescent="0.2">
      <c r="B174" s="152" t="s">
        <v>4751</v>
      </c>
      <c r="C174" s="152" t="s">
        <v>4752</v>
      </c>
      <c r="D174" s="182" t="s">
        <v>4753</v>
      </c>
      <c r="E174" s="193">
        <v>-31.75</v>
      </c>
      <c r="F174" s="193">
        <v>6914.14</v>
      </c>
      <c r="G174" s="194">
        <v>1388.3599999999997</v>
      </c>
      <c r="H174" s="155">
        <f t="shared" si="5"/>
        <v>0.20080009950622921</v>
      </c>
      <c r="I174" s="155">
        <f t="shared" si="4"/>
        <v>2.7855682168293681E-4</v>
      </c>
      <c r="J174" s="154">
        <v>8302.5</v>
      </c>
      <c r="K174" s="154">
        <v>6914.14</v>
      </c>
      <c r="L174" s="156">
        <v>1388.3599999999997</v>
      </c>
      <c r="M174" s="20">
        <v>41183</v>
      </c>
      <c r="N174" s="20">
        <v>41547</v>
      </c>
      <c r="O174" s="165" t="s">
        <v>5290</v>
      </c>
      <c r="P174" s="158">
        <v>4</v>
      </c>
      <c r="Q174" s="165" t="s">
        <v>5289</v>
      </c>
      <c r="R174" s="202">
        <v>9</v>
      </c>
    </row>
    <row r="175" spans="2:18" s="31" customFormat="1" x14ac:dyDescent="0.2">
      <c r="B175" s="152" t="s">
        <v>4760</v>
      </c>
      <c r="C175" s="152" t="s">
        <v>4761</v>
      </c>
      <c r="D175" s="182" t="s">
        <v>4762</v>
      </c>
      <c r="E175" s="193">
        <v>6236.29</v>
      </c>
      <c r="F175" s="193">
        <v>0</v>
      </c>
      <c r="G175" s="194"/>
      <c r="H175" s="155"/>
      <c r="I175" s="155">
        <f t="shared" si="4"/>
        <v>4.8021397726835417E-3</v>
      </c>
      <c r="J175" s="154">
        <v>143129.74</v>
      </c>
      <c r="K175" s="154" t="s">
        <v>5259</v>
      </c>
      <c r="L175" s="156"/>
      <c r="M175" s="20">
        <v>41183</v>
      </c>
      <c r="N175" s="20">
        <v>41547</v>
      </c>
      <c r="O175" s="165" t="s">
        <v>5279</v>
      </c>
      <c r="P175" s="158">
        <v>9</v>
      </c>
      <c r="Q175" s="165" t="s">
        <v>5272</v>
      </c>
      <c r="R175" s="202">
        <v>9</v>
      </c>
    </row>
    <row r="176" spans="2:18" s="31" customFormat="1" x14ac:dyDescent="0.2">
      <c r="B176" s="152" t="s">
        <v>4512</v>
      </c>
      <c r="C176" s="152" t="s">
        <v>4513</v>
      </c>
      <c r="D176" s="182" t="s">
        <v>4514</v>
      </c>
      <c r="E176" s="193">
        <v>357193.09</v>
      </c>
      <c r="F176" s="193">
        <v>0</v>
      </c>
      <c r="G176" s="194"/>
      <c r="H176" s="155"/>
      <c r="I176" s="155">
        <f t="shared" si="4"/>
        <v>1.3012474682028354E-2</v>
      </c>
      <c r="J176" s="154">
        <v>387842.13</v>
      </c>
      <c r="K176" s="154" t="s">
        <v>5259</v>
      </c>
      <c r="L176" s="156"/>
      <c r="M176" s="20">
        <v>41183</v>
      </c>
      <c r="N176" s="20">
        <v>41547</v>
      </c>
      <c r="O176" s="165" t="s">
        <v>5279</v>
      </c>
      <c r="P176" s="158">
        <v>9</v>
      </c>
      <c r="Q176" s="165" t="s">
        <v>5272</v>
      </c>
      <c r="R176" s="202">
        <v>9</v>
      </c>
    </row>
    <row r="177" spans="2:18" s="31" customFormat="1" x14ac:dyDescent="0.2">
      <c r="B177" s="152" t="s">
        <v>4017</v>
      </c>
      <c r="C177" s="152" t="s">
        <v>4018</v>
      </c>
      <c r="D177" s="182" t="s">
        <v>4019</v>
      </c>
      <c r="E177" s="193">
        <v>219883.18</v>
      </c>
      <c r="F177" s="193">
        <v>0</v>
      </c>
      <c r="G177" s="194"/>
      <c r="H177" s="155"/>
      <c r="I177" s="155">
        <f t="shared" si="4"/>
        <v>1.2523183963018256E-2</v>
      </c>
      <c r="J177" s="154">
        <v>373258.62</v>
      </c>
      <c r="K177" s="154" t="s">
        <v>5259</v>
      </c>
      <c r="L177" s="156"/>
      <c r="M177" s="20">
        <v>41183</v>
      </c>
      <c r="N177" s="20">
        <v>41547</v>
      </c>
      <c r="O177" s="165" t="s">
        <v>5279</v>
      </c>
      <c r="P177" s="158">
        <v>9</v>
      </c>
      <c r="Q177" s="165" t="s">
        <v>5272</v>
      </c>
      <c r="R177" s="202">
        <v>9</v>
      </c>
    </row>
    <row r="178" spans="2:18" s="31" customFormat="1" x14ac:dyDescent="0.2">
      <c r="B178" s="152" t="s">
        <v>3754</v>
      </c>
      <c r="C178" s="152" t="s">
        <v>3755</v>
      </c>
      <c r="D178" s="182" t="s">
        <v>3756</v>
      </c>
      <c r="E178" s="193">
        <v>261808.19</v>
      </c>
      <c r="F178" s="193">
        <v>0</v>
      </c>
      <c r="G178" s="194"/>
      <c r="H178" s="155"/>
      <c r="I178" s="155">
        <f t="shared" si="4"/>
        <v>1.9417141700689294E-2</v>
      </c>
      <c r="J178" s="154">
        <v>578735.85</v>
      </c>
      <c r="K178" s="154" t="s">
        <v>5259</v>
      </c>
      <c r="L178" s="156"/>
      <c r="M178" s="20">
        <v>41183</v>
      </c>
      <c r="N178" s="20">
        <v>41547</v>
      </c>
      <c r="O178" s="165" t="s">
        <v>5279</v>
      </c>
      <c r="P178" s="158">
        <v>9</v>
      </c>
      <c r="Q178" s="165" t="s">
        <v>5272</v>
      </c>
      <c r="R178" s="202">
        <v>9</v>
      </c>
    </row>
    <row r="179" spans="2:18" s="31" customFormat="1" x14ac:dyDescent="0.2">
      <c r="B179" s="152" t="s">
        <v>4763</v>
      </c>
      <c r="C179" s="152" t="s">
        <v>4764</v>
      </c>
      <c r="D179" s="182" t="s">
        <v>4765</v>
      </c>
      <c r="E179" s="193">
        <v>2462.52</v>
      </c>
      <c r="F179" s="193">
        <v>0</v>
      </c>
      <c r="G179" s="194"/>
      <c r="H179" s="155"/>
      <c r="I179" s="155">
        <f t="shared" si="4"/>
        <v>9.7660126052959056E-5</v>
      </c>
      <c r="J179" s="154">
        <v>2910.8</v>
      </c>
      <c r="K179" s="154" t="s">
        <v>5259</v>
      </c>
      <c r="L179" s="156"/>
      <c r="M179" s="20">
        <v>41183</v>
      </c>
      <c r="N179" s="20">
        <v>41547</v>
      </c>
      <c r="O179" s="165" t="s">
        <v>5279</v>
      </c>
      <c r="P179" s="158">
        <v>9</v>
      </c>
      <c r="Q179" s="165" t="s">
        <v>5291</v>
      </c>
      <c r="R179" s="202">
        <v>8</v>
      </c>
    </row>
    <row r="180" spans="2:18" s="31" customFormat="1" x14ac:dyDescent="0.2">
      <c r="B180" s="152" t="s">
        <v>4904</v>
      </c>
      <c r="C180" s="152" t="s">
        <v>4905</v>
      </c>
      <c r="D180" s="182" t="s">
        <v>4906</v>
      </c>
      <c r="E180" s="193">
        <v>286314.05</v>
      </c>
      <c r="F180" s="193">
        <v>0</v>
      </c>
      <c r="G180" s="194"/>
      <c r="H180" s="155"/>
      <c r="I180" s="155">
        <f t="shared" si="4"/>
        <v>1.8838526255418941E-2</v>
      </c>
      <c r="J180" s="154">
        <v>561489.98</v>
      </c>
      <c r="K180" s="154" t="s">
        <v>5259</v>
      </c>
      <c r="L180" s="156"/>
      <c r="M180" s="20">
        <v>41183</v>
      </c>
      <c r="N180" s="20">
        <v>41547</v>
      </c>
      <c r="O180" s="165" t="s">
        <v>5279</v>
      </c>
      <c r="P180" s="158">
        <v>9</v>
      </c>
      <c r="Q180" s="165" t="s">
        <v>5272</v>
      </c>
      <c r="R180" s="202">
        <v>9</v>
      </c>
    </row>
    <row r="181" spans="2:18" s="31" customFormat="1" x14ac:dyDescent="0.2">
      <c r="B181" s="152" t="s">
        <v>5292</v>
      </c>
      <c r="C181" s="152" t="s">
        <v>5293</v>
      </c>
      <c r="D181" s="182" t="s">
        <v>5294</v>
      </c>
      <c r="E181" s="193">
        <v>2082.0500000000002</v>
      </c>
      <c r="F181" s="193">
        <v>0</v>
      </c>
      <c r="G181" s="194"/>
      <c r="H181" s="155"/>
      <c r="I181" s="155">
        <f t="shared" si="4"/>
        <v>6.985477032038044E-5</v>
      </c>
      <c r="J181" s="154">
        <v>2082.0500000000002</v>
      </c>
      <c r="K181" s="154" t="s">
        <v>5259</v>
      </c>
      <c r="L181" s="156"/>
      <c r="M181" s="20">
        <v>41183</v>
      </c>
      <c r="N181" s="20">
        <v>41547</v>
      </c>
      <c r="O181" s="165" t="s">
        <v>5279</v>
      </c>
      <c r="P181" s="158">
        <v>9</v>
      </c>
      <c r="Q181" s="165" t="s">
        <v>5277</v>
      </c>
      <c r="R181" s="202">
        <v>9</v>
      </c>
    </row>
    <row r="182" spans="2:18" s="31" customFormat="1" x14ac:dyDescent="0.2">
      <c r="B182" s="152" t="s">
        <v>3757</v>
      </c>
      <c r="C182" s="152" t="s">
        <v>3758</v>
      </c>
      <c r="D182" s="182" t="s">
        <v>3759</v>
      </c>
      <c r="E182" s="193">
        <v>44090.68</v>
      </c>
      <c r="F182" s="193">
        <v>0</v>
      </c>
      <c r="G182" s="194"/>
      <c r="H182" s="155"/>
      <c r="I182" s="155">
        <f t="shared" si="4"/>
        <v>7.2122113808268827E-3</v>
      </c>
      <c r="J182" s="154">
        <v>214962.91</v>
      </c>
      <c r="K182" s="154" t="s">
        <v>5259</v>
      </c>
      <c r="L182" s="156"/>
      <c r="M182" s="20">
        <v>41183</v>
      </c>
      <c r="N182" s="20">
        <v>41547</v>
      </c>
      <c r="O182" s="165" t="s">
        <v>5279</v>
      </c>
      <c r="P182" s="158">
        <v>9</v>
      </c>
      <c r="Q182" s="165" t="s">
        <v>5272</v>
      </c>
      <c r="R182" s="202">
        <v>9</v>
      </c>
    </row>
    <row r="183" spans="2:18" s="31" customFormat="1" x14ac:dyDescent="0.2">
      <c r="B183" s="152" t="s">
        <v>5064</v>
      </c>
      <c r="C183" s="152" t="s">
        <v>5065</v>
      </c>
      <c r="D183" s="182" t="s">
        <v>5066</v>
      </c>
      <c r="E183" s="193">
        <v>35.57</v>
      </c>
      <c r="F183" s="193">
        <v>0</v>
      </c>
      <c r="G183" s="194"/>
      <c r="H183" s="155"/>
      <c r="I183" s="155">
        <f t="shared" si="4"/>
        <v>2.9354135016231454E-4</v>
      </c>
      <c r="J183" s="154">
        <v>8749.1200000000008</v>
      </c>
      <c r="K183" s="154" t="s">
        <v>5259</v>
      </c>
      <c r="L183" s="156"/>
      <c r="M183" s="20">
        <v>41183</v>
      </c>
      <c r="N183" s="20">
        <v>41547</v>
      </c>
      <c r="O183" s="165" t="s">
        <v>5279</v>
      </c>
      <c r="P183" s="158">
        <v>9</v>
      </c>
      <c r="Q183" s="165" t="s">
        <v>5277</v>
      </c>
      <c r="R183" s="202">
        <v>9</v>
      </c>
    </row>
    <row r="184" spans="2:18" s="31" customFormat="1" ht="25.5" x14ac:dyDescent="0.2">
      <c r="B184" s="152" t="s">
        <v>3787</v>
      </c>
      <c r="C184" s="152" t="s">
        <v>3788</v>
      </c>
      <c r="D184" s="182" t="s">
        <v>3789</v>
      </c>
      <c r="E184" s="193">
        <v>-37009.599999999999</v>
      </c>
      <c r="F184" s="193">
        <v>116214.9</v>
      </c>
      <c r="G184" s="194">
        <v>0</v>
      </c>
      <c r="H184" s="155">
        <f>G184/F184</f>
        <v>0</v>
      </c>
      <c r="I184" s="155">
        <f t="shared" si="4"/>
        <v>3.8991211293225333E-3</v>
      </c>
      <c r="J184" s="154">
        <v>116214.9</v>
      </c>
      <c r="K184" s="154">
        <v>116214.9</v>
      </c>
      <c r="L184" s="156">
        <v>0</v>
      </c>
      <c r="M184" s="20">
        <v>41183</v>
      </c>
      <c r="N184" s="20">
        <v>41547</v>
      </c>
      <c r="O184" s="165" t="s">
        <v>5295</v>
      </c>
      <c r="P184" s="158">
        <v>9</v>
      </c>
      <c r="Q184" s="165" t="s">
        <v>5285</v>
      </c>
      <c r="R184" s="202">
        <v>9</v>
      </c>
    </row>
    <row r="185" spans="2:18" s="31" customFormat="1" x14ac:dyDescent="0.2">
      <c r="B185" s="152" t="s">
        <v>4698</v>
      </c>
      <c r="C185" s="152" t="s">
        <v>4699</v>
      </c>
      <c r="D185" s="182" t="s">
        <v>4700</v>
      </c>
      <c r="E185" s="193">
        <v>-11.31</v>
      </c>
      <c r="F185" s="193">
        <v>121087.46</v>
      </c>
      <c r="G185" s="194">
        <v>11108.699999999997</v>
      </c>
      <c r="H185" s="155">
        <f t="shared" ref="H185:H186" si="6">G185/F185</f>
        <v>9.1741126620378338E-2</v>
      </c>
      <c r="I185" s="155">
        <f t="shared" si="4"/>
        <v>4.4353076986797932E-3</v>
      </c>
      <c r="J185" s="154">
        <v>132196.16</v>
      </c>
      <c r="K185" s="154">
        <v>121087.46</v>
      </c>
      <c r="L185" s="156">
        <v>11108.699999999997</v>
      </c>
      <c r="M185" s="20">
        <v>41183</v>
      </c>
      <c r="N185" s="20">
        <v>41547</v>
      </c>
      <c r="O185" s="165" t="s">
        <v>5296</v>
      </c>
      <c r="P185" s="158">
        <v>10</v>
      </c>
      <c r="Q185" s="165" t="s">
        <v>5297</v>
      </c>
      <c r="R185" s="202">
        <v>9</v>
      </c>
    </row>
    <row r="186" spans="2:18" s="31" customFormat="1" x14ac:dyDescent="0.2">
      <c r="B186" s="152" t="s">
        <v>5156</v>
      </c>
      <c r="C186" s="152" t="s">
        <v>5157</v>
      </c>
      <c r="D186" s="182" t="s">
        <v>5158</v>
      </c>
      <c r="E186" s="193">
        <v>-11.31</v>
      </c>
      <c r="F186" s="193">
        <v>121087.48</v>
      </c>
      <c r="G186" s="194">
        <v>-654.16999999999825</v>
      </c>
      <c r="H186" s="155">
        <f t="shared" si="6"/>
        <v>-5.4024577933242833E-3</v>
      </c>
      <c r="I186" s="155">
        <f t="shared" si="4"/>
        <v>4.0406528224457509E-3</v>
      </c>
      <c r="J186" s="154">
        <v>120433.31</v>
      </c>
      <c r="K186" s="154">
        <v>121087.48</v>
      </c>
      <c r="L186" s="156">
        <v>-654.16999999999825</v>
      </c>
      <c r="M186" s="20">
        <v>41183</v>
      </c>
      <c r="N186" s="20">
        <v>41547</v>
      </c>
      <c r="O186" s="165" t="s">
        <v>5296</v>
      </c>
      <c r="P186" s="158">
        <v>10</v>
      </c>
      <c r="Q186" s="165" t="s">
        <v>5297</v>
      </c>
      <c r="R186" s="202">
        <v>9</v>
      </c>
    </row>
    <row r="187" spans="2:18" s="31" customFormat="1" ht="25.5" x14ac:dyDescent="0.2">
      <c r="B187" s="152" t="s">
        <v>5147</v>
      </c>
      <c r="C187" s="152" t="s">
        <v>5148</v>
      </c>
      <c r="D187" s="182" t="s">
        <v>5149</v>
      </c>
      <c r="E187" s="193">
        <v>233.52</v>
      </c>
      <c r="F187" s="193">
        <v>19736.150000000001</v>
      </c>
      <c r="G187" s="194">
        <v>6280.4699999999975</v>
      </c>
      <c r="H187" s="155">
        <f t="shared" ref="H187:H220" si="7">G187/F187</f>
        <v>0.31822163897213979</v>
      </c>
      <c r="I187" s="155">
        <f t="shared" si="4"/>
        <v>8.7288250263567924E-4</v>
      </c>
      <c r="J187" s="154">
        <v>26016.62</v>
      </c>
      <c r="K187" s="154">
        <v>19736.150000000001</v>
      </c>
      <c r="L187" s="156">
        <v>6280.4699999999975</v>
      </c>
      <c r="M187" s="20">
        <v>41183</v>
      </c>
      <c r="N187" s="20">
        <v>41547</v>
      </c>
      <c r="O187" s="165" t="s">
        <v>5296</v>
      </c>
      <c r="P187" s="158">
        <v>10</v>
      </c>
      <c r="Q187" s="165" t="s">
        <v>5298</v>
      </c>
      <c r="R187" s="202">
        <v>10</v>
      </c>
    </row>
    <row r="188" spans="2:18" s="31" customFormat="1" ht="102" x14ac:dyDescent="0.2">
      <c r="B188" s="152" t="s">
        <v>4789</v>
      </c>
      <c r="C188" s="152" t="s">
        <v>4790</v>
      </c>
      <c r="D188" s="182" t="s">
        <v>4791</v>
      </c>
      <c r="E188" s="193">
        <v>-372.76</v>
      </c>
      <c r="F188" s="193">
        <v>62867.79</v>
      </c>
      <c r="G188" s="194">
        <v>-25153.71</v>
      </c>
      <c r="H188" s="155">
        <f t="shared" si="7"/>
        <v>-0.40010488677906442</v>
      </c>
      <c r="I188" s="155">
        <f t="shared" si="4"/>
        <v>1.2653434817821154E-3</v>
      </c>
      <c r="J188" s="154">
        <v>37714.080000000002</v>
      </c>
      <c r="K188" s="154">
        <v>62867.79</v>
      </c>
      <c r="L188" s="156">
        <v>-25153.71</v>
      </c>
      <c r="M188" s="20">
        <v>41183</v>
      </c>
      <c r="N188" s="20">
        <v>41547</v>
      </c>
      <c r="O188" s="165" t="s">
        <v>5299</v>
      </c>
      <c r="P188" s="158">
        <v>11</v>
      </c>
      <c r="Q188" s="165" t="s">
        <v>5297</v>
      </c>
      <c r="R188" s="202">
        <v>9</v>
      </c>
    </row>
    <row r="189" spans="2:18" s="31" customFormat="1" ht="38.25" x14ac:dyDescent="0.2">
      <c r="B189" s="152" t="s">
        <v>4922</v>
      </c>
      <c r="C189" s="152" t="s">
        <v>4923</v>
      </c>
      <c r="D189" s="182" t="s">
        <v>4924</v>
      </c>
      <c r="E189" s="193">
        <v>-105.01</v>
      </c>
      <c r="F189" s="193">
        <v>33133.89</v>
      </c>
      <c r="G189" s="194">
        <v>-1269.4500000000007</v>
      </c>
      <c r="H189" s="155">
        <f t="shared" si="7"/>
        <v>-3.8312736596880136E-2</v>
      </c>
      <c r="I189" s="155">
        <f t="shared" si="4"/>
        <v>1.0690824608378968E-3</v>
      </c>
      <c r="J189" s="154">
        <v>31864.44</v>
      </c>
      <c r="K189" s="154">
        <v>33133.89</v>
      </c>
      <c r="L189" s="156">
        <v>-1269.4500000000007</v>
      </c>
      <c r="M189" s="20">
        <v>41183</v>
      </c>
      <c r="N189" s="20">
        <v>41547</v>
      </c>
      <c r="O189" s="165" t="s">
        <v>5296</v>
      </c>
      <c r="P189" s="158">
        <v>10</v>
      </c>
      <c r="Q189" s="165" t="s">
        <v>5298</v>
      </c>
      <c r="R189" s="202">
        <v>10</v>
      </c>
    </row>
    <row r="190" spans="2:18" s="31" customFormat="1" x14ac:dyDescent="0.2">
      <c r="B190" s="152" t="s">
        <v>5082</v>
      </c>
      <c r="C190" s="152" t="s">
        <v>5083</v>
      </c>
      <c r="D190" s="182" t="s">
        <v>5084</v>
      </c>
      <c r="E190" s="193">
        <v>31360.69</v>
      </c>
      <c r="F190" s="193">
        <v>221016.86</v>
      </c>
      <c r="G190" s="194">
        <v>619360.07999999996</v>
      </c>
      <c r="H190" s="155">
        <f t="shared" si="7"/>
        <v>2.8023205107519851</v>
      </c>
      <c r="I190" s="155">
        <f t="shared" si="4"/>
        <v>2.8195450698227289E-2</v>
      </c>
      <c r="J190" s="154">
        <v>840376.94</v>
      </c>
      <c r="K190" s="154">
        <v>221016.86</v>
      </c>
      <c r="L190" s="156">
        <v>619360.07999999996</v>
      </c>
      <c r="M190" s="20">
        <v>41183</v>
      </c>
      <c r="N190" s="20">
        <v>41547</v>
      </c>
      <c r="O190" s="165" t="s">
        <v>5300</v>
      </c>
      <c r="P190" s="158">
        <v>9</v>
      </c>
      <c r="Q190" s="165" t="s">
        <v>5301</v>
      </c>
      <c r="R190" s="202">
        <v>12</v>
      </c>
    </row>
    <row r="191" spans="2:18" s="31" customFormat="1" x14ac:dyDescent="0.2">
      <c r="B191" s="152" t="s">
        <v>5076</v>
      </c>
      <c r="C191" s="152" t="s">
        <v>5077</v>
      </c>
      <c r="D191" s="182" t="s">
        <v>5078</v>
      </c>
      <c r="E191" s="193">
        <v>393.28</v>
      </c>
      <c r="F191" s="193">
        <v>7222.21</v>
      </c>
      <c r="G191" s="194">
        <v>-3133.92</v>
      </c>
      <c r="H191" s="155">
        <f t="shared" si="7"/>
        <v>-0.43392811895527822</v>
      </c>
      <c r="I191" s="155">
        <f t="shared" si="4"/>
        <v>1.3716604257972101E-4</v>
      </c>
      <c r="J191" s="154">
        <v>4088.29</v>
      </c>
      <c r="K191" s="154">
        <v>7222.21</v>
      </c>
      <c r="L191" s="156">
        <v>-3133.92</v>
      </c>
      <c r="M191" s="20">
        <v>41183</v>
      </c>
      <c r="N191" s="20">
        <v>41547</v>
      </c>
      <c r="O191" s="165" t="s">
        <v>5302</v>
      </c>
      <c r="P191" s="158">
        <v>10</v>
      </c>
      <c r="Q191" s="165" t="s">
        <v>5297</v>
      </c>
      <c r="R191" s="202">
        <v>9</v>
      </c>
    </row>
    <row r="192" spans="2:18" s="31" customFormat="1" ht="25.5" x14ac:dyDescent="0.2">
      <c r="B192" s="152" t="s">
        <v>5221</v>
      </c>
      <c r="C192" s="152" t="s">
        <v>5222</v>
      </c>
      <c r="D192" s="182" t="s">
        <v>5223</v>
      </c>
      <c r="E192" s="193">
        <v>-429.04</v>
      </c>
      <c r="F192" s="193">
        <v>49616.6</v>
      </c>
      <c r="G192" s="194">
        <v>2357.8100000000049</v>
      </c>
      <c r="H192" s="155">
        <f t="shared" si="7"/>
        <v>4.7520587867770164E-2</v>
      </c>
      <c r="I192" s="155">
        <f t="shared" si="4"/>
        <v>1.7437912024626135E-3</v>
      </c>
      <c r="J192" s="154">
        <v>51974.41</v>
      </c>
      <c r="K192" s="154">
        <v>49616.6</v>
      </c>
      <c r="L192" s="156">
        <v>2357.8100000000049</v>
      </c>
      <c r="M192" s="20">
        <v>41183</v>
      </c>
      <c r="N192" s="20">
        <v>41547</v>
      </c>
      <c r="O192" s="165" t="s">
        <v>5296</v>
      </c>
      <c r="P192" s="158">
        <v>10</v>
      </c>
      <c r="Q192" s="165" t="s">
        <v>5298</v>
      </c>
      <c r="R192" s="202">
        <v>10</v>
      </c>
    </row>
    <row r="193" spans="2:18" s="31" customFormat="1" x14ac:dyDescent="0.2">
      <c r="B193" s="152" t="s">
        <v>4931</v>
      </c>
      <c r="C193" s="152" t="s">
        <v>4932</v>
      </c>
      <c r="D193" s="182" t="s">
        <v>4933</v>
      </c>
      <c r="E193" s="193">
        <v>127703.43</v>
      </c>
      <c r="F193" s="193">
        <v>918603.32</v>
      </c>
      <c r="G193" s="194">
        <v>0</v>
      </c>
      <c r="H193" s="155">
        <f t="shared" si="7"/>
        <v>0</v>
      </c>
      <c r="I193" s="155">
        <f t="shared" si="4"/>
        <v>3.0820020621089277E-2</v>
      </c>
      <c r="J193" s="154">
        <v>918603.32</v>
      </c>
      <c r="K193" s="154">
        <v>918603.32</v>
      </c>
      <c r="L193" s="156">
        <v>0</v>
      </c>
      <c r="M193" s="20">
        <v>41183</v>
      </c>
      <c r="N193" s="20">
        <v>41547</v>
      </c>
      <c r="O193" s="165" t="s">
        <v>5303</v>
      </c>
      <c r="P193" s="158">
        <v>11</v>
      </c>
      <c r="Q193" s="165" t="s">
        <v>5297</v>
      </c>
      <c r="R193" s="202">
        <v>9</v>
      </c>
    </row>
    <row r="194" spans="2:18" s="31" customFormat="1" x14ac:dyDescent="0.2">
      <c r="B194" s="152" t="s">
        <v>4786</v>
      </c>
      <c r="C194" s="152" t="s">
        <v>4787</v>
      </c>
      <c r="D194" s="182" t="s">
        <v>4788</v>
      </c>
      <c r="E194" s="193">
        <v>-11.31</v>
      </c>
      <c r="F194" s="193">
        <v>2881.48</v>
      </c>
      <c r="G194" s="194">
        <v>1355.1</v>
      </c>
      <c r="H194" s="155">
        <f t="shared" si="7"/>
        <v>0.47027916209725557</v>
      </c>
      <c r="I194" s="155">
        <f t="shared" si="4"/>
        <v>1.4214131401451326E-4</v>
      </c>
      <c r="J194" s="154">
        <v>4236.58</v>
      </c>
      <c r="K194" s="154">
        <v>2881.48</v>
      </c>
      <c r="L194" s="156">
        <v>1355.1</v>
      </c>
      <c r="M194" s="20">
        <v>41183</v>
      </c>
      <c r="N194" s="20">
        <v>41547</v>
      </c>
      <c r="O194" s="165" t="s">
        <v>5304</v>
      </c>
      <c r="P194" s="158">
        <v>11</v>
      </c>
      <c r="Q194" s="165" t="s">
        <v>5297</v>
      </c>
      <c r="R194" s="202">
        <v>9</v>
      </c>
    </row>
    <row r="195" spans="2:18" s="31" customFormat="1" x14ac:dyDescent="0.2">
      <c r="B195" s="152" t="s">
        <v>4861</v>
      </c>
      <c r="C195" s="152" t="s">
        <v>4862</v>
      </c>
      <c r="D195" s="182" t="s">
        <v>4862</v>
      </c>
      <c r="E195" s="193">
        <v>-1570.2</v>
      </c>
      <c r="F195" s="193">
        <v>407840.5</v>
      </c>
      <c r="G195" s="194">
        <v>249644.91000000003</v>
      </c>
      <c r="H195" s="155">
        <f t="shared" si="7"/>
        <v>0.6121140740068729</v>
      </c>
      <c r="I195" s="155">
        <f t="shared" si="4"/>
        <v>2.2059264813309557E-2</v>
      </c>
      <c r="J195" s="154">
        <v>657485.41</v>
      </c>
      <c r="K195" s="154">
        <v>407840.5</v>
      </c>
      <c r="L195" s="156">
        <v>249644.91000000003</v>
      </c>
      <c r="M195" s="20">
        <v>41183</v>
      </c>
      <c r="N195" s="20">
        <v>41547</v>
      </c>
      <c r="O195" s="165" t="s">
        <v>5305</v>
      </c>
      <c r="P195" s="158">
        <v>11</v>
      </c>
      <c r="Q195" s="165" t="s">
        <v>5306</v>
      </c>
      <c r="R195" s="202">
        <v>11</v>
      </c>
    </row>
    <row r="196" spans="2:18" s="31" customFormat="1" x14ac:dyDescent="0.2">
      <c r="B196" s="152" t="s">
        <v>4937</v>
      </c>
      <c r="C196" s="152" t="s">
        <v>4938</v>
      </c>
      <c r="D196" s="182" t="s">
        <v>4939</v>
      </c>
      <c r="E196" s="193">
        <v>310.13</v>
      </c>
      <c r="F196" s="193">
        <v>11641.5</v>
      </c>
      <c r="G196" s="194">
        <v>-3293.2700000000004</v>
      </c>
      <c r="H196" s="155">
        <f t="shared" si="7"/>
        <v>-0.28289052098097328</v>
      </c>
      <c r="I196" s="155">
        <f t="shared" si="4"/>
        <v>2.8009110695310371E-4</v>
      </c>
      <c r="J196" s="154">
        <v>8348.23</v>
      </c>
      <c r="K196" s="154">
        <v>11641.5</v>
      </c>
      <c r="L196" s="156">
        <v>-3293.2700000000004</v>
      </c>
      <c r="M196" s="20">
        <v>41183</v>
      </c>
      <c r="N196" s="20">
        <v>41547</v>
      </c>
      <c r="O196" s="165" t="s">
        <v>5307</v>
      </c>
      <c r="P196" s="158">
        <v>12</v>
      </c>
      <c r="Q196" s="165" t="s">
        <v>5308</v>
      </c>
      <c r="R196" s="202">
        <v>9</v>
      </c>
    </row>
    <row r="197" spans="2:18" s="31" customFormat="1" ht="25.5" x14ac:dyDescent="0.2">
      <c r="B197" s="152" t="s">
        <v>4792</v>
      </c>
      <c r="C197" s="152" t="s">
        <v>4793</v>
      </c>
      <c r="D197" s="182" t="s">
        <v>4794</v>
      </c>
      <c r="E197" s="193">
        <v>-82636.789999999994</v>
      </c>
      <c r="F197" s="193">
        <v>8967835.8599999994</v>
      </c>
      <c r="G197" s="194">
        <v>-451858.87999999896</v>
      </c>
      <c r="H197" s="155">
        <f t="shared" si="7"/>
        <v>-5.0386613565873067E-2</v>
      </c>
      <c r="I197" s="155">
        <f t="shared" si="4"/>
        <v>0.28571917869001562</v>
      </c>
      <c r="J197" s="154">
        <v>8515976.9800000004</v>
      </c>
      <c r="K197" s="154">
        <v>8967835.8599999994</v>
      </c>
      <c r="L197" s="156">
        <v>-451858.87999999896</v>
      </c>
      <c r="M197" s="20">
        <v>41183</v>
      </c>
      <c r="N197" s="20">
        <v>41547</v>
      </c>
      <c r="O197" s="165" t="s">
        <v>5309</v>
      </c>
      <c r="P197" s="158">
        <v>3</v>
      </c>
      <c r="Q197" s="165" t="s">
        <v>5297</v>
      </c>
      <c r="R197" s="202">
        <v>9</v>
      </c>
    </row>
    <row r="198" spans="2:18" s="31" customFormat="1" ht="25.5" x14ac:dyDescent="0.2">
      <c r="B198" s="152" t="s">
        <v>5061</v>
      </c>
      <c r="C198" s="152" t="s">
        <v>5062</v>
      </c>
      <c r="D198" s="182" t="s">
        <v>5063</v>
      </c>
      <c r="E198" s="193">
        <v>16455.810000000001</v>
      </c>
      <c r="F198" s="193">
        <v>941994.33</v>
      </c>
      <c r="G198" s="194">
        <v>5479.0500000000466</v>
      </c>
      <c r="H198" s="155">
        <f t="shared" si="7"/>
        <v>5.8164362836451962E-3</v>
      </c>
      <c r="I198" s="155">
        <f t="shared" si="4"/>
        <v>3.1788638766876175E-2</v>
      </c>
      <c r="J198" s="154">
        <v>947473.38</v>
      </c>
      <c r="K198" s="154">
        <v>941994.33</v>
      </c>
      <c r="L198" s="156">
        <v>5479.0500000000466</v>
      </c>
      <c r="M198" s="20">
        <v>41183</v>
      </c>
      <c r="N198" s="20">
        <v>41547</v>
      </c>
      <c r="O198" s="165" t="s">
        <v>5310</v>
      </c>
      <c r="P198" s="158">
        <v>1</v>
      </c>
      <c r="Q198" s="165" t="s">
        <v>5297</v>
      </c>
      <c r="R198" s="202">
        <v>9</v>
      </c>
    </row>
    <row r="199" spans="2:18" s="31" customFormat="1" x14ac:dyDescent="0.2">
      <c r="B199" s="152" t="s">
        <v>5115</v>
      </c>
      <c r="C199" s="152" t="s">
        <v>5116</v>
      </c>
      <c r="D199" s="182" t="s">
        <v>5117</v>
      </c>
      <c r="E199" s="193">
        <v>-699.98</v>
      </c>
      <c r="F199" s="193">
        <v>128607.66</v>
      </c>
      <c r="G199" s="194">
        <v>227803.33</v>
      </c>
      <c r="H199" s="155">
        <f t="shared" si="7"/>
        <v>1.7713045241628684</v>
      </c>
      <c r="I199" s="155">
        <f t="shared" si="4"/>
        <v>1.1957929850920684E-2</v>
      </c>
      <c r="J199" s="154">
        <v>356410.99</v>
      </c>
      <c r="K199" s="154">
        <v>128607.66</v>
      </c>
      <c r="L199" s="156">
        <v>227803.33</v>
      </c>
      <c r="M199" s="20">
        <v>41183</v>
      </c>
      <c r="N199" s="20">
        <v>41547</v>
      </c>
      <c r="O199" s="165" t="s">
        <v>5305</v>
      </c>
      <c r="P199" s="158">
        <v>11</v>
      </c>
      <c r="Q199" s="165" t="s">
        <v>5306</v>
      </c>
      <c r="R199" s="202">
        <v>11</v>
      </c>
    </row>
    <row r="200" spans="2:18" s="31" customFormat="1" x14ac:dyDescent="0.2">
      <c r="B200" s="152" t="s">
        <v>4800</v>
      </c>
      <c r="C200" s="152" t="s">
        <v>4801</v>
      </c>
      <c r="D200" s="182" t="s">
        <v>4801</v>
      </c>
      <c r="E200" s="193">
        <v>1672.16</v>
      </c>
      <c r="F200" s="193">
        <v>218722.95</v>
      </c>
      <c r="G200" s="194">
        <v>155982</v>
      </c>
      <c r="H200" s="155">
        <f t="shared" si="7"/>
        <v>0.71314875736633943</v>
      </c>
      <c r="I200" s="155">
        <f t="shared" si="4"/>
        <v>1.2571709718863445E-2</v>
      </c>
      <c r="J200" s="154">
        <v>374704.95</v>
      </c>
      <c r="K200" s="154">
        <v>218722.95</v>
      </c>
      <c r="L200" s="156">
        <v>155982</v>
      </c>
      <c r="M200" s="20">
        <v>41183</v>
      </c>
      <c r="N200" s="20">
        <v>41547</v>
      </c>
      <c r="O200" s="165" t="s">
        <v>5305</v>
      </c>
      <c r="P200" s="158">
        <v>11</v>
      </c>
      <c r="Q200" s="165" t="s">
        <v>5306</v>
      </c>
      <c r="R200" s="202">
        <v>11</v>
      </c>
    </row>
    <row r="201" spans="2:18" s="31" customFormat="1" ht="25.5" x14ac:dyDescent="0.2">
      <c r="B201" s="152" t="s">
        <v>4901</v>
      </c>
      <c r="C201" s="152" t="s">
        <v>4902</v>
      </c>
      <c r="D201" s="182" t="s">
        <v>4903</v>
      </c>
      <c r="E201" s="193">
        <v>-401.05</v>
      </c>
      <c r="F201" s="193">
        <v>2047280.77</v>
      </c>
      <c r="G201" s="194">
        <v>48185.669999999925</v>
      </c>
      <c r="H201" s="155">
        <f t="shared" si="7"/>
        <v>2.3536424854906406E-2</v>
      </c>
      <c r="I201" s="155">
        <f t="shared" si="4"/>
        <v>7.03049047238372E-2</v>
      </c>
      <c r="J201" s="154">
        <v>2095466.44</v>
      </c>
      <c r="K201" s="154">
        <v>2047280.77</v>
      </c>
      <c r="L201" s="156">
        <v>48185.669999999925</v>
      </c>
      <c r="M201" s="20">
        <v>41183</v>
      </c>
      <c r="N201" s="20">
        <v>41547</v>
      </c>
      <c r="O201" s="165" t="s">
        <v>5296</v>
      </c>
      <c r="P201" s="158">
        <v>10</v>
      </c>
      <c r="Q201" s="165" t="s">
        <v>5311</v>
      </c>
      <c r="R201" s="202">
        <v>10</v>
      </c>
    </row>
    <row r="202" spans="2:18" s="31" customFormat="1" x14ac:dyDescent="0.2">
      <c r="B202" s="152" t="s">
        <v>4707</v>
      </c>
      <c r="C202" s="152" t="s">
        <v>4708</v>
      </c>
      <c r="D202" s="182" t="s">
        <v>4709</v>
      </c>
      <c r="E202" s="193">
        <v>3997.78</v>
      </c>
      <c r="F202" s="193">
        <v>33814.97</v>
      </c>
      <c r="G202" s="194">
        <v>-13187.32</v>
      </c>
      <c r="H202" s="155">
        <f t="shared" si="7"/>
        <v>-0.38998467246902774</v>
      </c>
      <c r="I202" s="155">
        <f t="shared" si="4"/>
        <v>6.9207740111870307E-4</v>
      </c>
      <c r="J202" s="154">
        <v>20627.650000000001</v>
      </c>
      <c r="K202" s="154">
        <v>33814.97</v>
      </c>
      <c r="L202" s="156">
        <v>-13187.32</v>
      </c>
      <c r="M202" s="20">
        <v>41183</v>
      </c>
      <c r="N202" s="20">
        <v>41547</v>
      </c>
      <c r="O202" s="165" t="s">
        <v>5312</v>
      </c>
      <c r="P202" s="158">
        <v>2</v>
      </c>
      <c r="Q202" s="165" t="s">
        <v>5297</v>
      </c>
      <c r="R202" s="202">
        <v>9</v>
      </c>
    </row>
    <row r="203" spans="2:18" s="31" customFormat="1" x14ac:dyDescent="0.2">
      <c r="B203" s="152" t="s">
        <v>4913</v>
      </c>
      <c r="C203" s="152" t="s">
        <v>4914</v>
      </c>
      <c r="D203" s="182" t="s">
        <v>4915</v>
      </c>
      <c r="E203" s="193">
        <v>-11006.39</v>
      </c>
      <c r="F203" s="193">
        <v>221461.47</v>
      </c>
      <c r="G203" s="194">
        <v>0</v>
      </c>
      <c r="H203" s="155">
        <f t="shared" si="7"/>
        <v>0</v>
      </c>
      <c r="I203" s="155">
        <f t="shared" si="4"/>
        <v>7.4302442888805852E-3</v>
      </c>
      <c r="J203" s="154">
        <v>221461.47</v>
      </c>
      <c r="K203" s="154">
        <v>221461.47</v>
      </c>
      <c r="L203" s="156">
        <v>0</v>
      </c>
      <c r="M203" s="20">
        <v>41183</v>
      </c>
      <c r="N203" s="20">
        <v>41547</v>
      </c>
      <c r="O203" s="165" t="s">
        <v>5313</v>
      </c>
      <c r="P203" s="158">
        <v>6</v>
      </c>
      <c r="Q203" s="165" t="s">
        <v>5314</v>
      </c>
      <c r="R203" s="202">
        <v>6</v>
      </c>
    </row>
    <row r="204" spans="2:18" s="31" customFormat="1" x14ac:dyDescent="0.2">
      <c r="B204" s="152" t="s">
        <v>5204</v>
      </c>
      <c r="C204" s="152" t="s">
        <v>5205</v>
      </c>
      <c r="D204" s="182" t="s">
        <v>5205</v>
      </c>
      <c r="E204" s="193">
        <v>-57.39</v>
      </c>
      <c r="F204" s="193">
        <v>356768.28</v>
      </c>
      <c r="G204" s="194">
        <v>-37759.030000000028</v>
      </c>
      <c r="H204" s="155">
        <f t="shared" si="7"/>
        <v>-0.10583628679096703</v>
      </c>
      <c r="I204" s="155">
        <f t="shared" si="4"/>
        <v>1.0703065675092733E-2</v>
      </c>
      <c r="J204" s="154">
        <v>319009.25</v>
      </c>
      <c r="K204" s="154">
        <v>356768.28</v>
      </c>
      <c r="L204" s="156">
        <v>-37759.030000000028</v>
      </c>
      <c r="M204" s="20">
        <v>41183</v>
      </c>
      <c r="N204" s="20">
        <v>41547</v>
      </c>
      <c r="O204" s="165" t="s">
        <v>5315</v>
      </c>
      <c r="P204" s="158">
        <v>10</v>
      </c>
      <c r="Q204" s="165" t="s">
        <v>5297</v>
      </c>
      <c r="R204" s="202">
        <v>9</v>
      </c>
    </row>
    <row r="205" spans="2:18" s="31" customFormat="1" x14ac:dyDescent="0.2">
      <c r="B205" s="152" t="s">
        <v>4984</v>
      </c>
      <c r="C205" s="152" t="s">
        <v>4985</v>
      </c>
      <c r="D205" s="182" t="s">
        <v>4986</v>
      </c>
      <c r="E205" s="193">
        <v>11661.37</v>
      </c>
      <c r="F205" s="193">
        <v>31169.63</v>
      </c>
      <c r="G205" s="194">
        <v>-513.52000000000044</v>
      </c>
      <c r="H205" s="155">
        <f t="shared" si="7"/>
        <v>-1.6475011092528222E-2</v>
      </c>
      <c r="I205" s="155">
        <f t="shared" si="4"/>
        <v>1.028541832792833E-3</v>
      </c>
      <c r="J205" s="154">
        <v>30656.11</v>
      </c>
      <c r="K205" s="154">
        <v>31169.63</v>
      </c>
      <c r="L205" s="156">
        <v>-513.52000000000044</v>
      </c>
      <c r="M205" s="20">
        <v>41183</v>
      </c>
      <c r="N205" s="20">
        <v>41547</v>
      </c>
      <c r="O205" s="165" t="s">
        <v>5316</v>
      </c>
      <c r="P205" s="158">
        <v>3</v>
      </c>
      <c r="Q205" s="165" t="s">
        <v>5297</v>
      </c>
      <c r="R205" s="202">
        <v>9</v>
      </c>
    </row>
    <row r="206" spans="2:18" s="31" customFormat="1" ht="38.25" x14ac:dyDescent="0.2">
      <c r="B206" s="152" t="s">
        <v>4695</v>
      </c>
      <c r="C206" s="152" t="s">
        <v>4696</v>
      </c>
      <c r="D206" s="182" t="s">
        <v>4697</v>
      </c>
      <c r="E206" s="193">
        <v>-65561.39</v>
      </c>
      <c r="F206" s="193">
        <v>246789.35</v>
      </c>
      <c r="G206" s="194">
        <v>-109249.95000000001</v>
      </c>
      <c r="H206" s="155">
        <f t="shared" si="7"/>
        <v>-0.44268502672420834</v>
      </c>
      <c r="I206" s="155">
        <f t="shared" si="4"/>
        <v>4.6145785149266025E-3</v>
      </c>
      <c r="J206" s="154">
        <v>137539.4</v>
      </c>
      <c r="K206" s="154">
        <v>246789.35</v>
      </c>
      <c r="L206" s="156">
        <v>-109249.95000000001</v>
      </c>
      <c r="M206" s="20">
        <v>41183</v>
      </c>
      <c r="N206" s="20">
        <v>41547</v>
      </c>
      <c r="O206" s="165" t="s">
        <v>5317</v>
      </c>
      <c r="P206" s="158">
        <v>4</v>
      </c>
      <c r="Q206" s="165" t="s">
        <v>5318</v>
      </c>
      <c r="R206" s="202">
        <v>7</v>
      </c>
    </row>
    <row r="207" spans="2:18" s="31" customFormat="1" ht="25.5" x14ac:dyDescent="0.2">
      <c r="B207" s="152" t="s">
        <v>5144</v>
      </c>
      <c r="C207" s="152" t="s">
        <v>5145</v>
      </c>
      <c r="D207" s="182" t="s">
        <v>5146</v>
      </c>
      <c r="E207" s="193">
        <v>393.28</v>
      </c>
      <c r="F207" s="193">
        <v>6917.11</v>
      </c>
      <c r="G207" s="194">
        <v>-1797.63</v>
      </c>
      <c r="H207" s="155">
        <f t="shared" si="7"/>
        <v>-0.25988165577820799</v>
      </c>
      <c r="I207" s="155">
        <f t="shared" ref="I207:I270" si="8">J207/29805409</f>
        <v>1.7176345407640605E-4</v>
      </c>
      <c r="J207" s="154">
        <v>5119.4799999999996</v>
      </c>
      <c r="K207" s="154">
        <v>6917.11</v>
      </c>
      <c r="L207" s="156">
        <v>-1797.63</v>
      </c>
      <c r="M207" s="20">
        <v>41183</v>
      </c>
      <c r="N207" s="20">
        <v>41547</v>
      </c>
      <c r="O207" s="165" t="s">
        <v>5316</v>
      </c>
      <c r="P207" s="158">
        <v>3</v>
      </c>
      <c r="Q207" s="165" t="s">
        <v>5297</v>
      </c>
      <c r="R207" s="202">
        <v>9</v>
      </c>
    </row>
    <row r="208" spans="2:18" s="31" customFormat="1" x14ac:dyDescent="0.2">
      <c r="B208" s="152" t="s">
        <v>4987</v>
      </c>
      <c r="C208" s="152" t="s">
        <v>4988</v>
      </c>
      <c r="D208" s="182" t="s">
        <v>4989</v>
      </c>
      <c r="E208" s="193">
        <v>1161.93</v>
      </c>
      <c r="F208" s="193">
        <v>26611.1</v>
      </c>
      <c r="G208" s="194">
        <v>-2835.619999999999</v>
      </c>
      <c r="H208" s="155">
        <f t="shared" si="7"/>
        <v>-0.10655778979448423</v>
      </c>
      <c r="I208" s="155">
        <f t="shared" si="8"/>
        <v>7.9769011054335809E-4</v>
      </c>
      <c r="J208" s="154">
        <v>23775.48</v>
      </c>
      <c r="K208" s="154">
        <v>26611.1</v>
      </c>
      <c r="L208" s="156">
        <v>-2835.619999999999</v>
      </c>
      <c r="M208" s="20">
        <v>41183</v>
      </c>
      <c r="N208" s="20">
        <v>41547</v>
      </c>
      <c r="O208" s="165" t="s">
        <v>5296</v>
      </c>
      <c r="P208" s="158">
        <v>10</v>
      </c>
      <c r="Q208" s="165" t="s">
        <v>5298</v>
      </c>
      <c r="R208" s="202">
        <v>10</v>
      </c>
    </row>
    <row r="209" spans="2:18" s="31" customFormat="1" x14ac:dyDescent="0.2">
      <c r="B209" s="152" t="s">
        <v>5070</v>
      </c>
      <c r="C209" s="152" t="s">
        <v>5071</v>
      </c>
      <c r="D209" s="182" t="s">
        <v>5072</v>
      </c>
      <c r="E209" s="193">
        <v>393.28</v>
      </c>
      <c r="F209" s="193">
        <v>37027.57</v>
      </c>
      <c r="G209" s="194">
        <v>-1492.1800000000003</v>
      </c>
      <c r="H209" s="155">
        <f t="shared" si="7"/>
        <v>-4.0299160868509605E-2</v>
      </c>
      <c r="I209" s="155">
        <f t="shared" si="8"/>
        <v>1.1922463469633984E-3</v>
      </c>
      <c r="J209" s="154">
        <v>35535.39</v>
      </c>
      <c r="K209" s="154">
        <v>37027.57</v>
      </c>
      <c r="L209" s="156">
        <v>-1492.1800000000003</v>
      </c>
      <c r="M209" s="20">
        <v>41183</v>
      </c>
      <c r="N209" s="20">
        <v>41547</v>
      </c>
      <c r="O209" s="165" t="s">
        <v>5319</v>
      </c>
      <c r="P209" s="158">
        <v>3</v>
      </c>
      <c r="Q209" s="165" t="s">
        <v>5297</v>
      </c>
      <c r="R209" s="202">
        <v>9</v>
      </c>
    </row>
    <row r="210" spans="2:18" s="31" customFormat="1" x14ac:dyDescent="0.2">
      <c r="B210" s="152" t="s">
        <v>5142</v>
      </c>
      <c r="C210" s="152" t="s">
        <v>5143</v>
      </c>
      <c r="D210" s="182" t="s">
        <v>5143</v>
      </c>
      <c r="E210" s="193">
        <v>-847.33</v>
      </c>
      <c r="F210" s="193">
        <v>181533.29</v>
      </c>
      <c r="G210" s="194">
        <v>-5696.7700000000186</v>
      </c>
      <c r="H210" s="155">
        <f t="shared" si="7"/>
        <v>-3.1381406683038786E-2</v>
      </c>
      <c r="I210" s="155">
        <f t="shared" si="8"/>
        <v>5.8994835467615957E-3</v>
      </c>
      <c r="J210" s="154">
        <v>175836.52</v>
      </c>
      <c r="K210" s="154">
        <v>181533.29</v>
      </c>
      <c r="L210" s="156">
        <v>-5696.7700000000186</v>
      </c>
      <c r="M210" s="20">
        <v>41183</v>
      </c>
      <c r="N210" s="20">
        <v>41547</v>
      </c>
      <c r="O210" s="165" t="s">
        <v>5320</v>
      </c>
      <c r="P210" s="158">
        <v>3</v>
      </c>
      <c r="Q210" s="165" t="s">
        <v>5297</v>
      </c>
      <c r="R210" s="202">
        <v>9</v>
      </c>
    </row>
    <row r="211" spans="2:18" s="31" customFormat="1" ht="38.25" x14ac:dyDescent="0.2">
      <c r="B211" s="152" t="s">
        <v>4846</v>
      </c>
      <c r="C211" s="152" t="s">
        <v>4847</v>
      </c>
      <c r="D211" s="182" t="s">
        <v>4848</v>
      </c>
      <c r="E211" s="193">
        <v>-254.81</v>
      </c>
      <c r="F211" s="193">
        <v>69198.61</v>
      </c>
      <c r="G211" s="194">
        <v>5441.9199999999983</v>
      </c>
      <c r="H211" s="155">
        <f t="shared" si="7"/>
        <v>7.8642042087261554E-2</v>
      </c>
      <c r="I211" s="155">
        <f t="shared" si="8"/>
        <v>2.5042612231893882E-3</v>
      </c>
      <c r="J211" s="154">
        <v>74640.53</v>
      </c>
      <c r="K211" s="154">
        <v>69198.61</v>
      </c>
      <c r="L211" s="156">
        <v>5441.9199999999983</v>
      </c>
      <c r="M211" s="20">
        <v>41183</v>
      </c>
      <c r="N211" s="20">
        <v>41547</v>
      </c>
      <c r="O211" s="165" t="s">
        <v>5316</v>
      </c>
      <c r="P211" s="158">
        <v>3</v>
      </c>
      <c r="Q211" s="165" t="s">
        <v>5297</v>
      </c>
      <c r="R211" s="202">
        <v>9</v>
      </c>
    </row>
    <row r="212" spans="2:18" s="31" customFormat="1" x14ac:dyDescent="0.2">
      <c r="B212" s="152" t="s">
        <v>4993</v>
      </c>
      <c r="C212" s="152" t="s">
        <v>4994</v>
      </c>
      <c r="D212" s="182" t="s">
        <v>4994</v>
      </c>
      <c r="E212" s="193">
        <v>30723.919999999998</v>
      </c>
      <c r="F212" s="193">
        <v>219865.36</v>
      </c>
      <c r="G212" s="194">
        <v>25847.060000000027</v>
      </c>
      <c r="H212" s="155">
        <f t="shared" si="7"/>
        <v>0.11755858221595265</v>
      </c>
      <c r="I212" s="155">
        <f t="shared" si="8"/>
        <v>8.2438868730169076E-3</v>
      </c>
      <c r="J212" s="154">
        <v>245712.42</v>
      </c>
      <c r="K212" s="154">
        <v>219865.36</v>
      </c>
      <c r="L212" s="156">
        <v>25847.060000000027</v>
      </c>
      <c r="M212" s="20">
        <v>41183</v>
      </c>
      <c r="N212" s="20">
        <v>41547</v>
      </c>
      <c r="O212" s="165" t="s">
        <v>5321</v>
      </c>
      <c r="P212" s="158">
        <v>2</v>
      </c>
      <c r="Q212" s="165" t="s">
        <v>5297</v>
      </c>
      <c r="R212" s="202">
        <v>9</v>
      </c>
    </row>
    <row r="213" spans="2:18" s="31" customFormat="1" ht="25.5" x14ac:dyDescent="0.2">
      <c r="B213" s="152" t="s">
        <v>4780</v>
      </c>
      <c r="C213" s="152" t="s">
        <v>4781</v>
      </c>
      <c r="D213" s="182" t="s">
        <v>4782</v>
      </c>
      <c r="E213" s="193">
        <v>-199.97</v>
      </c>
      <c r="F213" s="193">
        <v>0.26</v>
      </c>
      <c r="G213" s="194">
        <v>2995.81</v>
      </c>
      <c r="H213" s="155">
        <f t="shared" si="7"/>
        <v>11522.346153846152</v>
      </c>
      <c r="I213" s="155">
        <f t="shared" si="8"/>
        <v>1.0052101616857532E-4</v>
      </c>
      <c r="J213" s="154">
        <v>2996.07</v>
      </c>
      <c r="K213" s="154">
        <v>0.26</v>
      </c>
      <c r="L213" s="156">
        <v>2995.81</v>
      </c>
      <c r="M213" s="20">
        <v>41183</v>
      </c>
      <c r="N213" s="20">
        <v>41547</v>
      </c>
      <c r="O213" s="165" t="s">
        <v>5309</v>
      </c>
      <c r="P213" s="158">
        <v>3</v>
      </c>
      <c r="Q213" s="165" t="s">
        <v>5322</v>
      </c>
      <c r="R213" s="202">
        <v>3</v>
      </c>
    </row>
    <row r="214" spans="2:18" s="31" customFormat="1" x14ac:dyDescent="0.2">
      <c r="B214" s="152" t="s">
        <v>4775</v>
      </c>
      <c r="C214" s="152" t="s">
        <v>4776</v>
      </c>
      <c r="D214" s="182" t="s">
        <v>4777</v>
      </c>
      <c r="E214" s="193">
        <v>-56.19</v>
      </c>
      <c r="F214" s="193">
        <v>8582.91</v>
      </c>
      <c r="G214" s="194">
        <v>577.88999999999942</v>
      </c>
      <c r="H214" s="155">
        <f t="shared" si="7"/>
        <v>6.7330311048350661E-2</v>
      </c>
      <c r="I214" s="155">
        <f t="shared" si="8"/>
        <v>3.0735360819910236E-4</v>
      </c>
      <c r="J214" s="154">
        <v>9160.7999999999993</v>
      </c>
      <c r="K214" s="154">
        <v>8582.91</v>
      </c>
      <c r="L214" s="156">
        <v>577.88999999999942</v>
      </c>
      <c r="M214" s="20">
        <v>41183</v>
      </c>
      <c r="N214" s="20">
        <v>41547</v>
      </c>
      <c r="O214" s="165" t="s">
        <v>5323</v>
      </c>
      <c r="P214" s="158">
        <v>5</v>
      </c>
      <c r="Q214" s="165" t="s">
        <v>5324</v>
      </c>
      <c r="R214" s="202">
        <v>5</v>
      </c>
    </row>
    <row r="215" spans="2:18" s="31" customFormat="1" x14ac:dyDescent="0.2">
      <c r="B215" s="152" t="s">
        <v>5153</v>
      </c>
      <c r="C215" s="152" t="s">
        <v>5154</v>
      </c>
      <c r="D215" s="182" t="s">
        <v>5155</v>
      </c>
      <c r="E215" s="193">
        <v>-3.78</v>
      </c>
      <c r="F215" s="193">
        <v>1493.17</v>
      </c>
      <c r="G215" s="194">
        <v>-447.03</v>
      </c>
      <c r="H215" s="155">
        <f t="shared" si="7"/>
        <v>-0.29938319146513792</v>
      </c>
      <c r="I215" s="155">
        <f t="shared" si="8"/>
        <v>3.5098998305978629E-5</v>
      </c>
      <c r="J215" s="154">
        <v>1046.1400000000001</v>
      </c>
      <c r="K215" s="154">
        <v>1493.17</v>
      </c>
      <c r="L215" s="156">
        <v>-447.03</v>
      </c>
      <c r="M215" s="20">
        <v>41183</v>
      </c>
      <c r="N215" s="20">
        <v>41547</v>
      </c>
      <c r="O215" s="165" t="s">
        <v>5325</v>
      </c>
      <c r="P215" s="158">
        <v>5</v>
      </c>
      <c r="Q215" s="165" t="s">
        <v>5326</v>
      </c>
      <c r="R215" s="202">
        <v>6</v>
      </c>
    </row>
    <row r="216" spans="2:18" s="31" customFormat="1" x14ac:dyDescent="0.2">
      <c r="B216" s="152" t="s">
        <v>5004</v>
      </c>
      <c r="C216" s="152" t="s">
        <v>5005</v>
      </c>
      <c r="D216" s="182" t="s">
        <v>5006</v>
      </c>
      <c r="E216" s="193">
        <v>-222.97</v>
      </c>
      <c r="F216" s="193">
        <v>24537.23</v>
      </c>
      <c r="G216" s="194">
        <v>-5656.6399999999994</v>
      </c>
      <c r="H216" s="155">
        <f t="shared" si="7"/>
        <v>-0.23053294931824006</v>
      </c>
      <c r="I216" s="155">
        <f t="shared" si="8"/>
        <v>6.3346186593178438E-4</v>
      </c>
      <c r="J216" s="154">
        <v>18880.59</v>
      </c>
      <c r="K216" s="154">
        <v>24537.23</v>
      </c>
      <c r="L216" s="156">
        <v>-5656.6399999999994</v>
      </c>
      <c r="M216" s="20">
        <v>41183</v>
      </c>
      <c r="N216" s="20">
        <v>41547</v>
      </c>
      <c r="O216" s="165" t="s">
        <v>5327</v>
      </c>
      <c r="P216" s="158">
        <v>5</v>
      </c>
      <c r="Q216" s="165" t="s">
        <v>5328</v>
      </c>
      <c r="R216" s="202">
        <v>5</v>
      </c>
    </row>
    <row r="217" spans="2:18" s="31" customFormat="1" x14ac:dyDescent="0.2">
      <c r="B217" s="152" t="s">
        <v>4849</v>
      </c>
      <c r="C217" s="152" t="s">
        <v>4850</v>
      </c>
      <c r="D217" s="182" t="s">
        <v>4851</v>
      </c>
      <c r="E217" s="193">
        <v>-2701.47</v>
      </c>
      <c r="F217" s="193">
        <v>546533.86</v>
      </c>
      <c r="G217" s="194">
        <v>-30771.760000000009</v>
      </c>
      <c r="H217" s="155">
        <f t="shared" si="7"/>
        <v>-5.6303483191325075E-2</v>
      </c>
      <c r="I217" s="155">
        <f t="shared" si="8"/>
        <v>1.7304312113281182E-2</v>
      </c>
      <c r="J217" s="154">
        <v>515762.1</v>
      </c>
      <c r="K217" s="154">
        <v>546533.86</v>
      </c>
      <c r="L217" s="156">
        <v>-30771.760000000009</v>
      </c>
      <c r="M217" s="20">
        <v>41183</v>
      </c>
      <c r="N217" s="20">
        <v>41547</v>
      </c>
      <c r="O217" s="165" t="s">
        <v>5329</v>
      </c>
      <c r="P217" s="158">
        <v>4</v>
      </c>
      <c r="Q217" s="165" t="s">
        <v>5297</v>
      </c>
      <c r="R217" s="202">
        <v>9</v>
      </c>
    </row>
    <row r="218" spans="2:18" s="31" customFormat="1" x14ac:dyDescent="0.2">
      <c r="B218" s="152" t="s">
        <v>4733</v>
      </c>
      <c r="C218" s="152" t="s">
        <v>4734</v>
      </c>
      <c r="D218" s="182" t="s">
        <v>4735</v>
      </c>
      <c r="E218" s="193">
        <v>16342.17</v>
      </c>
      <c r="F218" s="193">
        <v>23031.8</v>
      </c>
      <c r="G218" s="194">
        <v>-999.21999999999753</v>
      </c>
      <c r="H218" s="155">
        <f t="shared" si="7"/>
        <v>-4.3384364226851463E-2</v>
      </c>
      <c r="I218" s="155">
        <f t="shared" si="8"/>
        <v>7.3921414733815608E-4</v>
      </c>
      <c r="J218" s="154">
        <v>22032.58</v>
      </c>
      <c r="K218" s="154">
        <v>23031.8</v>
      </c>
      <c r="L218" s="156">
        <v>-999.21999999999753</v>
      </c>
      <c r="M218" s="20">
        <v>41183</v>
      </c>
      <c r="N218" s="20">
        <v>41547</v>
      </c>
      <c r="O218" s="165" t="s">
        <v>5309</v>
      </c>
      <c r="P218" s="158">
        <v>3</v>
      </c>
      <c r="Q218" s="165" t="s">
        <v>5322</v>
      </c>
      <c r="R218" s="202">
        <v>3</v>
      </c>
    </row>
    <row r="219" spans="2:18" s="31" customFormat="1" ht="25.5" x14ac:dyDescent="0.2">
      <c r="B219" s="152" t="s">
        <v>4869</v>
      </c>
      <c r="C219" s="152" t="s">
        <v>4870</v>
      </c>
      <c r="D219" s="182" t="s">
        <v>4871</v>
      </c>
      <c r="E219" s="193">
        <v>-7.54</v>
      </c>
      <c r="F219" s="193">
        <v>20747.939999999999</v>
      </c>
      <c r="G219" s="194">
        <v>-468.89999999999782</v>
      </c>
      <c r="H219" s="155">
        <f t="shared" si="7"/>
        <v>-2.2599834007617038E-2</v>
      </c>
      <c r="I219" s="155">
        <f t="shared" si="8"/>
        <v>6.8038120194894832E-4</v>
      </c>
      <c r="J219" s="154">
        <v>20279.04</v>
      </c>
      <c r="K219" s="154">
        <v>20747.939999999999</v>
      </c>
      <c r="L219" s="156">
        <v>-468.89999999999782</v>
      </c>
      <c r="M219" s="20">
        <v>41183</v>
      </c>
      <c r="N219" s="20">
        <v>41547</v>
      </c>
      <c r="O219" s="165" t="s">
        <v>5329</v>
      </c>
      <c r="P219" s="158">
        <v>4</v>
      </c>
      <c r="Q219" s="165" t="s">
        <v>5297</v>
      </c>
      <c r="R219" s="202">
        <v>9</v>
      </c>
    </row>
    <row r="220" spans="2:18" s="31" customFormat="1" x14ac:dyDescent="0.2">
      <c r="B220" s="152" t="s">
        <v>5124</v>
      </c>
      <c r="C220" s="152" t="s">
        <v>5125</v>
      </c>
      <c r="D220" s="182" t="s">
        <v>5126</v>
      </c>
      <c r="E220" s="193">
        <v>-289.55</v>
      </c>
      <c r="F220" s="193">
        <v>11859.42</v>
      </c>
      <c r="G220" s="194">
        <v>2658.3899999999994</v>
      </c>
      <c r="H220" s="155">
        <f t="shared" si="7"/>
        <v>0.22415851702697093</v>
      </c>
      <c r="I220" s="155">
        <f t="shared" si="8"/>
        <v>4.870864211257762E-4</v>
      </c>
      <c r="J220" s="154">
        <v>14517.81</v>
      </c>
      <c r="K220" s="154">
        <v>11859.42</v>
      </c>
      <c r="L220" s="156">
        <v>2658.3899999999994</v>
      </c>
      <c r="M220" s="20">
        <v>41183</v>
      </c>
      <c r="N220" s="20">
        <v>41547</v>
      </c>
      <c r="O220" s="165" t="s">
        <v>5324</v>
      </c>
      <c r="P220" s="158">
        <v>5</v>
      </c>
      <c r="Q220" s="165" t="s">
        <v>5297</v>
      </c>
      <c r="R220" s="202">
        <v>9</v>
      </c>
    </row>
    <row r="221" spans="2:18" s="31" customFormat="1" x14ac:dyDescent="0.2">
      <c r="B221" s="152" t="s">
        <v>4826</v>
      </c>
      <c r="C221" s="152" t="s">
        <v>4827</v>
      </c>
      <c r="D221" s="182" t="s">
        <v>4827</v>
      </c>
      <c r="E221" s="193">
        <v>296253.65000000002</v>
      </c>
      <c r="F221" s="193">
        <v>0</v>
      </c>
      <c r="G221" s="194"/>
      <c r="H221" s="155"/>
      <c r="I221" s="155">
        <f t="shared" si="8"/>
        <v>2.5026235003183486E-2</v>
      </c>
      <c r="J221" s="154">
        <v>745917.17</v>
      </c>
      <c r="K221" s="154" t="s">
        <v>5259</v>
      </c>
      <c r="L221" s="156"/>
      <c r="M221" s="20">
        <v>41183</v>
      </c>
      <c r="N221" s="20">
        <v>41547</v>
      </c>
      <c r="O221" s="165" t="s">
        <v>5330</v>
      </c>
      <c r="P221" s="158">
        <v>4</v>
      </c>
      <c r="Q221" s="165" t="s">
        <v>5331</v>
      </c>
      <c r="R221" s="202">
        <v>2</v>
      </c>
    </row>
    <row r="222" spans="2:18" s="31" customFormat="1" x14ac:dyDescent="0.2">
      <c r="B222" s="152" t="s">
        <v>5332</v>
      </c>
      <c r="C222" s="152" t="s">
        <v>5333</v>
      </c>
      <c r="D222" s="182" t="s">
        <v>5334</v>
      </c>
      <c r="E222" s="193">
        <v>1179.6099999999999</v>
      </c>
      <c r="F222" s="193">
        <v>4520.3999999999996</v>
      </c>
      <c r="G222" s="194">
        <v>-3340.79</v>
      </c>
      <c r="H222" s="155">
        <f t="shared" ref="H222:H233" si="9">G222/F222</f>
        <v>-0.73904742943102386</v>
      </c>
      <c r="I222" s="155">
        <f t="shared" si="8"/>
        <v>3.9577044555905939E-5</v>
      </c>
      <c r="J222" s="154">
        <v>1179.6099999999999</v>
      </c>
      <c r="K222" s="154">
        <v>4520.3999999999996</v>
      </c>
      <c r="L222" s="156">
        <v>-3340.79</v>
      </c>
      <c r="M222" s="20">
        <v>41183</v>
      </c>
      <c r="N222" s="20">
        <v>41547</v>
      </c>
      <c r="O222" s="165" t="s">
        <v>5335</v>
      </c>
      <c r="P222" s="158">
        <v>4</v>
      </c>
      <c r="Q222" s="165" t="s">
        <v>5297</v>
      </c>
      <c r="R222" s="202">
        <v>9</v>
      </c>
    </row>
    <row r="223" spans="2:18" s="31" customFormat="1" x14ac:dyDescent="0.2">
      <c r="B223" s="152" t="s">
        <v>5058</v>
      </c>
      <c r="C223" s="152" t="s">
        <v>5059</v>
      </c>
      <c r="D223" s="182" t="s">
        <v>5060</v>
      </c>
      <c r="E223" s="193">
        <v>393.28</v>
      </c>
      <c r="F223" s="193">
        <v>2809.37</v>
      </c>
      <c r="G223" s="194">
        <v>-2028.5</v>
      </c>
      <c r="H223" s="155">
        <f t="shared" si="9"/>
        <v>-0.72204800364494537</v>
      </c>
      <c r="I223" s="155">
        <f t="shared" si="8"/>
        <v>2.6198935904553433E-5</v>
      </c>
      <c r="J223" s="154">
        <v>780.87</v>
      </c>
      <c r="K223" s="154">
        <v>2809.37</v>
      </c>
      <c r="L223" s="156">
        <v>-2028.5</v>
      </c>
      <c r="M223" s="20">
        <v>41183</v>
      </c>
      <c r="N223" s="20">
        <v>41547</v>
      </c>
      <c r="O223" s="165" t="s">
        <v>5336</v>
      </c>
      <c r="P223" s="158">
        <v>4</v>
      </c>
      <c r="Q223" s="165" t="s">
        <v>5297</v>
      </c>
      <c r="R223" s="202">
        <v>9</v>
      </c>
    </row>
    <row r="224" spans="2:18" s="31" customFormat="1" x14ac:dyDescent="0.2">
      <c r="B224" s="152" t="s">
        <v>5189</v>
      </c>
      <c r="C224" s="152" t="s">
        <v>5190</v>
      </c>
      <c r="D224" s="182" t="s">
        <v>5191</v>
      </c>
      <c r="E224" s="193">
        <v>12063.49</v>
      </c>
      <c r="F224" s="193">
        <v>58944.31</v>
      </c>
      <c r="G224" s="194">
        <v>-178.75999999999476</v>
      </c>
      <c r="H224" s="155">
        <f t="shared" si="9"/>
        <v>-3.0326930623158499E-3</v>
      </c>
      <c r="I224" s="155">
        <f t="shared" si="8"/>
        <v>1.9716404495573269E-3</v>
      </c>
      <c r="J224" s="154">
        <v>58765.55</v>
      </c>
      <c r="K224" s="154">
        <v>58944.31</v>
      </c>
      <c r="L224" s="156">
        <v>-178.75999999999476</v>
      </c>
      <c r="M224" s="20">
        <v>41183</v>
      </c>
      <c r="N224" s="20">
        <v>41547</v>
      </c>
      <c r="O224" s="165" t="s">
        <v>5314</v>
      </c>
      <c r="P224" s="158">
        <v>6</v>
      </c>
      <c r="Q224" s="165" t="s">
        <v>5297</v>
      </c>
      <c r="R224" s="202">
        <v>9</v>
      </c>
    </row>
    <row r="225" spans="2:18" s="31" customFormat="1" x14ac:dyDescent="0.2">
      <c r="B225" s="152" t="s">
        <v>5337</v>
      </c>
      <c r="C225" s="152" t="s">
        <v>5338</v>
      </c>
      <c r="D225" s="182" t="s">
        <v>5339</v>
      </c>
      <c r="E225" s="193">
        <v>1182.3699999999999</v>
      </c>
      <c r="F225" s="193">
        <v>3692.22</v>
      </c>
      <c r="G225" s="194">
        <v>-2509.85</v>
      </c>
      <c r="H225" s="155">
        <f t="shared" si="9"/>
        <v>-0.67976718613733744</v>
      </c>
      <c r="I225" s="155">
        <f t="shared" si="8"/>
        <v>3.9669645197621677E-5</v>
      </c>
      <c r="J225" s="154">
        <v>1182.3699999999999</v>
      </c>
      <c r="K225" s="154">
        <v>3692.22</v>
      </c>
      <c r="L225" s="156">
        <v>-2509.85</v>
      </c>
      <c r="M225" s="20">
        <v>41183</v>
      </c>
      <c r="N225" s="20">
        <v>41547</v>
      </c>
      <c r="O225" s="165" t="s">
        <v>5340</v>
      </c>
      <c r="P225" s="158">
        <v>4</v>
      </c>
      <c r="Q225" s="165" t="s">
        <v>5297</v>
      </c>
      <c r="R225" s="202">
        <v>9</v>
      </c>
    </row>
    <row r="226" spans="2:18" s="31" customFormat="1" ht="25.5" x14ac:dyDescent="0.2">
      <c r="B226" s="152" t="s">
        <v>4969</v>
      </c>
      <c r="C226" s="152" t="s">
        <v>4970</v>
      </c>
      <c r="D226" s="182" t="s">
        <v>4971</v>
      </c>
      <c r="E226" s="193">
        <v>-974.14</v>
      </c>
      <c r="F226" s="193">
        <v>119707.15</v>
      </c>
      <c r="G226" s="194">
        <v>2732.3800000000047</v>
      </c>
      <c r="H226" s="155">
        <f t="shared" si="9"/>
        <v>2.2825537154631155E-2</v>
      </c>
      <c r="I226" s="155">
        <f t="shared" si="8"/>
        <v>4.1079634236859492E-3</v>
      </c>
      <c r="J226" s="154">
        <v>122439.53</v>
      </c>
      <c r="K226" s="154">
        <v>119707.15</v>
      </c>
      <c r="L226" s="156">
        <v>2732.3800000000047</v>
      </c>
      <c r="M226" s="20">
        <v>41183</v>
      </c>
      <c r="N226" s="20">
        <v>41547</v>
      </c>
      <c r="O226" s="165" t="s">
        <v>5324</v>
      </c>
      <c r="P226" s="158">
        <v>5</v>
      </c>
      <c r="Q226" s="165" t="s">
        <v>5341</v>
      </c>
      <c r="R226" s="202">
        <v>5</v>
      </c>
    </row>
    <row r="227" spans="2:18" s="31" customFormat="1" x14ac:dyDescent="0.2">
      <c r="B227" s="152" t="s">
        <v>4805</v>
      </c>
      <c r="C227" s="152" t="s">
        <v>4806</v>
      </c>
      <c r="D227" s="182" t="s">
        <v>4807</v>
      </c>
      <c r="E227" s="193">
        <v>9402.2800000000007</v>
      </c>
      <c r="F227" s="193">
        <v>10039.15</v>
      </c>
      <c r="G227" s="194">
        <v>1392.4799999999996</v>
      </c>
      <c r="H227" s="155">
        <f t="shared" si="9"/>
        <v>0.13870497004228441</v>
      </c>
      <c r="I227" s="155">
        <f t="shared" si="8"/>
        <v>3.8354212820901064E-4</v>
      </c>
      <c r="J227" s="154">
        <v>11431.63</v>
      </c>
      <c r="K227" s="154">
        <v>10039.15</v>
      </c>
      <c r="L227" s="156">
        <v>1392.4799999999996</v>
      </c>
      <c r="M227" s="20">
        <v>41183</v>
      </c>
      <c r="N227" s="20">
        <v>41547</v>
      </c>
      <c r="O227" s="165" t="s">
        <v>5324</v>
      </c>
      <c r="P227" s="158">
        <v>5</v>
      </c>
      <c r="Q227" s="165" t="s">
        <v>5341</v>
      </c>
      <c r="R227" s="202">
        <v>5</v>
      </c>
    </row>
    <row r="228" spans="2:18" s="31" customFormat="1" ht="25.5" x14ac:dyDescent="0.2">
      <c r="B228" s="152" t="s">
        <v>4748</v>
      </c>
      <c r="C228" s="152" t="s">
        <v>4749</v>
      </c>
      <c r="D228" s="182" t="s">
        <v>4750</v>
      </c>
      <c r="E228" s="193">
        <v>2132.1799999999998</v>
      </c>
      <c r="F228" s="193">
        <v>3001.27</v>
      </c>
      <c r="G228" s="194">
        <v>5206.33</v>
      </c>
      <c r="H228" s="155">
        <f t="shared" si="9"/>
        <v>1.7347089732013448</v>
      </c>
      <c r="I228" s="155">
        <f t="shared" si="8"/>
        <v>2.7537283585002978E-4</v>
      </c>
      <c r="J228" s="154">
        <v>8207.6</v>
      </c>
      <c r="K228" s="154">
        <v>3001.27</v>
      </c>
      <c r="L228" s="156">
        <v>5206.33</v>
      </c>
      <c r="M228" s="20">
        <v>41183</v>
      </c>
      <c r="N228" s="20">
        <v>41547</v>
      </c>
      <c r="O228" s="165" t="s">
        <v>5342</v>
      </c>
      <c r="P228" s="158">
        <v>6</v>
      </c>
      <c r="Q228" s="165" t="s">
        <v>5343</v>
      </c>
      <c r="R228" s="202">
        <v>8</v>
      </c>
    </row>
    <row r="229" spans="2:18" s="31" customFormat="1" x14ac:dyDescent="0.2">
      <c r="B229" s="152" t="s">
        <v>5177</v>
      </c>
      <c r="C229" s="152" t="s">
        <v>5178</v>
      </c>
      <c r="D229" s="182" t="s">
        <v>5179</v>
      </c>
      <c r="E229" s="193">
        <v>-220.27</v>
      </c>
      <c r="F229" s="193">
        <v>56645.75</v>
      </c>
      <c r="G229" s="194">
        <v>-2963</v>
      </c>
      <c r="H229" s="155">
        <f t="shared" si="9"/>
        <v>-5.2307542931287872E-2</v>
      </c>
      <c r="I229" s="155">
        <f t="shared" si="8"/>
        <v>1.8011076445889403E-3</v>
      </c>
      <c r="J229" s="154">
        <v>53682.75</v>
      </c>
      <c r="K229" s="154">
        <v>56645.75</v>
      </c>
      <c r="L229" s="156">
        <v>-2963</v>
      </c>
      <c r="M229" s="20">
        <v>41183</v>
      </c>
      <c r="N229" s="20">
        <v>41547</v>
      </c>
      <c r="O229" s="165" t="s">
        <v>5344</v>
      </c>
      <c r="P229" s="158">
        <v>5</v>
      </c>
      <c r="Q229" s="165" t="s">
        <v>5297</v>
      </c>
      <c r="R229" s="202">
        <v>9</v>
      </c>
    </row>
    <row r="230" spans="2:18" s="31" customFormat="1" x14ac:dyDescent="0.2">
      <c r="B230" s="152" t="s">
        <v>5038</v>
      </c>
      <c r="C230" s="152" t="s">
        <v>5039</v>
      </c>
      <c r="D230" s="182" t="s">
        <v>5040</v>
      </c>
      <c r="E230" s="193">
        <v>113.46</v>
      </c>
      <c r="F230" s="193">
        <v>96323.13</v>
      </c>
      <c r="G230" s="194">
        <v>-56055.180000000008</v>
      </c>
      <c r="H230" s="155">
        <f t="shared" si="9"/>
        <v>-0.58194931996084431</v>
      </c>
      <c r="I230" s="155">
        <f t="shared" si="8"/>
        <v>1.3510282647018867E-3</v>
      </c>
      <c r="J230" s="154">
        <v>40267.949999999997</v>
      </c>
      <c r="K230" s="154">
        <v>96323.13</v>
      </c>
      <c r="L230" s="156">
        <v>-56055.180000000008</v>
      </c>
      <c r="M230" s="20">
        <v>41183</v>
      </c>
      <c r="N230" s="20">
        <v>41547</v>
      </c>
      <c r="O230" s="165" t="s">
        <v>5345</v>
      </c>
      <c r="P230" s="158">
        <v>1</v>
      </c>
      <c r="Q230" s="165" t="s">
        <v>5308</v>
      </c>
      <c r="R230" s="202">
        <v>9</v>
      </c>
    </row>
    <row r="231" spans="2:18" s="31" customFormat="1" x14ac:dyDescent="0.2">
      <c r="B231" s="152" t="s">
        <v>5041</v>
      </c>
      <c r="C231" s="152" t="s">
        <v>5042</v>
      </c>
      <c r="D231" s="182" t="s">
        <v>5043</v>
      </c>
      <c r="E231" s="193">
        <v>-7.54</v>
      </c>
      <c r="F231" s="193">
        <v>4702</v>
      </c>
      <c r="G231" s="194">
        <v>210.60000000000036</v>
      </c>
      <c r="H231" s="155">
        <f t="shared" si="9"/>
        <v>4.4789451297320364E-2</v>
      </c>
      <c r="I231" s="155">
        <f t="shared" si="8"/>
        <v>1.6482243206258302E-4</v>
      </c>
      <c r="J231" s="154">
        <v>4912.6000000000004</v>
      </c>
      <c r="K231" s="154">
        <v>4702</v>
      </c>
      <c r="L231" s="156">
        <v>210.60000000000036</v>
      </c>
      <c r="M231" s="20">
        <v>41183</v>
      </c>
      <c r="N231" s="20">
        <v>41547</v>
      </c>
      <c r="O231" s="165" t="s">
        <v>5346</v>
      </c>
      <c r="P231" s="158">
        <v>5</v>
      </c>
      <c r="Q231" s="165" t="s">
        <v>5347</v>
      </c>
      <c r="R231" s="202">
        <v>9</v>
      </c>
    </row>
    <row r="232" spans="2:18" s="31" customFormat="1" x14ac:dyDescent="0.2">
      <c r="B232" s="152" t="s">
        <v>5348</v>
      </c>
      <c r="C232" s="152" t="s">
        <v>5349</v>
      </c>
      <c r="D232" s="182" t="s">
        <v>5350</v>
      </c>
      <c r="E232" s="193">
        <v>4949</v>
      </c>
      <c r="F232" s="193">
        <v>10147.780000000001</v>
      </c>
      <c r="G232" s="194">
        <v>-5198.7800000000007</v>
      </c>
      <c r="H232" s="155">
        <f t="shared" si="9"/>
        <v>-0.51230712530228295</v>
      </c>
      <c r="I232" s="155">
        <f t="shared" si="8"/>
        <v>1.6604368690260215E-4</v>
      </c>
      <c r="J232" s="154">
        <v>4949</v>
      </c>
      <c r="K232" s="154">
        <v>10147.780000000001</v>
      </c>
      <c r="L232" s="156">
        <v>-5198.7800000000007</v>
      </c>
      <c r="M232" s="20">
        <v>41183</v>
      </c>
      <c r="N232" s="20">
        <v>41547</v>
      </c>
      <c r="O232" s="165" t="s">
        <v>5351</v>
      </c>
      <c r="P232" s="158">
        <v>6</v>
      </c>
      <c r="Q232" s="165" t="s">
        <v>5297</v>
      </c>
      <c r="R232" s="202">
        <v>9</v>
      </c>
    </row>
    <row r="233" spans="2:18" s="31" customFormat="1" x14ac:dyDescent="0.2">
      <c r="B233" s="152" t="s">
        <v>4745</v>
      </c>
      <c r="C233" s="152" t="s">
        <v>4746</v>
      </c>
      <c r="D233" s="182" t="s">
        <v>4747</v>
      </c>
      <c r="E233" s="193">
        <v>-11.31</v>
      </c>
      <c r="F233" s="193">
        <v>13136.54</v>
      </c>
      <c r="G233" s="194">
        <v>2785.8599999999988</v>
      </c>
      <c r="H233" s="155">
        <f t="shared" si="9"/>
        <v>0.21206954038125705</v>
      </c>
      <c r="I233" s="155">
        <f t="shared" si="8"/>
        <v>5.3421176001980039E-4</v>
      </c>
      <c r="J233" s="154">
        <v>15922.4</v>
      </c>
      <c r="K233" s="154">
        <v>13136.54</v>
      </c>
      <c r="L233" s="156">
        <v>2785.8599999999988</v>
      </c>
      <c r="M233" s="20">
        <v>41183</v>
      </c>
      <c r="N233" s="20">
        <v>41547</v>
      </c>
      <c r="O233" s="165" t="s">
        <v>5352</v>
      </c>
      <c r="P233" s="158">
        <v>6</v>
      </c>
      <c r="Q233" s="165" t="s">
        <v>5297</v>
      </c>
      <c r="R233" s="202">
        <v>9</v>
      </c>
    </row>
    <row r="234" spans="2:18" s="31" customFormat="1" x14ac:dyDescent="0.2">
      <c r="B234" s="152" t="s">
        <v>4896</v>
      </c>
      <c r="C234" s="152" t="s">
        <v>4897</v>
      </c>
      <c r="D234" s="182" t="s">
        <v>4897</v>
      </c>
      <c r="E234" s="193">
        <v>-72.010000000000005</v>
      </c>
      <c r="F234" s="193">
        <v>0</v>
      </c>
      <c r="G234" s="194"/>
      <c r="H234" s="155"/>
      <c r="I234" s="155">
        <f t="shared" si="8"/>
        <v>4.8213638001075578E-3</v>
      </c>
      <c r="J234" s="154">
        <v>143702.72</v>
      </c>
      <c r="K234" s="154" t="s">
        <v>5259</v>
      </c>
      <c r="L234" s="156"/>
      <c r="M234" s="20">
        <v>41183</v>
      </c>
      <c r="N234" s="20">
        <v>41547</v>
      </c>
      <c r="O234" s="165" t="s">
        <v>5297</v>
      </c>
      <c r="P234" s="158">
        <v>9</v>
      </c>
      <c r="Q234" s="165" t="s">
        <v>5297</v>
      </c>
      <c r="R234" s="202">
        <v>9</v>
      </c>
    </row>
    <row r="235" spans="2:18" s="31" customFormat="1" x14ac:dyDescent="0.2">
      <c r="B235" s="152" t="s">
        <v>4890</v>
      </c>
      <c r="C235" s="152" t="s">
        <v>4891</v>
      </c>
      <c r="D235" s="182" t="s">
        <v>4892</v>
      </c>
      <c r="E235" s="193">
        <v>-229.17</v>
      </c>
      <c r="F235" s="193">
        <v>19139.11</v>
      </c>
      <c r="G235" s="194">
        <v>-9110.0300000000007</v>
      </c>
      <c r="H235" s="155">
        <f t="shared" ref="H235:H263" si="10">G235/F235</f>
        <v>-0.47599026287011259</v>
      </c>
      <c r="I235" s="155">
        <f t="shared" si="8"/>
        <v>3.3648523326755894E-4</v>
      </c>
      <c r="J235" s="154">
        <v>10029.08</v>
      </c>
      <c r="K235" s="154">
        <v>19139.11</v>
      </c>
      <c r="L235" s="156">
        <v>-9110.0300000000007</v>
      </c>
      <c r="M235" s="20">
        <v>41183</v>
      </c>
      <c r="N235" s="20">
        <v>41547</v>
      </c>
      <c r="O235" s="165" t="s">
        <v>5353</v>
      </c>
      <c r="P235" s="158">
        <v>7</v>
      </c>
      <c r="Q235" s="165" t="s">
        <v>5297</v>
      </c>
      <c r="R235" s="202">
        <v>9</v>
      </c>
    </row>
    <row r="236" spans="2:18" s="31" customFormat="1" x14ac:dyDescent="0.2">
      <c r="B236" s="152" t="s">
        <v>4893</v>
      </c>
      <c r="C236" s="152" t="s">
        <v>4894</v>
      </c>
      <c r="D236" s="182" t="s">
        <v>4895</v>
      </c>
      <c r="E236" s="193">
        <v>-3.25</v>
      </c>
      <c r="F236" s="193">
        <v>1213.75</v>
      </c>
      <c r="G236" s="194">
        <v>-238.80999999999995</v>
      </c>
      <c r="H236" s="155">
        <f t="shared" si="10"/>
        <v>-0.19675386199794023</v>
      </c>
      <c r="I236" s="155">
        <f t="shared" si="8"/>
        <v>3.2710170157369759E-5</v>
      </c>
      <c r="J236" s="154">
        <v>974.94</v>
      </c>
      <c r="K236" s="154">
        <v>1213.75</v>
      </c>
      <c r="L236" s="156">
        <v>-238.80999999999995</v>
      </c>
      <c r="M236" s="20">
        <v>41183</v>
      </c>
      <c r="N236" s="20">
        <v>41547</v>
      </c>
      <c r="O236" s="165" t="s">
        <v>5354</v>
      </c>
      <c r="P236" s="158">
        <v>6</v>
      </c>
      <c r="Q236" s="165" t="s">
        <v>5355</v>
      </c>
      <c r="R236" s="202">
        <v>7</v>
      </c>
    </row>
    <row r="237" spans="2:18" s="31" customFormat="1" x14ac:dyDescent="0.2">
      <c r="B237" s="152" t="s">
        <v>4742</v>
      </c>
      <c r="C237" s="152" t="s">
        <v>4743</v>
      </c>
      <c r="D237" s="182" t="s">
        <v>4744</v>
      </c>
      <c r="E237" s="193">
        <v>29.95</v>
      </c>
      <c r="F237" s="193">
        <v>3531.38</v>
      </c>
      <c r="G237" s="194">
        <v>2580.6499999999996</v>
      </c>
      <c r="H237" s="155">
        <f t="shared" si="10"/>
        <v>0.73077663689549111</v>
      </c>
      <c r="I237" s="155">
        <f t="shared" si="8"/>
        <v>2.0506445658907078E-4</v>
      </c>
      <c r="J237" s="154">
        <v>6112.03</v>
      </c>
      <c r="K237" s="154">
        <v>3531.38</v>
      </c>
      <c r="L237" s="156">
        <v>2580.6499999999996</v>
      </c>
      <c r="M237" s="20">
        <v>41183</v>
      </c>
      <c r="N237" s="20">
        <v>41547</v>
      </c>
      <c r="O237" s="165" t="s">
        <v>5353</v>
      </c>
      <c r="P237" s="158">
        <v>7</v>
      </c>
      <c r="Q237" s="165" t="s">
        <v>5343</v>
      </c>
      <c r="R237" s="202">
        <v>8</v>
      </c>
    </row>
    <row r="238" spans="2:18" s="31" customFormat="1" x14ac:dyDescent="0.2">
      <c r="B238" s="152" t="s">
        <v>5239</v>
      </c>
      <c r="C238" s="152" t="s">
        <v>5240</v>
      </c>
      <c r="D238" s="182" t="s">
        <v>5240</v>
      </c>
      <c r="E238" s="193">
        <v>115489.49</v>
      </c>
      <c r="F238" s="193">
        <v>267423.93</v>
      </c>
      <c r="G238" s="194">
        <v>34760.229999999981</v>
      </c>
      <c r="H238" s="155">
        <f t="shared" si="10"/>
        <v>0.12998174845459784</v>
      </c>
      <c r="I238" s="155">
        <f t="shared" si="8"/>
        <v>1.0138567801569172E-2</v>
      </c>
      <c r="J238" s="154">
        <v>302184.15999999997</v>
      </c>
      <c r="K238" s="154">
        <v>267423.93</v>
      </c>
      <c r="L238" s="156">
        <v>34760.229999999981</v>
      </c>
      <c r="M238" s="20">
        <v>41183</v>
      </c>
      <c r="N238" s="20">
        <v>41547</v>
      </c>
      <c r="O238" s="165" t="s">
        <v>5326</v>
      </c>
      <c r="P238" s="158">
        <v>6</v>
      </c>
      <c r="Q238" s="165" t="s">
        <v>5356</v>
      </c>
      <c r="R238" s="202">
        <v>9</v>
      </c>
    </row>
    <row r="239" spans="2:18" s="31" customFormat="1" x14ac:dyDescent="0.2">
      <c r="B239" s="152" t="s">
        <v>4731</v>
      </c>
      <c r="C239" s="152" t="s">
        <v>4732</v>
      </c>
      <c r="D239" s="182" t="s">
        <v>4732</v>
      </c>
      <c r="E239" s="193">
        <v>119374.38</v>
      </c>
      <c r="F239" s="193">
        <v>271619.40000000002</v>
      </c>
      <c r="G239" s="194">
        <v>20711.419999999984</v>
      </c>
      <c r="H239" s="155">
        <f t="shared" si="10"/>
        <v>7.6251622674963507E-2</v>
      </c>
      <c r="I239" s="155">
        <f t="shared" si="8"/>
        <v>9.8079788135099905E-3</v>
      </c>
      <c r="J239" s="154">
        <v>292330.82</v>
      </c>
      <c r="K239" s="154">
        <v>271619.40000000002</v>
      </c>
      <c r="L239" s="156">
        <v>20711.419999999984</v>
      </c>
      <c r="M239" s="20">
        <v>41183</v>
      </c>
      <c r="N239" s="20">
        <v>41547</v>
      </c>
      <c r="O239" s="165" t="s">
        <v>5357</v>
      </c>
      <c r="P239" s="158">
        <v>7</v>
      </c>
      <c r="Q239" s="165" t="s">
        <v>5297</v>
      </c>
      <c r="R239" s="202">
        <v>9</v>
      </c>
    </row>
    <row r="240" spans="2:18" s="31" customFormat="1" x14ac:dyDescent="0.2">
      <c r="B240" s="152" t="s">
        <v>4872</v>
      </c>
      <c r="C240" s="152" t="s">
        <v>4873</v>
      </c>
      <c r="D240" s="182" t="s">
        <v>4874</v>
      </c>
      <c r="E240" s="193">
        <v>-1.48</v>
      </c>
      <c r="F240" s="193">
        <v>2771.47</v>
      </c>
      <c r="G240" s="194">
        <v>-1636.4099999999999</v>
      </c>
      <c r="H240" s="155">
        <f t="shared" si="10"/>
        <v>-0.59044839020447637</v>
      </c>
      <c r="I240" s="155">
        <f t="shared" si="8"/>
        <v>3.8082349415168232E-5</v>
      </c>
      <c r="J240" s="154">
        <v>1135.06</v>
      </c>
      <c r="K240" s="154">
        <v>2771.47</v>
      </c>
      <c r="L240" s="156">
        <v>-1636.4099999999999</v>
      </c>
      <c r="M240" s="20">
        <v>41183</v>
      </c>
      <c r="N240" s="20">
        <v>41547</v>
      </c>
      <c r="O240" s="165" t="s">
        <v>5358</v>
      </c>
      <c r="P240" s="158">
        <v>7</v>
      </c>
      <c r="Q240" s="165" t="s">
        <v>5359</v>
      </c>
      <c r="R240" s="202">
        <v>9</v>
      </c>
    </row>
    <row r="241" spans="2:18" s="31" customFormat="1" x14ac:dyDescent="0.2">
      <c r="B241" s="152" t="s">
        <v>5053</v>
      </c>
      <c r="C241" s="152" t="s">
        <v>5054</v>
      </c>
      <c r="D241" s="182" t="s">
        <v>4741</v>
      </c>
      <c r="E241" s="193">
        <v>5546.34</v>
      </c>
      <c r="F241" s="193">
        <v>99437.89</v>
      </c>
      <c r="G241" s="194">
        <v>-554.94999999999709</v>
      </c>
      <c r="H241" s="155">
        <f t="shared" si="10"/>
        <v>-5.5808706319089947E-3</v>
      </c>
      <c r="I241" s="155">
        <f t="shared" si="8"/>
        <v>3.3176172821517062E-3</v>
      </c>
      <c r="J241" s="154">
        <v>98882.94</v>
      </c>
      <c r="K241" s="154">
        <v>99437.89</v>
      </c>
      <c r="L241" s="156">
        <v>-554.94999999999709</v>
      </c>
      <c r="M241" s="20">
        <v>41183</v>
      </c>
      <c r="N241" s="20">
        <v>41547</v>
      </c>
      <c r="O241" s="165" t="s">
        <v>5360</v>
      </c>
      <c r="P241" s="158">
        <v>6</v>
      </c>
      <c r="Q241" s="165" t="s">
        <v>5297</v>
      </c>
      <c r="R241" s="202">
        <v>9</v>
      </c>
    </row>
    <row r="242" spans="2:18" s="31" customFormat="1" x14ac:dyDescent="0.2">
      <c r="B242" s="152" t="s">
        <v>4946</v>
      </c>
      <c r="C242" s="152" t="s">
        <v>4947</v>
      </c>
      <c r="D242" s="182" t="s">
        <v>4948</v>
      </c>
      <c r="E242" s="193">
        <v>-169.7</v>
      </c>
      <c r="F242" s="193">
        <v>1956.34</v>
      </c>
      <c r="G242" s="194">
        <v>552.87999999999988</v>
      </c>
      <c r="H242" s="155">
        <f t="shared" si="10"/>
        <v>0.28260936238077222</v>
      </c>
      <c r="I242" s="155">
        <f t="shared" si="8"/>
        <v>8.4186732683319326E-5</v>
      </c>
      <c r="J242" s="154">
        <v>2509.2199999999998</v>
      </c>
      <c r="K242" s="154">
        <v>1956.34</v>
      </c>
      <c r="L242" s="156">
        <v>552.87999999999988</v>
      </c>
      <c r="M242" s="20">
        <v>41183</v>
      </c>
      <c r="N242" s="20">
        <v>41547</v>
      </c>
      <c r="O242" s="165" t="s">
        <v>5361</v>
      </c>
      <c r="P242" s="158">
        <v>7</v>
      </c>
      <c r="Q242" s="165" t="s">
        <v>5297</v>
      </c>
      <c r="R242" s="202">
        <v>9</v>
      </c>
    </row>
    <row r="243" spans="2:18" s="31" customFormat="1" x14ac:dyDescent="0.2">
      <c r="B243" s="152" t="s">
        <v>4811</v>
      </c>
      <c r="C243" s="152" t="s">
        <v>4812</v>
      </c>
      <c r="D243" s="182" t="s">
        <v>4813</v>
      </c>
      <c r="E243" s="193">
        <v>835.49</v>
      </c>
      <c r="F243" s="193">
        <v>623.14</v>
      </c>
      <c r="G243" s="194">
        <v>-1268.0999999999999</v>
      </c>
      <c r="H243" s="155">
        <f t="shared" si="10"/>
        <v>-2.0350162082357093</v>
      </c>
      <c r="I243" s="155">
        <f t="shared" si="8"/>
        <v>-2.1639025319196257E-5</v>
      </c>
      <c r="J243" s="154">
        <v>-644.96</v>
      </c>
      <c r="K243" s="154">
        <v>623.14</v>
      </c>
      <c r="L243" s="156">
        <v>-1268.0999999999999</v>
      </c>
      <c r="M243" s="20">
        <v>41183</v>
      </c>
      <c r="N243" s="20">
        <v>41547</v>
      </c>
      <c r="O243" s="165" t="s">
        <v>5362</v>
      </c>
      <c r="P243" s="158">
        <v>11</v>
      </c>
      <c r="Q243" s="165" t="s">
        <v>5297</v>
      </c>
      <c r="R243" s="202">
        <v>9</v>
      </c>
    </row>
    <row r="244" spans="2:18" s="31" customFormat="1" x14ac:dyDescent="0.2">
      <c r="B244" s="152" t="s">
        <v>5186</v>
      </c>
      <c r="C244" s="152" t="s">
        <v>5187</v>
      </c>
      <c r="D244" s="182" t="s">
        <v>5188</v>
      </c>
      <c r="E244" s="193">
        <v>-19.04</v>
      </c>
      <c r="F244" s="193">
        <v>1584.39</v>
      </c>
      <c r="G244" s="194">
        <v>-1129.94</v>
      </c>
      <c r="H244" s="155">
        <f t="shared" si="10"/>
        <v>-0.71317036840676851</v>
      </c>
      <c r="I244" s="155">
        <f t="shared" si="8"/>
        <v>1.5247232473810374E-5</v>
      </c>
      <c r="J244" s="154">
        <v>454.45</v>
      </c>
      <c r="K244" s="154">
        <v>1584.39</v>
      </c>
      <c r="L244" s="156">
        <v>-1129.94</v>
      </c>
      <c r="M244" s="20">
        <v>41183</v>
      </c>
      <c r="N244" s="20">
        <v>41547</v>
      </c>
      <c r="O244" s="165" t="s">
        <v>5344</v>
      </c>
      <c r="P244" s="158">
        <v>5</v>
      </c>
      <c r="Q244" s="165" t="s">
        <v>5297</v>
      </c>
      <c r="R244" s="202">
        <v>9</v>
      </c>
    </row>
    <row r="245" spans="2:18" s="31" customFormat="1" x14ac:dyDescent="0.2">
      <c r="B245" s="152" t="s">
        <v>5044</v>
      </c>
      <c r="C245" s="152" t="s">
        <v>5045</v>
      </c>
      <c r="D245" s="182" t="s">
        <v>5046</v>
      </c>
      <c r="E245" s="193">
        <v>-645.44000000000005</v>
      </c>
      <c r="F245" s="193">
        <v>6289.19</v>
      </c>
      <c r="G245" s="194">
        <v>-2611.2099999999996</v>
      </c>
      <c r="H245" s="155">
        <f t="shared" si="10"/>
        <v>-0.41519019142369679</v>
      </c>
      <c r="I245" s="155">
        <f t="shared" si="8"/>
        <v>1.2339974935421957E-4</v>
      </c>
      <c r="J245" s="154">
        <v>3677.98</v>
      </c>
      <c r="K245" s="154">
        <v>6289.19</v>
      </c>
      <c r="L245" s="156">
        <v>-2611.2099999999996</v>
      </c>
      <c r="M245" s="20">
        <v>41183</v>
      </c>
      <c r="N245" s="20">
        <v>41547</v>
      </c>
      <c r="O245" s="165" t="s">
        <v>5324</v>
      </c>
      <c r="P245" s="158">
        <v>5</v>
      </c>
      <c r="Q245" s="165" t="s">
        <v>5297</v>
      </c>
      <c r="R245" s="202">
        <v>9</v>
      </c>
    </row>
    <row r="246" spans="2:18" s="31" customFormat="1" x14ac:dyDescent="0.2">
      <c r="B246" s="152" t="s">
        <v>4739</v>
      </c>
      <c r="C246" s="152" t="s">
        <v>4740</v>
      </c>
      <c r="D246" s="182" t="s">
        <v>4741</v>
      </c>
      <c r="E246" s="193">
        <v>-107.11</v>
      </c>
      <c r="F246" s="193">
        <v>3429.31</v>
      </c>
      <c r="G246" s="194">
        <v>-891.40999999999985</v>
      </c>
      <c r="H246" s="155">
        <f t="shared" si="10"/>
        <v>-0.25993858822911892</v>
      </c>
      <c r="I246" s="155">
        <f t="shared" si="8"/>
        <v>8.5148974134191557E-5</v>
      </c>
      <c r="J246" s="154">
        <v>2537.9</v>
      </c>
      <c r="K246" s="154">
        <v>3429.31</v>
      </c>
      <c r="L246" s="156">
        <v>-891.40999999999985</v>
      </c>
      <c r="M246" s="20">
        <v>41183</v>
      </c>
      <c r="N246" s="20">
        <v>41547</v>
      </c>
      <c r="O246" s="165" t="s">
        <v>5363</v>
      </c>
      <c r="P246" s="158">
        <v>7</v>
      </c>
      <c r="Q246" s="165" t="s">
        <v>5297</v>
      </c>
      <c r="R246" s="202">
        <v>9</v>
      </c>
    </row>
    <row r="247" spans="2:18" s="31" customFormat="1" x14ac:dyDescent="0.2">
      <c r="B247" s="152" t="s">
        <v>4957</v>
      </c>
      <c r="C247" s="152" t="s">
        <v>4958</v>
      </c>
      <c r="D247" s="182" t="s">
        <v>4959</v>
      </c>
      <c r="E247" s="193">
        <v>-207.36</v>
      </c>
      <c r="F247" s="193">
        <v>17955.7</v>
      </c>
      <c r="G247" s="194">
        <v>-11175.580000000002</v>
      </c>
      <c r="H247" s="155">
        <f t="shared" si="10"/>
        <v>-0.62239734457581719</v>
      </c>
      <c r="I247" s="155">
        <f t="shared" si="8"/>
        <v>2.2747951554699349E-4</v>
      </c>
      <c r="J247" s="154">
        <v>6780.12</v>
      </c>
      <c r="K247" s="154">
        <v>17955.7</v>
      </c>
      <c r="L247" s="156">
        <v>-11175.580000000002</v>
      </c>
      <c r="M247" s="20">
        <v>41183</v>
      </c>
      <c r="N247" s="20">
        <v>41547</v>
      </c>
      <c r="O247" s="165" t="s">
        <v>5364</v>
      </c>
      <c r="P247" s="158">
        <v>3</v>
      </c>
      <c r="Q247" s="165" t="s">
        <v>5297</v>
      </c>
      <c r="R247" s="202">
        <v>9</v>
      </c>
    </row>
    <row r="248" spans="2:18" s="31" customFormat="1" ht="38.25" x14ac:dyDescent="0.2">
      <c r="B248" s="152" t="s">
        <v>4802</v>
      </c>
      <c r="C248" s="152" t="s">
        <v>4803</v>
      </c>
      <c r="D248" s="182" t="s">
        <v>4804</v>
      </c>
      <c r="E248" s="193">
        <v>89155.12</v>
      </c>
      <c r="F248" s="193">
        <v>181315.20000000001</v>
      </c>
      <c r="G248" s="194">
        <v>40306.349999999977</v>
      </c>
      <c r="H248" s="155">
        <f t="shared" si="10"/>
        <v>0.2222998954307194</v>
      </c>
      <c r="I248" s="155">
        <f t="shared" si="8"/>
        <v>7.4356151261000978E-3</v>
      </c>
      <c r="J248" s="154">
        <v>221621.55</v>
      </c>
      <c r="K248" s="154">
        <v>181315.20000000001</v>
      </c>
      <c r="L248" s="156">
        <v>40306.349999999977</v>
      </c>
      <c r="M248" s="20">
        <v>41183</v>
      </c>
      <c r="N248" s="20">
        <v>41547</v>
      </c>
      <c r="O248" s="165" t="s">
        <v>5346</v>
      </c>
      <c r="P248" s="158">
        <v>5</v>
      </c>
      <c r="Q248" s="165" t="s">
        <v>5297</v>
      </c>
      <c r="R248" s="202">
        <v>9</v>
      </c>
    </row>
    <row r="249" spans="2:18" s="31" customFormat="1" x14ac:dyDescent="0.2">
      <c r="B249" s="152" t="s">
        <v>4875</v>
      </c>
      <c r="C249" s="152" t="s">
        <v>4876</v>
      </c>
      <c r="D249" s="182" t="s">
        <v>4877</v>
      </c>
      <c r="E249" s="193">
        <v>-39.520000000000003</v>
      </c>
      <c r="F249" s="193">
        <v>1476.59</v>
      </c>
      <c r="G249" s="194">
        <v>-562.84999999999991</v>
      </c>
      <c r="H249" s="155">
        <f t="shared" si="10"/>
        <v>-0.38118231872083647</v>
      </c>
      <c r="I249" s="155">
        <f t="shared" si="8"/>
        <v>3.065685158019472E-5</v>
      </c>
      <c r="J249" s="154">
        <v>913.74</v>
      </c>
      <c r="K249" s="154">
        <v>1476.59</v>
      </c>
      <c r="L249" s="156">
        <v>-562.84999999999991</v>
      </c>
      <c r="M249" s="20">
        <v>41183</v>
      </c>
      <c r="N249" s="20">
        <v>41547</v>
      </c>
      <c r="O249" s="165" t="s">
        <v>5365</v>
      </c>
      <c r="P249" s="158">
        <v>8</v>
      </c>
      <c r="Q249" s="165" t="s">
        <v>5297</v>
      </c>
      <c r="R249" s="202">
        <v>9</v>
      </c>
    </row>
    <row r="250" spans="2:18" s="31" customFormat="1" ht="25.5" x14ac:dyDescent="0.2">
      <c r="B250" s="152" t="s">
        <v>4831</v>
      </c>
      <c r="C250" s="152" t="s">
        <v>4832</v>
      </c>
      <c r="D250" s="182" t="s">
        <v>4833</v>
      </c>
      <c r="E250" s="193">
        <v>-36.520000000000003</v>
      </c>
      <c r="F250" s="193">
        <v>8760.89</v>
      </c>
      <c r="G250" s="194">
        <v>-473.88999999999942</v>
      </c>
      <c r="H250" s="155">
        <f t="shared" si="10"/>
        <v>-5.409153636217319E-2</v>
      </c>
      <c r="I250" s="155">
        <f t="shared" si="8"/>
        <v>2.7803678184721436E-4</v>
      </c>
      <c r="J250" s="154">
        <v>8287</v>
      </c>
      <c r="K250" s="154">
        <v>8760.89</v>
      </c>
      <c r="L250" s="156">
        <v>-473.88999999999942</v>
      </c>
      <c r="M250" s="20">
        <v>41183</v>
      </c>
      <c r="N250" s="20">
        <v>41547</v>
      </c>
      <c r="O250" s="165" t="s">
        <v>5366</v>
      </c>
      <c r="P250" s="158">
        <v>8</v>
      </c>
      <c r="Q250" s="165" t="s">
        <v>5367</v>
      </c>
      <c r="R250" s="202">
        <v>8</v>
      </c>
    </row>
    <row r="251" spans="2:18" s="31" customFormat="1" ht="51" x14ac:dyDescent="0.2">
      <c r="B251" s="152" t="s">
        <v>4817</v>
      </c>
      <c r="C251" s="152" t="s">
        <v>4818</v>
      </c>
      <c r="D251" s="182" t="s">
        <v>4819</v>
      </c>
      <c r="E251" s="193">
        <v>35413.480000000003</v>
      </c>
      <c r="F251" s="193">
        <v>159559.9</v>
      </c>
      <c r="G251" s="194">
        <v>-7642.9100000000035</v>
      </c>
      <c r="H251" s="155">
        <f t="shared" si="10"/>
        <v>-4.7899942278730456E-2</v>
      </c>
      <c r="I251" s="155">
        <f t="shared" si="8"/>
        <v>5.0969604208417332E-3</v>
      </c>
      <c r="J251" s="154">
        <v>151916.99</v>
      </c>
      <c r="K251" s="154">
        <v>159559.9</v>
      </c>
      <c r="L251" s="156">
        <v>-7642.9100000000035</v>
      </c>
      <c r="M251" s="20">
        <v>41183</v>
      </c>
      <c r="N251" s="20">
        <v>41547</v>
      </c>
      <c r="O251" s="165" t="s">
        <v>5366</v>
      </c>
      <c r="P251" s="158">
        <v>8</v>
      </c>
      <c r="Q251" s="165" t="s">
        <v>5368</v>
      </c>
      <c r="R251" s="202">
        <v>7</v>
      </c>
    </row>
    <row r="252" spans="2:18" s="31" customFormat="1" x14ac:dyDescent="0.2">
      <c r="B252" s="152" t="s">
        <v>4881</v>
      </c>
      <c r="C252" s="152" t="s">
        <v>4882</v>
      </c>
      <c r="D252" s="182" t="s">
        <v>4883</v>
      </c>
      <c r="E252" s="193">
        <v>14720.46</v>
      </c>
      <c r="F252" s="193">
        <v>9562.4</v>
      </c>
      <c r="G252" s="194">
        <v>5315.0400000000009</v>
      </c>
      <c r="H252" s="155">
        <f t="shared" si="10"/>
        <v>0.55582698904040839</v>
      </c>
      <c r="I252" s="155">
        <f t="shared" si="8"/>
        <v>4.9915235184325103E-4</v>
      </c>
      <c r="J252" s="154">
        <v>14877.44</v>
      </c>
      <c r="K252" s="154">
        <v>9562.4</v>
      </c>
      <c r="L252" s="156">
        <v>5315.0400000000009</v>
      </c>
      <c r="M252" s="20">
        <v>41183</v>
      </c>
      <c r="N252" s="20">
        <v>41547</v>
      </c>
      <c r="O252" s="165" t="s">
        <v>5366</v>
      </c>
      <c r="P252" s="158">
        <v>8</v>
      </c>
      <c r="Q252" s="165" t="s">
        <v>5369</v>
      </c>
      <c r="R252" s="202">
        <v>8</v>
      </c>
    </row>
    <row r="253" spans="2:18" s="31" customFormat="1" x14ac:dyDescent="0.2">
      <c r="B253" s="152" t="s">
        <v>4954</v>
      </c>
      <c r="C253" s="152" t="s">
        <v>4955</v>
      </c>
      <c r="D253" s="182" t="s">
        <v>4956</v>
      </c>
      <c r="E253" s="193">
        <v>9190.1200000000008</v>
      </c>
      <c r="F253" s="193">
        <v>4582.8100000000004</v>
      </c>
      <c r="G253" s="194">
        <v>4993.7</v>
      </c>
      <c r="H253" s="155">
        <f t="shared" si="10"/>
        <v>1.0896589646963324</v>
      </c>
      <c r="I253" s="155">
        <f t="shared" si="8"/>
        <v>3.2130107659317811E-4</v>
      </c>
      <c r="J253" s="154">
        <v>9576.51</v>
      </c>
      <c r="K253" s="154">
        <v>4582.8100000000004</v>
      </c>
      <c r="L253" s="156">
        <v>4993.7</v>
      </c>
      <c r="M253" s="20">
        <v>41183</v>
      </c>
      <c r="N253" s="20">
        <v>41547</v>
      </c>
      <c r="O253" s="165" t="s">
        <v>5370</v>
      </c>
      <c r="P253" s="158">
        <v>8</v>
      </c>
      <c r="Q253" s="165" t="s">
        <v>5297</v>
      </c>
      <c r="R253" s="202">
        <v>9</v>
      </c>
    </row>
    <row r="254" spans="2:18" s="31" customFormat="1" x14ac:dyDescent="0.2">
      <c r="B254" s="152" t="s">
        <v>5233</v>
      </c>
      <c r="C254" s="152" t="s">
        <v>5234</v>
      </c>
      <c r="D254" s="182" t="s">
        <v>5235</v>
      </c>
      <c r="E254" s="193">
        <v>-698.6</v>
      </c>
      <c r="F254" s="193">
        <v>5245.76</v>
      </c>
      <c r="G254" s="194">
        <v>562.17000000000007</v>
      </c>
      <c r="H254" s="155">
        <f t="shared" si="10"/>
        <v>0.10716654974684317</v>
      </c>
      <c r="I254" s="155">
        <f t="shared" si="8"/>
        <v>1.9486161052176805E-4</v>
      </c>
      <c r="J254" s="154">
        <v>5807.93</v>
      </c>
      <c r="K254" s="154">
        <v>5245.76</v>
      </c>
      <c r="L254" s="156">
        <v>562.17000000000007</v>
      </c>
      <c r="M254" s="20">
        <v>41183</v>
      </c>
      <c r="N254" s="20">
        <v>41547</v>
      </c>
      <c r="O254" s="165" t="s">
        <v>5371</v>
      </c>
      <c r="P254" s="158">
        <v>7</v>
      </c>
      <c r="Q254" s="165" t="s">
        <v>5297</v>
      </c>
      <c r="R254" s="202">
        <v>9</v>
      </c>
    </row>
    <row r="255" spans="2:18" s="31" customFormat="1" x14ac:dyDescent="0.2">
      <c r="B255" s="152" t="s">
        <v>5372</v>
      </c>
      <c r="C255" s="152" t="s">
        <v>5373</v>
      </c>
      <c r="D255" s="182" t="s">
        <v>5374</v>
      </c>
      <c r="E255" s="193">
        <v>758.4</v>
      </c>
      <c r="F255" s="193">
        <v>2472.64</v>
      </c>
      <c r="G255" s="194">
        <v>-1714.2399999999998</v>
      </c>
      <c r="H255" s="155">
        <f t="shared" si="10"/>
        <v>-0.69328329235149466</v>
      </c>
      <c r="I255" s="155">
        <f t="shared" si="8"/>
        <v>2.5445045897541618E-5</v>
      </c>
      <c r="J255" s="154">
        <v>758.4</v>
      </c>
      <c r="K255" s="154">
        <v>2472.64</v>
      </c>
      <c r="L255" s="156">
        <v>-1714.2399999999998</v>
      </c>
      <c r="M255" s="20">
        <v>41183</v>
      </c>
      <c r="N255" s="20">
        <v>41547</v>
      </c>
      <c r="O255" s="165" t="s">
        <v>5375</v>
      </c>
      <c r="P255" s="158">
        <v>8</v>
      </c>
      <c r="Q255" s="165" t="s">
        <v>5297</v>
      </c>
      <c r="R255" s="202">
        <v>9</v>
      </c>
    </row>
    <row r="256" spans="2:18" s="31" customFormat="1" x14ac:dyDescent="0.2">
      <c r="B256" s="152" t="s">
        <v>4884</v>
      </c>
      <c r="C256" s="152" t="s">
        <v>4885</v>
      </c>
      <c r="D256" s="182" t="s">
        <v>4886</v>
      </c>
      <c r="E256" s="193">
        <v>-79.92</v>
      </c>
      <c r="F256" s="193">
        <v>8794.1200000000008</v>
      </c>
      <c r="G256" s="194">
        <v>-2165.5700000000006</v>
      </c>
      <c r="H256" s="155">
        <f t="shared" si="10"/>
        <v>-0.24625204113657767</v>
      </c>
      <c r="I256" s="155">
        <f t="shared" si="8"/>
        <v>2.2239419697277096E-4</v>
      </c>
      <c r="J256" s="154">
        <v>6628.55</v>
      </c>
      <c r="K256" s="154">
        <v>8794.1200000000008</v>
      </c>
      <c r="L256" s="156">
        <v>-2165.5700000000006</v>
      </c>
      <c r="M256" s="20">
        <v>41183</v>
      </c>
      <c r="N256" s="20">
        <v>41547</v>
      </c>
      <c r="O256" s="165" t="s">
        <v>5376</v>
      </c>
      <c r="P256" s="158">
        <v>12</v>
      </c>
      <c r="Q256" s="165" t="s">
        <v>5377</v>
      </c>
      <c r="R256" s="202">
        <v>12</v>
      </c>
    </row>
    <row r="257" spans="2:18" s="31" customFormat="1" x14ac:dyDescent="0.2">
      <c r="B257" s="152" t="s">
        <v>5047</v>
      </c>
      <c r="C257" s="152" t="s">
        <v>5048</v>
      </c>
      <c r="D257" s="182" t="s">
        <v>5049</v>
      </c>
      <c r="E257" s="193">
        <v>-153.21</v>
      </c>
      <c r="F257" s="193">
        <v>3357.72</v>
      </c>
      <c r="G257" s="194">
        <v>-1467.3399999999997</v>
      </c>
      <c r="H257" s="155">
        <f t="shared" si="10"/>
        <v>-0.4370048723538591</v>
      </c>
      <c r="I257" s="155">
        <f t="shared" si="8"/>
        <v>6.342405836470823E-5</v>
      </c>
      <c r="J257" s="154">
        <v>1890.38</v>
      </c>
      <c r="K257" s="154">
        <v>3357.72</v>
      </c>
      <c r="L257" s="156">
        <v>-1467.3399999999997</v>
      </c>
      <c r="M257" s="20">
        <v>41183</v>
      </c>
      <c r="N257" s="20">
        <v>41547</v>
      </c>
      <c r="O257" s="165" t="s">
        <v>5378</v>
      </c>
      <c r="P257" s="158">
        <v>7</v>
      </c>
      <c r="Q257" s="165" t="s">
        <v>5297</v>
      </c>
      <c r="R257" s="202">
        <v>9</v>
      </c>
    </row>
    <row r="258" spans="2:18" s="31" customFormat="1" x14ac:dyDescent="0.2">
      <c r="B258" s="152" t="s">
        <v>5247</v>
      </c>
      <c r="C258" s="152" t="s">
        <v>5248</v>
      </c>
      <c r="D258" s="182" t="s">
        <v>5249</v>
      </c>
      <c r="E258" s="193">
        <v>38205.08</v>
      </c>
      <c r="F258" s="193">
        <v>60269.43</v>
      </c>
      <c r="G258" s="194">
        <v>-7910.6200000000026</v>
      </c>
      <c r="H258" s="155">
        <f t="shared" si="10"/>
        <v>-0.13125426937006046</v>
      </c>
      <c r="I258" s="155">
        <f t="shared" si="8"/>
        <v>1.7566881903885298E-3</v>
      </c>
      <c r="J258" s="154">
        <v>52358.81</v>
      </c>
      <c r="K258" s="154">
        <v>60269.43</v>
      </c>
      <c r="L258" s="156">
        <v>-7910.6200000000026</v>
      </c>
      <c r="M258" s="20">
        <v>41183</v>
      </c>
      <c r="N258" s="20">
        <v>41547</v>
      </c>
      <c r="O258" s="165" t="s">
        <v>5296</v>
      </c>
      <c r="P258" s="158">
        <v>10</v>
      </c>
      <c r="Q258" s="165" t="s">
        <v>5379</v>
      </c>
      <c r="R258" s="202">
        <v>10</v>
      </c>
    </row>
    <row r="259" spans="2:18" s="31" customFormat="1" ht="38.25" x14ac:dyDescent="0.2">
      <c r="B259" s="152" t="s">
        <v>5380</v>
      </c>
      <c r="C259" s="152" t="s">
        <v>5381</v>
      </c>
      <c r="D259" s="182" t="s">
        <v>5382</v>
      </c>
      <c r="E259" s="193">
        <v>36283.379999999997</v>
      </c>
      <c r="F259" s="193">
        <v>36844.31</v>
      </c>
      <c r="G259" s="194">
        <v>-560.93000000000029</v>
      </c>
      <c r="H259" s="155">
        <f t="shared" si="10"/>
        <v>-1.5224331789630483E-2</v>
      </c>
      <c r="I259" s="155">
        <f t="shared" si="8"/>
        <v>1.2173421273970774E-3</v>
      </c>
      <c r="J259" s="154">
        <v>36283.379999999997</v>
      </c>
      <c r="K259" s="154">
        <v>36844.31</v>
      </c>
      <c r="L259" s="156">
        <v>-560.93000000000029</v>
      </c>
      <c r="M259" s="20">
        <v>41183</v>
      </c>
      <c r="N259" s="20">
        <v>41547</v>
      </c>
      <c r="O259" s="165" t="s">
        <v>5383</v>
      </c>
      <c r="P259" s="158">
        <v>11</v>
      </c>
      <c r="Q259" s="165" t="s">
        <v>5308</v>
      </c>
      <c r="R259" s="202">
        <v>9</v>
      </c>
    </row>
    <row r="260" spans="2:18" s="31" customFormat="1" x14ac:dyDescent="0.2">
      <c r="B260" s="152" t="s">
        <v>4966</v>
      </c>
      <c r="C260" s="152" t="s">
        <v>4967</v>
      </c>
      <c r="D260" s="182" t="s">
        <v>4968</v>
      </c>
      <c r="E260" s="193">
        <v>358482.12</v>
      </c>
      <c r="F260" s="193">
        <v>245143.23</v>
      </c>
      <c r="G260" s="194">
        <v>136881.43999999997</v>
      </c>
      <c r="H260" s="155">
        <f t="shared" si="10"/>
        <v>0.55837332322006183</v>
      </c>
      <c r="I260" s="155">
        <f t="shared" si="8"/>
        <v>1.2817293330885007E-2</v>
      </c>
      <c r="J260" s="154">
        <v>382024.67</v>
      </c>
      <c r="K260" s="154">
        <v>245143.23</v>
      </c>
      <c r="L260" s="156">
        <v>136881.43999999997</v>
      </c>
      <c r="M260" s="20">
        <v>41183</v>
      </c>
      <c r="N260" s="20">
        <v>41547</v>
      </c>
      <c r="O260" s="165" t="s">
        <v>5384</v>
      </c>
      <c r="P260" s="158">
        <v>7</v>
      </c>
      <c r="Q260" s="165" t="s">
        <v>5385</v>
      </c>
      <c r="R260" s="202">
        <v>12</v>
      </c>
    </row>
    <row r="261" spans="2:18" s="31" customFormat="1" ht="38.25" x14ac:dyDescent="0.2">
      <c r="B261" s="152" t="s">
        <v>5055</v>
      </c>
      <c r="C261" s="152" t="s">
        <v>5056</v>
      </c>
      <c r="D261" s="182" t="s">
        <v>5057</v>
      </c>
      <c r="E261" s="193">
        <v>-522.28</v>
      </c>
      <c r="F261" s="193">
        <v>10841.62</v>
      </c>
      <c r="G261" s="194">
        <v>-4499.9000000000005</v>
      </c>
      <c r="H261" s="155">
        <f t="shared" si="10"/>
        <v>-0.41505789725151776</v>
      </c>
      <c r="I261" s="155">
        <f t="shared" si="8"/>
        <v>2.1277077593533444E-4</v>
      </c>
      <c r="J261" s="154">
        <v>6341.72</v>
      </c>
      <c r="K261" s="154">
        <v>10841.62</v>
      </c>
      <c r="L261" s="156">
        <v>-4499.9000000000005</v>
      </c>
      <c r="M261" s="20">
        <v>41183</v>
      </c>
      <c r="N261" s="20">
        <v>41547</v>
      </c>
      <c r="O261" s="165" t="s">
        <v>5386</v>
      </c>
      <c r="P261" s="158">
        <v>8</v>
      </c>
      <c r="Q261" s="165" t="s">
        <v>5385</v>
      </c>
      <c r="R261" s="202">
        <v>12</v>
      </c>
    </row>
    <row r="262" spans="2:18" s="31" customFormat="1" x14ac:dyDescent="0.2">
      <c r="B262" s="152" t="s">
        <v>5250</v>
      </c>
      <c r="C262" s="152" t="s">
        <v>5251</v>
      </c>
      <c r="D262" s="182" t="s">
        <v>5252</v>
      </c>
      <c r="E262" s="193">
        <v>-12388.09</v>
      </c>
      <c r="F262" s="193">
        <v>18685</v>
      </c>
      <c r="G262" s="194">
        <v>-14799.53</v>
      </c>
      <c r="H262" s="155">
        <f t="shared" si="10"/>
        <v>-0.79205405405405405</v>
      </c>
      <c r="I262" s="155">
        <f t="shared" si="8"/>
        <v>1.3036123745190008E-4</v>
      </c>
      <c r="J262" s="154">
        <v>3885.47</v>
      </c>
      <c r="K262" s="154">
        <v>18685</v>
      </c>
      <c r="L262" s="156">
        <v>-14799.53</v>
      </c>
      <c r="M262" s="20">
        <v>41183</v>
      </c>
      <c r="N262" s="20">
        <v>41547</v>
      </c>
      <c r="O262" s="165" t="s">
        <v>5354</v>
      </c>
      <c r="P262" s="158">
        <v>6</v>
      </c>
      <c r="Q262" s="165" t="s">
        <v>5297</v>
      </c>
      <c r="R262" s="202">
        <v>9</v>
      </c>
    </row>
    <row r="263" spans="2:18" s="31" customFormat="1" x14ac:dyDescent="0.2">
      <c r="B263" s="152" t="s">
        <v>4960</v>
      </c>
      <c r="C263" s="152" t="s">
        <v>4961</v>
      </c>
      <c r="D263" s="182" t="s">
        <v>4962</v>
      </c>
      <c r="E263" s="193">
        <v>1457.89</v>
      </c>
      <c r="F263" s="193">
        <v>6360.17</v>
      </c>
      <c r="G263" s="194">
        <v>-28.5</v>
      </c>
      <c r="H263" s="155">
        <f t="shared" si="10"/>
        <v>-4.481012299985692E-3</v>
      </c>
      <c r="I263" s="155">
        <f t="shared" si="8"/>
        <v>2.1243358881604344E-4</v>
      </c>
      <c r="J263" s="154">
        <v>6331.67</v>
      </c>
      <c r="K263" s="154">
        <v>6360.17</v>
      </c>
      <c r="L263" s="156">
        <v>-28.5</v>
      </c>
      <c r="M263" s="20">
        <v>41183</v>
      </c>
      <c r="N263" s="20">
        <v>41547</v>
      </c>
      <c r="O263" s="165" t="s">
        <v>5370</v>
      </c>
      <c r="P263" s="158">
        <v>8</v>
      </c>
      <c r="Q263" s="165" t="s">
        <v>5385</v>
      </c>
      <c r="R263" s="202">
        <v>12</v>
      </c>
    </row>
    <row r="264" spans="2:18" s="31" customFormat="1" x14ac:dyDescent="0.2">
      <c r="B264" s="152" t="s">
        <v>4963</v>
      </c>
      <c r="C264" s="152" t="s">
        <v>4964</v>
      </c>
      <c r="D264" s="182" t="s">
        <v>4965</v>
      </c>
      <c r="E264" s="193">
        <v>182993.7</v>
      </c>
      <c r="F264" s="193">
        <v>0</v>
      </c>
      <c r="G264" s="194"/>
      <c r="H264" s="155"/>
      <c r="I264" s="155">
        <f t="shared" si="8"/>
        <v>7.8695863559530409E-3</v>
      </c>
      <c r="J264" s="154">
        <v>234556.24</v>
      </c>
      <c r="K264" s="154" t="s">
        <v>5259</v>
      </c>
      <c r="L264" s="156"/>
      <c r="M264" s="20">
        <v>41183</v>
      </c>
      <c r="N264" s="20">
        <v>41547</v>
      </c>
      <c r="O264" s="165" t="s">
        <v>5385</v>
      </c>
      <c r="P264" s="158">
        <v>12</v>
      </c>
      <c r="Q264" s="165" t="s">
        <v>5385</v>
      </c>
      <c r="R264" s="202">
        <v>12</v>
      </c>
    </row>
    <row r="265" spans="2:18" s="31" customFormat="1" x14ac:dyDescent="0.2">
      <c r="B265" s="152" t="s">
        <v>4778</v>
      </c>
      <c r="C265" s="152" t="s">
        <v>4779</v>
      </c>
      <c r="D265" s="182" t="s">
        <v>4779</v>
      </c>
      <c r="E265" s="193">
        <v>95248.47</v>
      </c>
      <c r="F265" s="193">
        <v>161001.17000000001</v>
      </c>
      <c r="G265" s="194">
        <v>34662.449999999983</v>
      </c>
      <c r="H265" s="155">
        <f t="shared" ref="H265:H278" si="11">G265/F265</f>
        <v>0.21529315594414611</v>
      </c>
      <c r="I265" s="155">
        <f t="shared" si="8"/>
        <v>6.564701729139164E-3</v>
      </c>
      <c r="J265" s="154">
        <v>195663.62</v>
      </c>
      <c r="K265" s="154">
        <v>161001.17000000001</v>
      </c>
      <c r="L265" s="156">
        <v>34662.449999999983</v>
      </c>
      <c r="M265" s="20">
        <v>41183</v>
      </c>
      <c r="N265" s="20">
        <v>41547</v>
      </c>
      <c r="O265" s="165" t="s">
        <v>5387</v>
      </c>
      <c r="P265" s="158">
        <v>8</v>
      </c>
      <c r="Q265" s="165" t="s">
        <v>5297</v>
      </c>
      <c r="R265" s="202">
        <v>9</v>
      </c>
    </row>
    <row r="266" spans="2:18" s="31" customFormat="1" ht="51" x14ac:dyDescent="0.2">
      <c r="B266" s="152" t="s">
        <v>5174</v>
      </c>
      <c r="C266" s="152" t="s">
        <v>5175</v>
      </c>
      <c r="D266" s="182" t="s">
        <v>5176</v>
      </c>
      <c r="E266" s="193">
        <v>-129026.5</v>
      </c>
      <c r="F266" s="193">
        <v>10000</v>
      </c>
      <c r="G266" s="194">
        <v>-4498.5</v>
      </c>
      <c r="H266" s="155">
        <f t="shared" si="11"/>
        <v>-0.44985000000000003</v>
      </c>
      <c r="I266" s="155">
        <f t="shared" si="8"/>
        <v>1.8458059072432121E-4</v>
      </c>
      <c r="J266" s="154">
        <v>5501.5</v>
      </c>
      <c r="K266" s="154">
        <v>10000</v>
      </c>
      <c r="L266" s="156">
        <v>-4498.5</v>
      </c>
      <c r="M266" s="20">
        <v>41183</v>
      </c>
      <c r="N266" s="20">
        <v>41547</v>
      </c>
      <c r="O266" s="165" t="s">
        <v>5388</v>
      </c>
      <c r="P266" s="158">
        <v>8</v>
      </c>
      <c r="Q266" s="165" t="s">
        <v>5389</v>
      </c>
      <c r="R266" s="202">
        <v>3</v>
      </c>
    </row>
    <row r="267" spans="2:18" s="31" customFormat="1" x14ac:dyDescent="0.2">
      <c r="B267" s="152" t="s">
        <v>5241</v>
      </c>
      <c r="C267" s="152" t="s">
        <v>5242</v>
      </c>
      <c r="D267" s="182" t="s">
        <v>5243</v>
      </c>
      <c r="E267" s="193">
        <v>-418.19</v>
      </c>
      <c r="F267" s="193">
        <v>4218.84</v>
      </c>
      <c r="G267" s="194">
        <v>-665.46</v>
      </c>
      <c r="H267" s="155">
        <f t="shared" si="11"/>
        <v>-0.1577353016468982</v>
      </c>
      <c r="I267" s="155">
        <f t="shared" si="8"/>
        <v>1.1921930009415406E-4</v>
      </c>
      <c r="J267" s="154">
        <v>3553.38</v>
      </c>
      <c r="K267" s="154">
        <v>4218.84</v>
      </c>
      <c r="L267" s="156">
        <v>-665.46</v>
      </c>
      <c r="M267" s="20">
        <v>41183</v>
      </c>
      <c r="N267" s="20">
        <v>41547</v>
      </c>
      <c r="O267" s="165" t="s">
        <v>5375</v>
      </c>
      <c r="P267" s="158">
        <v>8</v>
      </c>
      <c r="Q267" s="165" t="s">
        <v>5297</v>
      </c>
      <c r="R267" s="202">
        <v>9</v>
      </c>
    </row>
    <row r="268" spans="2:18" s="31" customFormat="1" x14ac:dyDescent="0.2">
      <c r="B268" s="152" t="s">
        <v>4949</v>
      </c>
      <c r="C268" s="152" t="s">
        <v>4950</v>
      </c>
      <c r="D268" s="182" t="s">
        <v>4950</v>
      </c>
      <c r="E268" s="193">
        <v>351781.95</v>
      </c>
      <c r="F268" s="193">
        <v>538008.43000000005</v>
      </c>
      <c r="G268" s="194">
        <v>-163841.58000000007</v>
      </c>
      <c r="H268" s="155">
        <f t="shared" si="11"/>
        <v>-0.30453348100883859</v>
      </c>
      <c r="I268" s="155">
        <f t="shared" si="8"/>
        <v>1.255365594882459E-2</v>
      </c>
      <c r="J268" s="154">
        <v>374166.85</v>
      </c>
      <c r="K268" s="154">
        <v>538008.43000000005</v>
      </c>
      <c r="L268" s="156">
        <v>-163841.58000000007</v>
      </c>
      <c r="M268" s="20">
        <v>41183</v>
      </c>
      <c r="N268" s="20">
        <v>41547</v>
      </c>
      <c r="O268" s="165" t="s">
        <v>5390</v>
      </c>
      <c r="P268" s="158">
        <v>8</v>
      </c>
      <c r="Q268" s="165" t="s">
        <v>5385</v>
      </c>
      <c r="R268" s="202">
        <v>12</v>
      </c>
    </row>
    <row r="269" spans="2:18" s="31" customFormat="1" x14ac:dyDescent="0.2">
      <c r="B269" s="152" t="s">
        <v>4736</v>
      </c>
      <c r="C269" s="152" t="s">
        <v>4737</v>
      </c>
      <c r="D269" s="182" t="s">
        <v>4738</v>
      </c>
      <c r="E269" s="193">
        <v>7976.66</v>
      </c>
      <c r="F269" s="193">
        <v>19547.72</v>
      </c>
      <c r="G269" s="194">
        <v>9662.4399999999987</v>
      </c>
      <c r="H269" s="155">
        <f t="shared" si="11"/>
        <v>0.49430010251834988</v>
      </c>
      <c r="I269" s="155">
        <f t="shared" si="8"/>
        <v>9.8002882631135851E-4</v>
      </c>
      <c r="J269" s="154">
        <v>29210.16</v>
      </c>
      <c r="K269" s="154">
        <v>19547.72</v>
      </c>
      <c r="L269" s="156">
        <v>9662.4399999999987</v>
      </c>
      <c r="M269" s="20">
        <v>41183</v>
      </c>
      <c r="N269" s="20">
        <v>41547</v>
      </c>
      <c r="O269" s="165" t="s">
        <v>5324</v>
      </c>
      <c r="P269" s="158">
        <v>5</v>
      </c>
      <c r="Q269" s="165" t="s">
        <v>5341</v>
      </c>
      <c r="R269" s="202">
        <v>5</v>
      </c>
    </row>
    <row r="270" spans="2:18" s="31" customFormat="1" ht="25.5" x14ac:dyDescent="0.2">
      <c r="B270" s="152" t="s">
        <v>5050</v>
      </c>
      <c r="C270" s="152" t="s">
        <v>5051</v>
      </c>
      <c r="D270" s="182" t="s">
        <v>5052</v>
      </c>
      <c r="E270" s="193">
        <v>15593.62</v>
      </c>
      <c r="F270" s="193">
        <v>17286.310000000001</v>
      </c>
      <c r="G270" s="194">
        <v>0</v>
      </c>
      <c r="H270" s="155">
        <f t="shared" si="11"/>
        <v>0</v>
      </c>
      <c r="I270" s="155">
        <f t="shared" si="8"/>
        <v>5.7997224597723185E-4</v>
      </c>
      <c r="J270" s="154">
        <v>17286.310000000001</v>
      </c>
      <c r="K270" s="154">
        <v>17286.310000000001</v>
      </c>
      <c r="L270" s="156">
        <v>0</v>
      </c>
      <c r="M270" s="20">
        <v>41183</v>
      </c>
      <c r="N270" s="20">
        <v>41547</v>
      </c>
      <c r="O270" s="165" t="s">
        <v>5391</v>
      </c>
      <c r="P270" s="158">
        <v>9</v>
      </c>
      <c r="Q270" s="165" t="s">
        <v>5297</v>
      </c>
      <c r="R270" s="202">
        <v>9</v>
      </c>
    </row>
    <row r="271" spans="2:18" s="31" customFormat="1" ht="25.5" x14ac:dyDescent="0.2">
      <c r="B271" s="152" t="s">
        <v>5392</v>
      </c>
      <c r="C271" s="152" t="s">
        <v>5393</v>
      </c>
      <c r="D271" s="182" t="s">
        <v>5394</v>
      </c>
      <c r="E271" s="193">
        <v>593.45000000000005</v>
      </c>
      <c r="F271" s="193">
        <v>1216.9000000000001</v>
      </c>
      <c r="G271" s="194">
        <v>-623.45000000000005</v>
      </c>
      <c r="H271" s="155">
        <f t="shared" si="11"/>
        <v>-0.51232640315555922</v>
      </c>
      <c r="I271" s="155">
        <f t="shared" ref="I271:I334" si="12">J271/29805409</f>
        <v>1.9910815516740605E-5</v>
      </c>
      <c r="J271" s="154">
        <v>593.45000000000005</v>
      </c>
      <c r="K271" s="154">
        <v>1216.9000000000001</v>
      </c>
      <c r="L271" s="156">
        <v>-623.45000000000005</v>
      </c>
      <c r="M271" s="20">
        <v>41183</v>
      </c>
      <c r="N271" s="20">
        <v>41547</v>
      </c>
      <c r="O271" s="165" t="s">
        <v>5395</v>
      </c>
      <c r="P271" s="158">
        <v>9</v>
      </c>
      <c r="Q271" s="165" t="s">
        <v>5396</v>
      </c>
      <c r="R271" s="202">
        <v>9</v>
      </c>
    </row>
    <row r="272" spans="2:18" s="31" customFormat="1" x14ac:dyDescent="0.2">
      <c r="B272" s="152" t="s">
        <v>4814</v>
      </c>
      <c r="C272" s="152" t="s">
        <v>4815</v>
      </c>
      <c r="D272" s="182" t="s">
        <v>4816</v>
      </c>
      <c r="E272" s="193">
        <v>6260.71</v>
      </c>
      <c r="F272" s="193">
        <v>12579.19</v>
      </c>
      <c r="G272" s="194">
        <v>-3361.2900000000009</v>
      </c>
      <c r="H272" s="155">
        <f t="shared" si="11"/>
        <v>-0.2672103688711277</v>
      </c>
      <c r="I272" s="155">
        <f t="shared" si="12"/>
        <v>3.0926936785198952E-4</v>
      </c>
      <c r="J272" s="154">
        <v>9217.9</v>
      </c>
      <c r="K272" s="154">
        <v>12579.19</v>
      </c>
      <c r="L272" s="156">
        <v>-3361.2900000000009</v>
      </c>
      <c r="M272" s="20">
        <v>41183</v>
      </c>
      <c r="N272" s="20">
        <v>41547</v>
      </c>
      <c r="O272" s="165" t="s">
        <v>5386</v>
      </c>
      <c r="P272" s="158">
        <v>8</v>
      </c>
      <c r="Q272" s="165" t="s">
        <v>5385</v>
      </c>
      <c r="R272" s="202">
        <v>12</v>
      </c>
    </row>
    <row r="273" spans="2:18" s="31" customFormat="1" x14ac:dyDescent="0.2">
      <c r="B273" s="152" t="s">
        <v>5121</v>
      </c>
      <c r="C273" s="152" t="s">
        <v>5122</v>
      </c>
      <c r="D273" s="182" t="s">
        <v>5123</v>
      </c>
      <c r="E273" s="193">
        <v>2431.75</v>
      </c>
      <c r="F273" s="193">
        <v>1947.87</v>
      </c>
      <c r="G273" s="194">
        <v>2415.2600000000002</v>
      </c>
      <c r="H273" s="155">
        <f t="shared" si="11"/>
        <v>1.2399492779292254</v>
      </c>
      <c r="I273" s="155">
        <f t="shared" si="12"/>
        <v>1.4638718764100838E-4</v>
      </c>
      <c r="J273" s="154">
        <v>4363.13</v>
      </c>
      <c r="K273" s="154">
        <v>1947.87</v>
      </c>
      <c r="L273" s="156">
        <v>2415.2600000000002</v>
      </c>
      <c r="M273" s="20">
        <v>41183</v>
      </c>
      <c r="N273" s="20">
        <v>41547</v>
      </c>
      <c r="O273" s="165" t="s">
        <v>5340</v>
      </c>
      <c r="P273" s="158">
        <v>4</v>
      </c>
      <c r="Q273" s="165" t="s">
        <v>5297</v>
      </c>
      <c r="R273" s="202">
        <v>9</v>
      </c>
    </row>
    <row r="274" spans="2:18" s="31" customFormat="1" ht="25.5" x14ac:dyDescent="0.2">
      <c r="B274" s="152" t="s">
        <v>5035</v>
      </c>
      <c r="C274" s="152" t="s">
        <v>5036</v>
      </c>
      <c r="D274" s="182" t="s">
        <v>5037</v>
      </c>
      <c r="E274" s="193">
        <v>259.63</v>
      </c>
      <c r="F274" s="193">
        <v>23200.52</v>
      </c>
      <c r="G274" s="194">
        <v>-106.72000000000116</v>
      </c>
      <c r="H274" s="155">
        <f t="shared" si="11"/>
        <v>-4.5998968988626614E-3</v>
      </c>
      <c r="I274" s="155">
        <f t="shared" si="12"/>
        <v>7.7481909407785677E-4</v>
      </c>
      <c r="J274" s="154">
        <v>23093.8</v>
      </c>
      <c r="K274" s="154">
        <v>23200.52</v>
      </c>
      <c r="L274" s="156">
        <v>-106.72000000000116</v>
      </c>
      <c r="M274" s="20">
        <v>41183</v>
      </c>
      <c r="N274" s="20">
        <v>41547</v>
      </c>
      <c r="O274" s="165" t="s">
        <v>5397</v>
      </c>
      <c r="P274" s="158">
        <v>9</v>
      </c>
      <c r="Q274" s="165" t="s">
        <v>5297</v>
      </c>
      <c r="R274" s="202">
        <v>9</v>
      </c>
    </row>
    <row r="275" spans="2:18" s="31" customFormat="1" x14ac:dyDescent="0.2">
      <c r="B275" s="152" t="s">
        <v>5398</v>
      </c>
      <c r="C275" s="152" t="s">
        <v>5399</v>
      </c>
      <c r="D275" s="182" t="s">
        <v>5400</v>
      </c>
      <c r="E275" s="193">
        <v>498418.6</v>
      </c>
      <c r="F275" s="193">
        <v>176977.21</v>
      </c>
      <c r="G275" s="194">
        <v>321441.39</v>
      </c>
      <c r="H275" s="155">
        <f t="shared" si="11"/>
        <v>1.8162869106140842</v>
      </c>
      <c r="I275" s="155">
        <f t="shared" si="12"/>
        <v>1.6722421088064921E-2</v>
      </c>
      <c r="J275" s="154">
        <v>498418.6</v>
      </c>
      <c r="K275" s="154">
        <v>176977.21</v>
      </c>
      <c r="L275" s="156">
        <v>321441.39</v>
      </c>
      <c r="M275" s="20">
        <v>41183</v>
      </c>
      <c r="N275" s="20">
        <v>41547</v>
      </c>
      <c r="O275" s="165" t="s">
        <v>5401</v>
      </c>
      <c r="P275" s="158">
        <v>9</v>
      </c>
      <c r="Q275" s="165" t="s">
        <v>5311</v>
      </c>
      <c r="R275" s="202">
        <v>10</v>
      </c>
    </row>
    <row r="276" spans="2:18" s="31" customFormat="1" x14ac:dyDescent="0.2">
      <c r="B276" s="152" t="s">
        <v>5402</v>
      </c>
      <c r="C276" s="152" t="s">
        <v>5403</v>
      </c>
      <c r="D276" s="182" t="s">
        <v>5404</v>
      </c>
      <c r="E276" s="193">
        <v>5611.83</v>
      </c>
      <c r="F276" s="193">
        <v>9663.74</v>
      </c>
      <c r="G276" s="194">
        <v>-4051.91</v>
      </c>
      <c r="H276" s="155">
        <f t="shared" si="11"/>
        <v>-0.41929004712461221</v>
      </c>
      <c r="I276" s="155">
        <f t="shared" si="12"/>
        <v>1.8828226782595064E-4</v>
      </c>
      <c r="J276" s="154">
        <v>5611.83</v>
      </c>
      <c r="K276" s="154">
        <v>9663.74</v>
      </c>
      <c r="L276" s="156">
        <v>-4051.91</v>
      </c>
      <c r="M276" s="20">
        <v>41183</v>
      </c>
      <c r="N276" s="20">
        <v>41547</v>
      </c>
      <c r="O276" s="165" t="s">
        <v>5391</v>
      </c>
      <c r="P276" s="158">
        <v>9</v>
      </c>
      <c r="Q276" s="165" t="s">
        <v>5405</v>
      </c>
      <c r="R276" s="202">
        <v>9</v>
      </c>
    </row>
    <row r="277" spans="2:18" s="31" customFormat="1" x14ac:dyDescent="0.2">
      <c r="B277" s="152" t="s">
        <v>5230</v>
      </c>
      <c r="C277" s="152" t="s">
        <v>5231</v>
      </c>
      <c r="D277" s="182" t="s">
        <v>5232</v>
      </c>
      <c r="E277" s="193">
        <v>3730.6</v>
      </c>
      <c r="F277" s="193">
        <v>961.77</v>
      </c>
      <c r="G277" s="194">
        <v>3559.61</v>
      </c>
      <c r="H277" s="155">
        <f t="shared" si="11"/>
        <v>3.7011031743556155</v>
      </c>
      <c r="I277" s="155">
        <f t="shared" si="12"/>
        <v>1.5169662660894875E-4</v>
      </c>
      <c r="J277" s="154">
        <v>4521.38</v>
      </c>
      <c r="K277" s="154">
        <v>961.77</v>
      </c>
      <c r="L277" s="156">
        <v>3559.61</v>
      </c>
      <c r="M277" s="20">
        <v>41183</v>
      </c>
      <c r="N277" s="20">
        <v>41547</v>
      </c>
      <c r="O277" s="165" t="s">
        <v>5347</v>
      </c>
      <c r="P277" s="158">
        <v>9</v>
      </c>
      <c r="Q277" s="165" t="s">
        <v>5406</v>
      </c>
      <c r="R277" s="202">
        <v>2</v>
      </c>
    </row>
    <row r="278" spans="2:18" s="31" customFormat="1" ht="25.5" x14ac:dyDescent="0.2">
      <c r="B278" s="152" t="s">
        <v>5407</v>
      </c>
      <c r="C278" s="152" t="s">
        <v>5408</v>
      </c>
      <c r="D278" s="182" t="s">
        <v>5409</v>
      </c>
      <c r="E278" s="193">
        <v>82357.14</v>
      </c>
      <c r="F278" s="193">
        <v>87052.73</v>
      </c>
      <c r="G278" s="194">
        <v>-4695.5899999999965</v>
      </c>
      <c r="H278" s="155">
        <f t="shared" si="11"/>
        <v>-5.393960648907848E-2</v>
      </c>
      <c r="I278" s="155">
        <f t="shared" si="12"/>
        <v>2.7631608745915886E-3</v>
      </c>
      <c r="J278" s="154">
        <v>82357.14</v>
      </c>
      <c r="K278" s="154">
        <v>87052.73</v>
      </c>
      <c r="L278" s="156">
        <v>-4695.5899999999965</v>
      </c>
      <c r="M278" s="20">
        <v>41183</v>
      </c>
      <c r="N278" s="20">
        <v>41547</v>
      </c>
      <c r="O278" s="165" t="s">
        <v>5410</v>
      </c>
      <c r="P278" s="158">
        <v>10</v>
      </c>
      <c r="Q278" s="165" t="s">
        <v>5411</v>
      </c>
      <c r="R278" s="202">
        <v>9</v>
      </c>
    </row>
    <row r="279" spans="2:18" s="31" customFormat="1" x14ac:dyDescent="0.2">
      <c r="B279" s="152" t="s">
        <v>5412</v>
      </c>
      <c r="C279" s="152" t="s">
        <v>5413</v>
      </c>
      <c r="D279" s="182" t="s">
        <v>5414</v>
      </c>
      <c r="E279" s="193">
        <v>221230.8</v>
      </c>
      <c r="F279" s="193">
        <v>0</v>
      </c>
      <c r="G279" s="194"/>
      <c r="H279" s="155"/>
      <c r="I279" s="155">
        <f t="shared" si="12"/>
        <v>7.4225050895963211E-3</v>
      </c>
      <c r="J279" s="154">
        <v>221230.8</v>
      </c>
      <c r="K279" s="154" t="s">
        <v>5259</v>
      </c>
      <c r="L279" s="156"/>
      <c r="M279" s="20">
        <v>41183</v>
      </c>
      <c r="N279" s="20">
        <v>41547</v>
      </c>
      <c r="O279" s="165" t="s">
        <v>5411</v>
      </c>
      <c r="P279" s="158">
        <v>9</v>
      </c>
      <c r="Q279" s="165" t="s">
        <v>5411</v>
      </c>
      <c r="R279" s="202">
        <v>9</v>
      </c>
    </row>
    <row r="280" spans="2:18" s="31" customFormat="1" x14ac:dyDescent="0.2">
      <c r="B280" s="152" t="s">
        <v>5253</v>
      </c>
      <c r="C280" s="152" t="s">
        <v>5254</v>
      </c>
      <c r="D280" s="182" t="s">
        <v>5255</v>
      </c>
      <c r="E280" s="193">
        <v>8121.13</v>
      </c>
      <c r="F280" s="193">
        <v>1573.92</v>
      </c>
      <c r="G280" s="194">
        <v>7312.1200000000008</v>
      </c>
      <c r="H280" s="155">
        <f>G280/F280</f>
        <v>4.6458015655179423</v>
      </c>
      <c r="I280" s="155">
        <f t="shared" si="12"/>
        <v>2.9813514721438651E-4</v>
      </c>
      <c r="J280" s="154">
        <v>8886.0400000000009</v>
      </c>
      <c r="K280" s="154">
        <v>1573.92</v>
      </c>
      <c r="L280" s="156">
        <v>7312.1200000000008</v>
      </c>
      <c r="M280" s="20">
        <v>41183</v>
      </c>
      <c r="N280" s="20">
        <v>41547</v>
      </c>
      <c r="O280" s="165" t="s">
        <v>5415</v>
      </c>
      <c r="P280" s="158">
        <v>9</v>
      </c>
      <c r="Q280" s="165" t="s">
        <v>5411</v>
      </c>
      <c r="R280" s="202">
        <v>9</v>
      </c>
    </row>
    <row r="281" spans="2:18" s="31" customFormat="1" ht="25.5" x14ac:dyDescent="0.2">
      <c r="B281" s="152" t="s">
        <v>5416</v>
      </c>
      <c r="C281" s="152" t="s">
        <v>5417</v>
      </c>
      <c r="D281" s="182" t="s">
        <v>5418</v>
      </c>
      <c r="E281" s="193">
        <v>18414.93</v>
      </c>
      <c r="F281" s="193">
        <v>18901.66</v>
      </c>
      <c r="G281" s="194">
        <v>-486.72999999999956</v>
      </c>
      <c r="H281" s="155">
        <f>G281/F281</f>
        <v>-2.5750648355752859E-2</v>
      </c>
      <c r="I281" s="155">
        <f t="shared" si="12"/>
        <v>6.1783852722839669E-4</v>
      </c>
      <c r="J281" s="154">
        <v>18414.93</v>
      </c>
      <c r="K281" s="154">
        <v>18901.66</v>
      </c>
      <c r="L281" s="156">
        <v>-486.72999999999956</v>
      </c>
      <c r="M281" s="20">
        <v>41183</v>
      </c>
      <c r="N281" s="20">
        <v>41547</v>
      </c>
      <c r="O281" s="165" t="s">
        <v>5419</v>
      </c>
      <c r="P281" s="158">
        <v>11</v>
      </c>
      <c r="Q281" s="165" t="s">
        <v>5411</v>
      </c>
      <c r="R281" s="202">
        <v>9</v>
      </c>
    </row>
    <row r="282" spans="2:18" s="31" customFormat="1" x14ac:dyDescent="0.2">
      <c r="B282" s="152" t="s">
        <v>5420</v>
      </c>
      <c r="C282" s="152" t="s">
        <v>5421</v>
      </c>
      <c r="D282" s="182" t="s">
        <v>5422</v>
      </c>
      <c r="E282" s="193">
        <v>91.6</v>
      </c>
      <c r="F282" s="193">
        <v>867.92</v>
      </c>
      <c r="G282" s="194">
        <v>-776.31999999999994</v>
      </c>
      <c r="H282" s="155">
        <f>G282/F282</f>
        <v>-0.89446031892340305</v>
      </c>
      <c r="I282" s="155">
        <f t="shared" si="12"/>
        <v>3.0732676743338768E-6</v>
      </c>
      <c r="J282" s="154">
        <v>91.6</v>
      </c>
      <c r="K282" s="154">
        <v>867.92</v>
      </c>
      <c r="L282" s="156">
        <v>-776.31999999999994</v>
      </c>
      <c r="M282" s="20">
        <v>41183</v>
      </c>
      <c r="N282" s="20">
        <v>41547</v>
      </c>
      <c r="O282" s="165" t="s">
        <v>5363</v>
      </c>
      <c r="P282" s="158">
        <v>7</v>
      </c>
      <c r="Q282" s="165" t="s">
        <v>5423</v>
      </c>
      <c r="R282" s="202">
        <v>11</v>
      </c>
    </row>
    <row r="283" spans="2:18" s="31" customFormat="1" x14ac:dyDescent="0.2">
      <c r="B283" s="152" t="s">
        <v>5424</v>
      </c>
      <c r="C283" s="152" t="s">
        <v>5425</v>
      </c>
      <c r="D283" s="182" t="s">
        <v>5425</v>
      </c>
      <c r="E283" s="193">
        <v>320674.33</v>
      </c>
      <c r="F283" s="193">
        <v>345481.83</v>
      </c>
      <c r="G283" s="194">
        <v>-24807.5</v>
      </c>
      <c r="H283" s="155">
        <f>G283/F283</f>
        <v>-7.1805512897740523E-2</v>
      </c>
      <c r="I283" s="155">
        <f t="shared" si="12"/>
        <v>1.0758930702813037E-2</v>
      </c>
      <c r="J283" s="154">
        <v>320674.33</v>
      </c>
      <c r="K283" s="154">
        <v>345481.83</v>
      </c>
      <c r="L283" s="156">
        <v>-24807.5</v>
      </c>
      <c r="M283" s="20">
        <v>41183</v>
      </c>
      <c r="N283" s="20">
        <v>41547</v>
      </c>
      <c r="O283" s="165" t="s">
        <v>5347</v>
      </c>
      <c r="P283" s="158">
        <v>9</v>
      </c>
      <c r="Q283" s="165" t="s">
        <v>5411</v>
      </c>
      <c r="R283" s="202">
        <v>9</v>
      </c>
    </row>
    <row r="284" spans="2:18" s="31" customFormat="1" x14ac:dyDescent="0.2">
      <c r="B284" s="152" t="s">
        <v>5426</v>
      </c>
      <c r="C284" s="152" t="s">
        <v>5427</v>
      </c>
      <c r="D284" s="182" t="s">
        <v>5428</v>
      </c>
      <c r="E284" s="193">
        <v>2507.9699999999998</v>
      </c>
      <c r="F284" s="193">
        <v>1270.8</v>
      </c>
      <c r="G284" s="194">
        <v>1237.1699999999998</v>
      </c>
      <c r="H284" s="155">
        <f>G284/F284</f>
        <v>0.9735363550519357</v>
      </c>
      <c r="I284" s="155">
        <f t="shared" si="12"/>
        <v>8.4144793986890096E-5</v>
      </c>
      <c r="J284" s="154">
        <v>2507.9699999999998</v>
      </c>
      <c r="K284" s="154">
        <v>1270.8</v>
      </c>
      <c r="L284" s="156">
        <v>1237.1699999999998</v>
      </c>
      <c r="M284" s="20">
        <v>41183</v>
      </c>
      <c r="N284" s="20">
        <v>41547</v>
      </c>
      <c r="O284" s="165" t="s">
        <v>5297</v>
      </c>
      <c r="P284" s="158">
        <v>9</v>
      </c>
      <c r="Q284" s="165" t="s">
        <v>5411</v>
      </c>
      <c r="R284" s="202">
        <v>9</v>
      </c>
    </row>
    <row r="285" spans="2:18" s="31" customFormat="1" x14ac:dyDescent="0.2">
      <c r="B285" s="152" t="s">
        <v>5429</v>
      </c>
      <c r="C285" s="152" t="s">
        <v>5430</v>
      </c>
      <c r="D285" s="182" t="s">
        <v>5430</v>
      </c>
      <c r="E285" s="193">
        <v>265970.90000000002</v>
      </c>
      <c r="F285" s="193">
        <v>0</v>
      </c>
      <c r="G285" s="194"/>
      <c r="H285" s="155"/>
      <c r="I285" s="155">
        <f t="shared" si="12"/>
        <v>8.9235782672869891E-3</v>
      </c>
      <c r="J285" s="154">
        <v>265970.90000000002</v>
      </c>
      <c r="K285" s="154" t="s">
        <v>5259</v>
      </c>
      <c r="L285" s="156"/>
      <c r="M285" s="20">
        <v>41183</v>
      </c>
      <c r="N285" s="20">
        <v>41547</v>
      </c>
      <c r="O285" s="165" t="s">
        <v>5411</v>
      </c>
      <c r="P285" s="158">
        <v>9</v>
      </c>
      <c r="Q285" s="165" t="s">
        <v>5411</v>
      </c>
      <c r="R285" s="202">
        <v>9</v>
      </c>
    </row>
    <row r="286" spans="2:18" s="31" customFormat="1" ht="25.5" x14ac:dyDescent="0.2">
      <c r="B286" s="152" t="s">
        <v>5431</v>
      </c>
      <c r="C286" s="152" t="s">
        <v>5432</v>
      </c>
      <c r="D286" s="182" t="s">
        <v>5433</v>
      </c>
      <c r="E286" s="193">
        <v>10646.41</v>
      </c>
      <c r="F286" s="193">
        <v>7385.31</v>
      </c>
      <c r="G286" s="194">
        <v>3261.0999999999995</v>
      </c>
      <c r="H286" s="155">
        <f>G286/F286</f>
        <v>0.44156575688765931</v>
      </c>
      <c r="I286" s="155">
        <f t="shared" si="12"/>
        <v>3.5719724564088352E-4</v>
      </c>
      <c r="J286" s="154">
        <v>10646.41</v>
      </c>
      <c r="K286" s="154">
        <v>7385.31</v>
      </c>
      <c r="L286" s="156">
        <v>3261.0999999999995</v>
      </c>
      <c r="M286" s="20">
        <v>41183</v>
      </c>
      <c r="N286" s="20">
        <v>41547</v>
      </c>
      <c r="O286" s="165" t="s">
        <v>5434</v>
      </c>
      <c r="P286" s="158">
        <v>9</v>
      </c>
      <c r="Q286" s="165" t="s">
        <v>5411</v>
      </c>
      <c r="R286" s="202">
        <v>9</v>
      </c>
    </row>
    <row r="287" spans="2:18" s="31" customFormat="1" x14ac:dyDescent="0.2">
      <c r="B287" s="152" t="s">
        <v>5435</v>
      </c>
      <c r="C287" s="152" t="s">
        <v>5436</v>
      </c>
      <c r="D287" s="182" t="s">
        <v>5437</v>
      </c>
      <c r="E287" s="193">
        <v>10606.95</v>
      </c>
      <c r="F287" s="193">
        <v>21994.63</v>
      </c>
      <c r="G287" s="194">
        <v>-11387.68</v>
      </c>
      <c r="H287" s="155">
        <f>G287/F287</f>
        <v>-0.51774819580961351</v>
      </c>
      <c r="I287" s="155">
        <f t="shared" si="12"/>
        <v>3.5587332487200564E-4</v>
      </c>
      <c r="J287" s="154">
        <v>10606.95</v>
      </c>
      <c r="K287" s="154">
        <v>21994.63</v>
      </c>
      <c r="L287" s="156">
        <v>-11387.68</v>
      </c>
      <c r="M287" s="20">
        <v>41183</v>
      </c>
      <c r="N287" s="20">
        <v>41547</v>
      </c>
      <c r="O287" s="165" t="s">
        <v>5391</v>
      </c>
      <c r="P287" s="158">
        <v>9</v>
      </c>
      <c r="Q287" s="165" t="s">
        <v>5385</v>
      </c>
      <c r="R287" s="202">
        <v>12</v>
      </c>
    </row>
    <row r="288" spans="2:18" s="31" customFormat="1" x14ac:dyDescent="0.2">
      <c r="B288" s="152" t="s">
        <v>5438</v>
      </c>
      <c r="C288" s="152" t="s">
        <v>5439</v>
      </c>
      <c r="D288" s="182" t="s">
        <v>5440</v>
      </c>
      <c r="E288" s="193">
        <v>85899.76</v>
      </c>
      <c r="F288" s="193">
        <v>0</v>
      </c>
      <c r="G288" s="194"/>
      <c r="H288" s="155"/>
      <c r="I288" s="155">
        <f t="shared" si="12"/>
        <v>2.8820191663868795E-3</v>
      </c>
      <c r="J288" s="154">
        <v>85899.76</v>
      </c>
      <c r="K288" s="154" t="s">
        <v>5259</v>
      </c>
      <c r="L288" s="156"/>
      <c r="M288" s="20">
        <v>41183</v>
      </c>
      <c r="N288" s="20">
        <v>41547</v>
      </c>
      <c r="O288" s="165" t="s">
        <v>5411</v>
      </c>
      <c r="P288" s="158">
        <v>9</v>
      </c>
      <c r="Q288" s="165" t="s">
        <v>5411</v>
      </c>
      <c r="R288" s="202">
        <v>9</v>
      </c>
    </row>
    <row r="289" spans="2:18" s="31" customFormat="1" x14ac:dyDescent="0.2">
      <c r="B289" s="152" t="s">
        <v>5441</v>
      </c>
      <c r="C289" s="152" t="s">
        <v>5442</v>
      </c>
      <c r="D289" s="182" t="s">
        <v>5443</v>
      </c>
      <c r="E289" s="193">
        <v>19379.689999999999</v>
      </c>
      <c r="F289" s="193">
        <v>19311.22</v>
      </c>
      <c r="G289" s="194">
        <v>68.469999999997526</v>
      </c>
      <c r="H289" s="155">
        <f t="shared" ref="H289:H298" si="13">G289/F289</f>
        <v>3.5456071651608508E-3</v>
      </c>
      <c r="I289" s="155">
        <f t="shared" si="12"/>
        <v>6.5020714864204678E-4</v>
      </c>
      <c r="J289" s="154">
        <v>19379.689999999999</v>
      </c>
      <c r="K289" s="154">
        <v>19311.22</v>
      </c>
      <c r="L289" s="156">
        <v>68.469999999997526</v>
      </c>
      <c r="M289" s="20">
        <v>41183</v>
      </c>
      <c r="N289" s="20">
        <v>41547</v>
      </c>
      <c r="O289" s="165" t="s">
        <v>5444</v>
      </c>
      <c r="P289" s="158">
        <v>10</v>
      </c>
      <c r="Q289" s="165" t="s">
        <v>5445</v>
      </c>
      <c r="R289" s="202">
        <v>1</v>
      </c>
    </row>
    <row r="290" spans="2:18" s="31" customFormat="1" ht="25.5" x14ac:dyDescent="0.2">
      <c r="B290" s="152" t="s">
        <v>5446</v>
      </c>
      <c r="C290" s="152" t="s">
        <v>5447</v>
      </c>
      <c r="D290" s="182" t="s">
        <v>5448</v>
      </c>
      <c r="E290" s="193">
        <v>4167.5</v>
      </c>
      <c r="F290" s="193">
        <v>1776.37</v>
      </c>
      <c r="G290" s="194">
        <v>2391.13</v>
      </c>
      <c r="H290" s="155">
        <f t="shared" si="13"/>
        <v>1.3460765493675306</v>
      </c>
      <c r="I290" s="155">
        <f t="shared" si="12"/>
        <v>1.3982361389504837E-4</v>
      </c>
      <c r="J290" s="154">
        <v>4167.5</v>
      </c>
      <c r="K290" s="154">
        <v>1776.37</v>
      </c>
      <c r="L290" s="156">
        <v>2391.13</v>
      </c>
      <c r="M290" s="20">
        <v>41183</v>
      </c>
      <c r="N290" s="20">
        <v>41547</v>
      </c>
      <c r="O290" s="165" t="s">
        <v>5306</v>
      </c>
      <c r="P290" s="158">
        <v>11</v>
      </c>
      <c r="Q290" s="165" t="s">
        <v>5385</v>
      </c>
      <c r="R290" s="202">
        <v>12</v>
      </c>
    </row>
    <row r="291" spans="2:18" s="31" customFormat="1" ht="25.5" x14ac:dyDescent="0.2">
      <c r="B291" s="152" t="s">
        <v>5449</v>
      </c>
      <c r="C291" s="152" t="s">
        <v>5450</v>
      </c>
      <c r="D291" s="182" t="s">
        <v>5451</v>
      </c>
      <c r="E291" s="193">
        <v>1920.89</v>
      </c>
      <c r="F291" s="193">
        <v>1346.63</v>
      </c>
      <c r="G291" s="194">
        <v>574.26</v>
      </c>
      <c r="H291" s="155">
        <f t="shared" si="13"/>
        <v>0.4264423041221419</v>
      </c>
      <c r="I291" s="155">
        <f t="shared" si="12"/>
        <v>6.4447698067152844E-5</v>
      </c>
      <c r="J291" s="154">
        <v>1920.89</v>
      </c>
      <c r="K291" s="154">
        <v>1346.63</v>
      </c>
      <c r="L291" s="156">
        <v>574.26</v>
      </c>
      <c r="M291" s="20">
        <v>41183</v>
      </c>
      <c r="N291" s="20">
        <v>41547</v>
      </c>
      <c r="O291" s="165" t="s">
        <v>5452</v>
      </c>
      <c r="P291" s="158">
        <v>10</v>
      </c>
      <c r="Q291" s="165" t="s">
        <v>5385</v>
      </c>
      <c r="R291" s="202">
        <v>12</v>
      </c>
    </row>
    <row r="292" spans="2:18" s="31" customFormat="1" ht="51" x14ac:dyDescent="0.2">
      <c r="B292" s="152" t="s">
        <v>5453</v>
      </c>
      <c r="C292" s="152" t="s">
        <v>5454</v>
      </c>
      <c r="D292" s="182" t="s">
        <v>5455</v>
      </c>
      <c r="E292" s="193">
        <v>1879.56</v>
      </c>
      <c r="F292" s="193">
        <v>1097.1400000000001</v>
      </c>
      <c r="G292" s="194">
        <v>782.41999999999985</v>
      </c>
      <c r="H292" s="155">
        <f t="shared" si="13"/>
        <v>0.71314508631532869</v>
      </c>
      <c r="I292" s="155">
        <f t="shared" si="12"/>
        <v>6.3061037008416823E-5</v>
      </c>
      <c r="J292" s="154">
        <v>1879.56</v>
      </c>
      <c r="K292" s="154">
        <v>1097.1400000000001</v>
      </c>
      <c r="L292" s="156">
        <v>782.41999999999985</v>
      </c>
      <c r="M292" s="20">
        <v>41183</v>
      </c>
      <c r="N292" s="20">
        <v>41547</v>
      </c>
      <c r="O292" s="165" t="s">
        <v>5456</v>
      </c>
      <c r="P292" s="158">
        <v>10</v>
      </c>
      <c r="Q292" s="165" t="s">
        <v>5457</v>
      </c>
      <c r="R292" s="202">
        <v>10</v>
      </c>
    </row>
    <row r="293" spans="2:18" s="31" customFormat="1" x14ac:dyDescent="0.2">
      <c r="B293" s="152" t="s">
        <v>5458</v>
      </c>
      <c r="C293" s="152" t="s">
        <v>5459</v>
      </c>
      <c r="D293" s="182" t="s">
        <v>5460</v>
      </c>
      <c r="E293" s="193">
        <v>162675.72</v>
      </c>
      <c r="F293" s="193">
        <v>79855</v>
      </c>
      <c r="G293" s="194">
        <v>82820.72</v>
      </c>
      <c r="H293" s="155">
        <f t="shared" si="13"/>
        <v>1.0371388141005573</v>
      </c>
      <c r="I293" s="155">
        <f t="shared" si="12"/>
        <v>5.4579261099889625E-3</v>
      </c>
      <c r="J293" s="154">
        <v>162675.72</v>
      </c>
      <c r="K293" s="154">
        <v>79855</v>
      </c>
      <c r="L293" s="156">
        <v>82820.72</v>
      </c>
      <c r="M293" s="20">
        <v>41183</v>
      </c>
      <c r="N293" s="20">
        <v>41547</v>
      </c>
      <c r="O293" s="165" t="s">
        <v>5452</v>
      </c>
      <c r="P293" s="158">
        <v>10</v>
      </c>
      <c r="Q293" s="165" t="s">
        <v>5411</v>
      </c>
      <c r="R293" s="202">
        <v>9</v>
      </c>
    </row>
    <row r="294" spans="2:18" s="31" customFormat="1" x14ac:dyDescent="0.2">
      <c r="B294" s="152" t="s">
        <v>5461</v>
      </c>
      <c r="C294" s="152" t="s">
        <v>5462</v>
      </c>
      <c r="D294" s="182" t="s">
        <v>5463</v>
      </c>
      <c r="E294" s="193">
        <v>985978.05</v>
      </c>
      <c r="F294" s="193">
        <v>977316.46</v>
      </c>
      <c r="G294" s="194">
        <v>8661.5900000000838</v>
      </c>
      <c r="H294" s="155">
        <f t="shared" si="13"/>
        <v>8.8626257251413574E-3</v>
      </c>
      <c r="I294" s="155">
        <f t="shared" si="12"/>
        <v>3.308050729986628E-2</v>
      </c>
      <c r="J294" s="154">
        <v>985978.05</v>
      </c>
      <c r="K294" s="154">
        <v>977316.46</v>
      </c>
      <c r="L294" s="156">
        <v>8661.5900000000838</v>
      </c>
      <c r="M294" s="20">
        <v>41183</v>
      </c>
      <c r="N294" s="20">
        <v>41547</v>
      </c>
      <c r="O294" s="165" t="s">
        <v>5464</v>
      </c>
      <c r="P294" s="158">
        <v>10</v>
      </c>
      <c r="Q294" s="165" t="s">
        <v>5411</v>
      </c>
      <c r="R294" s="202">
        <v>9</v>
      </c>
    </row>
    <row r="295" spans="2:18" s="31" customFormat="1" x14ac:dyDescent="0.2">
      <c r="B295" s="152" t="s">
        <v>5465</v>
      </c>
      <c r="C295" s="152" t="s">
        <v>5466</v>
      </c>
      <c r="D295" s="182" t="s">
        <v>5467</v>
      </c>
      <c r="E295" s="193">
        <v>4831.6400000000003</v>
      </c>
      <c r="F295" s="193">
        <v>4464.8100000000004</v>
      </c>
      <c r="G295" s="194">
        <v>366.82999999999993</v>
      </c>
      <c r="H295" s="155">
        <f t="shared" si="13"/>
        <v>8.216027109776225E-2</v>
      </c>
      <c r="I295" s="155">
        <f t="shared" si="12"/>
        <v>1.6210614657225474E-4</v>
      </c>
      <c r="J295" s="154">
        <v>4831.6400000000003</v>
      </c>
      <c r="K295" s="154">
        <v>4464.8100000000004</v>
      </c>
      <c r="L295" s="156">
        <v>366.82999999999993</v>
      </c>
      <c r="M295" s="20">
        <v>41183</v>
      </c>
      <c r="N295" s="20">
        <v>41547</v>
      </c>
      <c r="O295" s="165" t="s">
        <v>5464</v>
      </c>
      <c r="P295" s="158">
        <v>10</v>
      </c>
      <c r="Q295" s="165" t="s">
        <v>5411</v>
      </c>
      <c r="R295" s="202">
        <v>9</v>
      </c>
    </row>
    <row r="296" spans="2:18" s="31" customFormat="1" ht="25.5" x14ac:dyDescent="0.2">
      <c r="B296" s="152" t="s">
        <v>5468</v>
      </c>
      <c r="C296" s="152" t="s">
        <v>5469</v>
      </c>
      <c r="D296" s="182" t="s">
        <v>5470</v>
      </c>
      <c r="E296" s="193">
        <v>1355.57</v>
      </c>
      <c r="F296" s="193">
        <v>967.27</v>
      </c>
      <c r="G296" s="194">
        <v>388.29999999999995</v>
      </c>
      <c r="H296" s="155">
        <f t="shared" si="13"/>
        <v>0.40143910180197873</v>
      </c>
      <c r="I296" s="155">
        <f t="shared" si="12"/>
        <v>4.5480670974855604E-5</v>
      </c>
      <c r="J296" s="154">
        <v>1355.57</v>
      </c>
      <c r="K296" s="154">
        <v>967.27</v>
      </c>
      <c r="L296" s="156">
        <v>388.29999999999995</v>
      </c>
      <c r="M296" s="20">
        <v>41183</v>
      </c>
      <c r="N296" s="20">
        <v>41547</v>
      </c>
      <c r="O296" s="165" t="s">
        <v>5471</v>
      </c>
      <c r="P296" s="158">
        <v>11</v>
      </c>
      <c r="Q296" s="165" t="s">
        <v>5411</v>
      </c>
      <c r="R296" s="202">
        <v>9</v>
      </c>
    </row>
    <row r="297" spans="2:18" s="31" customFormat="1" ht="38.25" x14ac:dyDescent="0.2">
      <c r="B297" s="152" t="s">
        <v>5472</v>
      </c>
      <c r="C297" s="152" t="s">
        <v>5473</v>
      </c>
      <c r="D297" s="182" t="s">
        <v>5474</v>
      </c>
      <c r="E297" s="193">
        <v>136865.13</v>
      </c>
      <c r="F297" s="193">
        <v>130251.18</v>
      </c>
      <c r="G297" s="194">
        <v>6613.9500000000116</v>
      </c>
      <c r="H297" s="155">
        <f t="shared" si="13"/>
        <v>5.0778426729032412E-2</v>
      </c>
      <c r="I297" s="155">
        <f t="shared" si="12"/>
        <v>4.5919561110535339E-3</v>
      </c>
      <c r="J297" s="154">
        <v>136865.13</v>
      </c>
      <c r="K297" s="154">
        <v>130251.18</v>
      </c>
      <c r="L297" s="156">
        <v>6613.9500000000116</v>
      </c>
      <c r="M297" s="20">
        <v>41183</v>
      </c>
      <c r="N297" s="20">
        <v>41547</v>
      </c>
      <c r="O297" s="165" t="s">
        <v>5298</v>
      </c>
      <c r="P297" s="158">
        <v>10</v>
      </c>
      <c r="Q297" s="165" t="s">
        <v>5411</v>
      </c>
      <c r="R297" s="202">
        <v>9</v>
      </c>
    </row>
    <row r="298" spans="2:18" s="31" customFormat="1" x14ac:dyDescent="0.2">
      <c r="B298" s="152" t="s">
        <v>5475</v>
      </c>
      <c r="C298" s="152" t="s">
        <v>5476</v>
      </c>
      <c r="D298" s="182" t="s">
        <v>5477</v>
      </c>
      <c r="E298" s="193">
        <v>21715.74</v>
      </c>
      <c r="F298" s="193">
        <v>21713.15</v>
      </c>
      <c r="G298" s="194">
        <v>2.5900000000001455</v>
      </c>
      <c r="H298" s="155">
        <f t="shared" si="13"/>
        <v>1.1928255458098643E-4</v>
      </c>
      <c r="I298" s="155">
        <f t="shared" si="12"/>
        <v>7.2858386207684653E-4</v>
      </c>
      <c r="J298" s="154">
        <v>21715.74</v>
      </c>
      <c r="K298" s="154">
        <v>21713.15</v>
      </c>
      <c r="L298" s="156">
        <v>2.5900000000001455</v>
      </c>
      <c r="M298" s="20">
        <v>41183</v>
      </c>
      <c r="N298" s="20">
        <v>41547</v>
      </c>
      <c r="O298" s="165" t="s">
        <v>5306</v>
      </c>
      <c r="P298" s="158">
        <v>11</v>
      </c>
      <c r="Q298" s="165" t="s">
        <v>5411</v>
      </c>
      <c r="R298" s="202">
        <v>9</v>
      </c>
    </row>
    <row r="299" spans="2:18" s="31" customFormat="1" x14ac:dyDescent="0.2">
      <c r="B299" s="152" t="s">
        <v>5478</v>
      </c>
      <c r="C299" s="152" t="s">
        <v>5479</v>
      </c>
      <c r="D299" s="182" t="s">
        <v>5480</v>
      </c>
      <c r="E299" s="193">
        <v>491325.63</v>
      </c>
      <c r="F299" s="193">
        <v>0</v>
      </c>
      <c r="G299" s="194"/>
      <c r="H299" s="155"/>
      <c r="I299" s="155">
        <f t="shared" si="12"/>
        <v>1.6484445155575622E-2</v>
      </c>
      <c r="J299" s="154">
        <v>491325.63</v>
      </c>
      <c r="K299" s="154" t="s">
        <v>5259</v>
      </c>
      <c r="L299" s="156"/>
      <c r="M299" s="20">
        <v>41183</v>
      </c>
      <c r="N299" s="20">
        <v>41547</v>
      </c>
      <c r="O299" s="165" t="s">
        <v>5481</v>
      </c>
      <c r="P299" s="158">
        <v>7</v>
      </c>
      <c r="Q299" s="165" t="s">
        <v>5272</v>
      </c>
      <c r="R299" s="202">
        <v>9</v>
      </c>
    </row>
    <row r="300" spans="2:18" s="31" customFormat="1" x14ac:dyDescent="0.2">
      <c r="B300" s="152" t="s">
        <v>5482</v>
      </c>
      <c r="C300" s="152" t="s">
        <v>5483</v>
      </c>
      <c r="D300" s="182" t="s">
        <v>5484</v>
      </c>
      <c r="E300" s="193">
        <v>45171.06</v>
      </c>
      <c r="F300" s="193">
        <v>42089.37</v>
      </c>
      <c r="G300" s="194">
        <v>3081.6899999999951</v>
      </c>
      <c r="H300" s="155">
        <f t="shared" ref="H300:H325" si="14">G300/F300</f>
        <v>7.3217774464193572E-2</v>
      </c>
      <c r="I300" s="155">
        <f t="shared" si="12"/>
        <v>1.515532298181179E-3</v>
      </c>
      <c r="J300" s="154">
        <v>45171.06</v>
      </c>
      <c r="K300" s="154">
        <v>42089.37</v>
      </c>
      <c r="L300" s="156">
        <v>3081.6899999999951</v>
      </c>
      <c r="M300" s="20">
        <v>41183</v>
      </c>
      <c r="N300" s="20">
        <v>41547</v>
      </c>
      <c r="O300" s="165" t="s">
        <v>5306</v>
      </c>
      <c r="P300" s="158">
        <v>11</v>
      </c>
      <c r="Q300" s="165" t="s">
        <v>5411</v>
      </c>
      <c r="R300" s="202">
        <v>9</v>
      </c>
    </row>
    <row r="301" spans="2:18" s="31" customFormat="1" ht="25.5" x14ac:dyDescent="0.2">
      <c r="B301" s="152" t="s">
        <v>5485</v>
      </c>
      <c r="C301" s="152" t="s">
        <v>5486</v>
      </c>
      <c r="D301" s="182" t="s">
        <v>5487</v>
      </c>
      <c r="E301" s="193">
        <v>-2211.38</v>
      </c>
      <c r="F301" s="193">
        <v>-2211.38</v>
      </c>
      <c r="G301" s="194">
        <v>0</v>
      </c>
      <c r="H301" s="155">
        <f t="shared" si="14"/>
        <v>0</v>
      </c>
      <c r="I301" s="155">
        <f t="shared" si="12"/>
        <v>-7.4193915607734162E-5</v>
      </c>
      <c r="J301" s="154">
        <v>-2211.38</v>
      </c>
      <c r="K301" s="154">
        <v>-2211.38</v>
      </c>
      <c r="L301" s="156">
        <v>0</v>
      </c>
      <c r="M301" s="20">
        <v>41183</v>
      </c>
      <c r="N301" s="20">
        <v>41547</v>
      </c>
      <c r="O301" s="165" t="s">
        <v>5298</v>
      </c>
      <c r="P301" s="158">
        <v>10</v>
      </c>
      <c r="Q301" s="165" t="s">
        <v>5488</v>
      </c>
      <c r="R301" s="202">
        <v>10</v>
      </c>
    </row>
    <row r="302" spans="2:18" s="31" customFormat="1" x14ac:dyDescent="0.2">
      <c r="B302" s="152" t="s">
        <v>5489</v>
      </c>
      <c r="C302" s="152" t="s">
        <v>5490</v>
      </c>
      <c r="D302" s="182" t="s">
        <v>5491</v>
      </c>
      <c r="E302" s="193">
        <v>7363.36</v>
      </c>
      <c r="F302" s="193">
        <v>10977.82</v>
      </c>
      <c r="G302" s="194">
        <v>-3614.46</v>
      </c>
      <c r="H302" s="155">
        <f t="shared" si="14"/>
        <v>-0.32925116279917144</v>
      </c>
      <c r="I302" s="155">
        <f t="shared" si="12"/>
        <v>2.4704777579130015E-4</v>
      </c>
      <c r="J302" s="154">
        <v>7363.36</v>
      </c>
      <c r="K302" s="154">
        <v>10977.82</v>
      </c>
      <c r="L302" s="156">
        <v>-3614.46</v>
      </c>
      <c r="M302" s="20">
        <v>41183</v>
      </c>
      <c r="N302" s="20">
        <v>41547</v>
      </c>
      <c r="O302" s="165" t="s">
        <v>5419</v>
      </c>
      <c r="P302" s="158">
        <v>11</v>
      </c>
      <c r="Q302" s="165" t="s">
        <v>5411</v>
      </c>
      <c r="R302" s="202">
        <v>9</v>
      </c>
    </row>
    <row r="303" spans="2:18" s="31" customFormat="1" x14ac:dyDescent="0.2">
      <c r="B303" s="152" t="s">
        <v>5492</v>
      </c>
      <c r="C303" s="152" t="s">
        <v>5493</v>
      </c>
      <c r="D303" s="182" t="s">
        <v>5493</v>
      </c>
      <c r="E303" s="193">
        <v>194099.48</v>
      </c>
      <c r="F303" s="193">
        <v>193663.35</v>
      </c>
      <c r="G303" s="194">
        <v>436.13000000000466</v>
      </c>
      <c r="H303" s="155">
        <f t="shared" si="14"/>
        <v>2.252000701216852E-3</v>
      </c>
      <c r="I303" s="155">
        <f t="shared" si="12"/>
        <v>6.512223335032913E-3</v>
      </c>
      <c r="J303" s="154">
        <v>194099.48</v>
      </c>
      <c r="K303" s="154">
        <v>193663.35</v>
      </c>
      <c r="L303" s="156">
        <v>436.13000000000466</v>
      </c>
      <c r="M303" s="20">
        <v>41183</v>
      </c>
      <c r="N303" s="20">
        <v>41547</v>
      </c>
      <c r="O303" s="165" t="s">
        <v>5464</v>
      </c>
      <c r="P303" s="158">
        <v>10</v>
      </c>
      <c r="Q303" s="165" t="s">
        <v>5411</v>
      </c>
      <c r="R303" s="202">
        <v>9</v>
      </c>
    </row>
    <row r="304" spans="2:18" s="31" customFormat="1" x14ac:dyDescent="0.2">
      <c r="B304" s="152" t="s">
        <v>5494</v>
      </c>
      <c r="C304" s="152" t="s">
        <v>5495</v>
      </c>
      <c r="D304" s="182" t="s">
        <v>5496</v>
      </c>
      <c r="E304" s="193">
        <v>4948825.76</v>
      </c>
      <c r="F304" s="193">
        <v>5708987.4699999997</v>
      </c>
      <c r="G304" s="194">
        <v>-760161.71</v>
      </c>
      <c r="H304" s="155">
        <f t="shared" si="14"/>
        <v>-0.13315175659336312</v>
      </c>
      <c r="I304" s="155">
        <f t="shared" si="12"/>
        <v>0.16603784098382948</v>
      </c>
      <c r="J304" s="154">
        <v>4948825.76</v>
      </c>
      <c r="K304" s="154">
        <v>5708987.4699999997</v>
      </c>
      <c r="L304" s="156">
        <v>-760161.71</v>
      </c>
      <c r="M304" s="20">
        <v>41183</v>
      </c>
      <c r="N304" s="20">
        <v>41547</v>
      </c>
      <c r="O304" s="165" t="s">
        <v>5497</v>
      </c>
      <c r="P304" s="158">
        <v>10</v>
      </c>
      <c r="Q304" s="165" t="s">
        <v>5272</v>
      </c>
      <c r="R304" s="202">
        <v>9</v>
      </c>
    </row>
    <row r="305" spans="2:18" s="31" customFormat="1" x14ac:dyDescent="0.2">
      <c r="B305" s="152" t="s">
        <v>5498</v>
      </c>
      <c r="C305" s="152" t="s">
        <v>5499</v>
      </c>
      <c r="D305" s="182" t="s">
        <v>5500</v>
      </c>
      <c r="E305" s="193">
        <v>6791.8</v>
      </c>
      <c r="F305" s="193">
        <v>6270.23</v>
      </c>
      <c r="G305" s="194">
        <v>521.57000000000062</v>
      </c>
      <c r="H305" s="155">
        <f t="shared" si="14"/>
        <v>8.3181956642738891E-2</v>
      </c>
      <c r="I305" s="155">
        <f t="shared" si="12"/>
        <v>2.2787139072642822E-4</v>
      </c>
      <c r="J305" s="154">
        <v>6791.8</v>
      </c>
      <c r="K305" s="154">
        <v>6270.23</v>
      </c>
      <c r="L305" s="156">
        <v>521.57000000000062</v>
      </c>
      <c r="M305" s="20">
        <v>41183</v>
      </c>
      <c r="N305" s="20">
        <v>41547</v>
      </c>
      <c r="O305" s="165" t="s">
        <v>5501</v>
      </c>
      <c r="P305" s="158">
        <v>11</v>
      </c>
      <c r="Q305" s="165" t="s">
        <v>5411</v>
      </c>
      <c r="R305" s="202">
        <v>9</v>
      </c>
    </row>
    <row r="306" spans="2:18" s="31" customFormat="1" x14ac:dyDescent="0.2">
      <c r="B306" s="152" t="s">
        <v>5502</v>
      </c>
      <c r="C306" s="152" t="s">
        <v>5503</v>
      </c>
      <c r="D306" s="182" t="s">
        <v>5504</v>
      </c>
      <c r="E306" s="193">
        <v>60321.06</v>
      </c>
      <c r="F306" s="193">
        <v>57449.64</v>
      </c>
      <c r="G306" s="194">
        <v>2871.4199999999983</v>
      </c>
      <c r="H306" s="155">
        <f t="shared" si="14"/>
        <v>4.9981514244475653E-2</v>
      </c>
      <c r="I306" s="155">
        <f t="shared" si="12"/>
        <v>2.0238292989034306E-3</v>
      </c>
      <c r="J306" s="154">
        <v>60321.06</v>
      </c>
      <c r="K306" s="154">
        <v>57449.64</v>
      </c>
      <c r="L306" s="156">
        <v>2871.4199999999983</v>
      </c>
      <c r="M306" s="20">
        <v>41183</v>
      </c>
      <c r="N306" s="20">
        <v>41547</v>
      </c>
      <c r="O306" s="165" t="s">
        <v>5410</v>
      </c>
      <c r="P306" s="158">
        <v>10</v>
      </c>
      <c r="Q306" s="165" t="s">
        <v>5272</v>
      </c>
      <c r="R306" s="202">
        <v>9</v>
      </c>
    </row>
    <row r="307" spans="2:18" s="31" customFormat="1" ht="25.5" x14ac:dyDescent="0.2">
      <c r="B307" s="152" t="s">
        <v>5505</v>
      </c>
      <c r="C307" s="152" t="s">
        <v>5506</v>
      </c>
      <c r="D307" s="182" t="s">
        <v>5507</v>
      </c>
      <c r="E307" s="193">
        <v>87598.26</v>
      </c>
      <c r="F307" s="193">
        <v>87161.53</v>
      </c>
      <c r="G307" s="194">
        <v>436.72999999999593</v>
      </c>
      <c r="H307" s="155">
        <f t="shared" si="14"/>
        <v>5.0105820767487206E-3</v>
      </c>
      <c r="I307" s="155">
        <f t="shared" si="12"/>
        <v>2.9390054670949154E-3</v>
      </c>
      <c r="J307" s="154">
        <v>87598.26</v>
      </c>
      <c r="K307" s="154">
        <v>87161.53</v>
      </c>
      <c r="L307" s="156">
        <v>436.72999999999593</v>
      </c>
      <c r="M307" s="20">
        <v>41183</v>
      </c>
      <c r="N307" s="20">
        <v>41547</v>
      </c>
      <c r="O307" s="165" t="s">
        <v>5410</v>
      </c>
      <c r="P307" s="158">
        <v>10</v>
      </c>
      <c r="Q307" s="165" t="s">
        <v>5508</v>
      </c>
      <c r="R307" s="202">
        <v>9</v>
      </c>
    </row>
    <row r="308" spans="2:18" s="31" customFormat="1" ht="25.5" x14ac:dyDescent="0.2">
      <c r="B308" s="152" t="s">
        <v>5509</v>
      </c>
      <c r="C308" s="152" t="s">
        <v>5510</v>
      </c>
      <c r="D308" s="182" t="s">
        <v>5511</v>
      </c>
      <c r="E308" s="193">
        <v>58840.19</v>
      </c>
      <c r="F308" s="193">
        <v>53642.64</v>
      </c>
      <c r="G308" s="194">
        <v>5197.5500000000029</v>
      </c>
      <c r="H308" s="155">
        <f t="shared" si="14"/>
        <v>9.689213655405482E-2</v>
      </c>
      <c r="I308" s="155">
        <f t="shared" si="12"/>
        <v>1.974144692998509E-3</v>
      </c>
      <c r="J308" s="154">
        <v>58840.19</v>
      </c>
      <c r="K308" s="154">
        <v>53642.64</v>
      </c>
      <c r="L308" s="156">
        <v>5197.5500000000029</v>
      </c>
      <c r="M308" s="20">
        <v>41183</v>
      </c>
      <c r="N308" s="20">
        <v>41547</v>
      </c>
      <c r="O308" s="165" t="s">
        <v>5410</v>
      </c>
      <c r="P308" s="158">
        <v>10</v>
      </c>
      <c r="Q308" s="165" t="s">
        <v>5272</v>
      </c>
      <c r="R308" s="202">
        <v>9</v>
      </c>
    </row>
    <row r="309" spans="2:18" s="31" customFormat="1" ht="25.5" x14ac:dyDescent="0.2">
      <c r="B309" s="152" t="s">
        <v>5512</v>
      </c>
      <c r="C309" s="152" t="s">
        <v>5513</v>
      </c>
      <c r="D309" s="182" t="s">
        <v>5514</v>
      </c>
      <c r="E309" s="193">
        <v>47480.3</v>
      </c>
      <c r="F309" s="193">
        <v>33821.629999999997</v>
      </c>
      <c r="G309" s="194">
        <v>13658.670000000006</v>
      </c>
      <c r="H309" s="155">
        <f t="shared" si="14"/>
        <v>0.4038442263131613</v>
      </c>
      <c r="I309" s="155">
        <f t="shared" si="12"/>
        <v>1.5930095104549648E-3</v>
      </c>
      <c r="J309" s="154">
        <v>47480.3</v>
      </c>
      <c r="K309" s="154">
        <v>33821.629999999997</v>
      </c>
      <c r="L309" s="156">
        <v>13658.670000000006</v>
      </c>
      <c r="M309" s="20">
        <v>41183</v>
      </c>
      <c r="N309" s="20">
        <v>41547</v>
      </c>
      <c r="O309" s="165" t="s">
        <v>5306</v>
      </c>
      <c r="P309" s="158">
        <v>11</v>
      </c>
      <c r="Q309" s="165" t="s">
        <v>5272</v>
      </c>
      <c r="R309" s="202">
        <v>9</v>
      </c>
    </row>
    <row r="310" spans="2:18" s="31" customFormat="1" ht="25.5" x14ac:dyDescent="0.2">
      <c r="B310" s="152" t="s">
        <v>5515</v>
      </c>
      <c r="C310" s="152" t="s">
        <v>5516</v>
      </c>
      <c r="D310" s="182" t="s">
        <v>5517</v>
      </c>
      <c r="E310" s="193">
        <v>478.7</v>
      </c>
      <c r="F310" s="193">
        <v>781.2</v>
      </c>
      <c r="G310" s="194">
        <v>-302.50000000000006</v>
      </c>
      <c r="H310" s="155">
        <f t="shared" si="14"/>
        <v>-0.38722478238607277</v>
      </c>
      <c r="I310" s="155">
        <f t="shared" si="12"/>
        <v>1.6060843184537411E-5</v>
      </c>
      <c r="J310" s="154">
        <v>478.7</v>
      </c>
      <c r="K310" s="154">
        <v>781.2</v>
      </c>
      <c r="L310" s="156">
        <v>-302.50000000000006</v>
      </c>
      <c r="M310" s="20">
        <v>41183</v>
      </c>
      <c r="N310" s="20">
        <v>41547</v>
      </c>
      <c r="O310" s="165" t="s">
        <v>5518</v>
      </c>
      <c r="P310" s="158">
        <v>12</v>
      </c>
      <c r="Q310" s="165" t="s">
        <v>5411</v>
      </c>
      <c r="R310" s="202">
        <v>9</v>
      </c>
    </row>
    <row r="311" spans="2:18" s="31" customFormat="1" ht="25.5" x14ac:dyDescent="0.2">
      <c r="B311" s="152" t="s">
        <v>5519</v>
      </c>
      <c r="C311" s="152" t="s">
        <v>5520</v>
      </c>
      <c r="D311" s="182" t="s">
        <v>5521</v>
      </c>
      <c r="E311" s="193">
        <v>1069.8499999999999</v>
      </c>
      <c r="F311" s="193">
        <v>845.06</v>
      </c>
      <c r="G311" s="194">
        <v>224.78999999999996</v>
      </c>
      <c r="H311" s="155">
        <f t="shared" si="14"/>
        <v>0.26600478072562894</v>
      </c>
      <c r="I311" s="155">
        <f t="shared" si="12"/>
        <v>3.5894491499848232E-5</v>
      </c>
      <c r="J311" s="154">
        <v>1069.8499999999999</v>
      </c>
      <c r="K311" s="154">
        <v>845.06</v>
      </c>
      <c r="L311" s="156">
        <v>224.78999999999996</v>
      </c>
      <c r="M311" s="20">
        <v>41183</v>
      </c>
      <c r="N311" s="20">
        <v>41547</v>
      </c>
      <c r="O311" s="165" t="s">
        <v>5471</v>
      </c>
      <c r="P311" s="158">
        <v>11</v>
      </c>
      <c r="Q311" s="165" t="s">
        <v>5385</v>
      </c>
      <c r="R311" s="202">
        <v>12</v>
      </c>
    </row>
    <row r="312" spans="2:18" s="31" customFormat="1" x14ac:dyDescent="0.2">
      <c r="B312" s="152" t="s">
        <v>5522</v>
      </c>
      <c r="C312" s="152" t="s">
        <v>5523</v>
      </c>
      <c r="D312" s="182" t="s">
        <v>5524</v>
      </c>
      <c r="E312" s="193">
        <v>4251.33</v>
      </c>
      <c r="F312" s="193">
        <v>1538.61</v>
      </c>
      <c r="G312" s="194">
        <v>2712.7200000000003</v>
      </c>
      <c r="H312" s="155">
        <f t="shared" si="14"/>
        <v>1.7630978610564083</v>
      </c>
      <c r="I312" s="155">
        <f t="shared" si="12"/>
        <v>1.4263619063237818E-4</v>
      </c>
      <c r="J312" s="154">
        <v>4251.33</v>
      </c>
      <c r="K312" s="154">
        <v>1538.61</v>
      </c>
      <c r="L312" s="156">
        <v>2712.7200000000003</v>
      </c>
      <c r="M312" s="20">
        <v>41183</v>
      </c>
      <c r="N312" s="20">
        <v>41547</v>
      </c>
      <c r="O312" s="165" t="s">
        <v>5525</v>
      </c>
      <c r="P312" s="158">
        <v>11</v>
      </c>
      <c r="Q312" s="165" t="s">
        <v>5411</v>
      </c>
      <c r="R312" s="202">
        <v>9</v>
      </c>
    </row>
    <row r="313" spans="2:18" s="31" customFormat="1" ht="25.5" x14ac:dyDescent="0.2">
      <c r="B313" s="152" t="s">
        <v>5526</v>
      </c>
      <c r="C313" s="152" t="s">
        <v>5527</v>
      </c>
      <c r="D313" s="182" t="s">
        <v>5528</v>
      </c>
      <c r="E313" s="193">
        <v>8113.6</v>
      </c>
      <c r="F313" s="193">
        <v>7579.23</v>
      </c>
      <c r="G313" s="194">
        <v>534.3700000000008</v>
      </c>
      <c r="H313" s="155">
        <f t="shared" si="14"/>
        <v>7.0504523546587303E-2</v>
      </c>
      <c r="I313" s="155">
        <f t="shared" si="12"/>
        <v>2.722190458785518E-4</v>
      </c>
      <c r="J313" s="154">
        <v>8113.6</v>
      </c>
      <c r="K313" s="154">
        <v>7579.23</v>
      </c>
      <c r="L313" s="156">
        <v>534.3700000000008</v>
      </c>
      <c r="M313" s="20">
        <v>41183</v>
      </c>
      <c r="N313" s="20">
        <v>41547</v>
      </c>
      <c r="O313" s="165" t="s">
        <v>5529</v>
      </c>
      <c r="P313" s="158">
        <v>10</v>
      </c>
      <c r="Q313" s="165" t="s">
        <v>5272</v>
      </c>
      <c r="R313" s="202">
        <v>9</v>
      </c>
    </row>
    <row r="314" spans="2:18" s="31" customFormat="1" x14ac:dyDescent="0.2">
      <c r="B314" s="152" t="s">
        <v>5530</v>
      </c>
      <c r="C314" s="152" t="s">
        <v>5531</v>
      </c>
      <c r="D314" s="182" t="s">
        <v>5532</v>
      </c>
      <c r="E314" s="193">
        <v>13621.05</v>
      </c>
      <c r="F314" s="193">
        <v>12873.41</v>
      </c>
      <c r="G314" s="194">
        <v>747.63999999999942</v>
      </c>
      <c r="H314" s="155">
        <f t="shared" si="14"/>
        <v>5.8076298354515193E-2</v>
      </c>
      <c r="I314" s="155">
        <f t="shared" si="12"/>
        <v>4.569992647978761E-4</v>
      </c>
      <c r="J314" s="154">
        <v>13621.05</v>
      </c>
      <c r="K314" s="154">
        <v>12873.41</v>
      </c>
      <c r="L314" s="156">
        <v>747.63999999999942</v>
      </c>
      <c r="M314" s="20">
        <v>41183</v>
      </c>
      <c r="N314" s="20">
        <v>41547</v>
      </c>
      <c r="O314" s="165" t="s">
        <v>5533</v>
      </c>
      <c r="P314" s="158">
        <v>11</v>
      </c>
      <c r="Q314" s="165" t="s">
        <v>5411</v>
      </c>
      <c r="R314" s="202">
        <v>9</v>
      </c>
    </row>
    <row r="315" spans="2:18" s="31" customFormat="1" ht="25.5" x14ac:dyDescent="0.2">
      <c r="B315" s="152" t="s">
        <v>5534</v>
      </c>
      <c r="C315" s="152" t="s">
        <v>5535</v>
      </c>
      <c r="D315" s="182" t="s">
        <v>5536</v>
      </c>
      <c r="E315" s="193">
        <v>1436.46</v>
      </c>
      <c r="F315" s="193">
        <v>1375.13</v>
      </c>
      <c r="G315" s="194">
        <v>61.329999999999927</v>
      </c>
      <c r="H315" s="155">
        <f t="shared" si="14"/>
        <v>4.4599419691229138E-2</v>
      </c>
      <c r="I315" s="155">
        <f t="shared" si="12"/>
        <v>4.8194607898183851E-5</v>
      </c>
      <c r="J315" s="154">
        <v>1436.46</v>
      </c>
      <c r="K315" s="154">
        <v>1375.13</v>
      </c>
      <c r="L315" s="156">
        <v>61.329999999999927</v>
      </c>
      <c r="M315" s="20">
        <v>41183</v>
      </c>
      <c r="N315" s="20">
        <v>41547</v>
      </c>
      <c r="O315" s="165" t="s">
        <v>5377</v>
      </c>
      <c r="P315" s="158">
        <v>12</v>
      </c>
      <c r="Q315" s="165" t="s">
        <v>5272</v>
      </c>
      <c r="R315" s="202">
        <v>9</v>
      </c>
    </row>
    <row r="316" spans="2:18" s="31" customFormat="1" x14ac:dyDescent="0.2">
      <c r="B316" s="152" t="s">
        <v>5537</v>
      </c>
      <c r="C316" s="152" t="s">
        <v>5538</v>
      </c>
      <c r="D316" s="182" t="s">
        <v>5539</v>
      </c>
      <c r="E316" s="193">
        <v>904446.67</v>
      </c>
      <c r="F316" s="193">
        <v>665397.26</v>
      </c>
      <c r="G316" s="194">
        <v>239049.41000000003</v>
      </c>
      <c r="H316" s="155">
        <f t="shared" si="14"/>
        <v>0.35925818209711297</v>
      </c>
      <c r="I316" s="155">
        <f t="shared" si="12"/>
        <v>3.0345051463645408E-2</v>
      </c>
      <c r="J316" s="154">
        <v>904446.67</v>
      </c>
      <c r="K316" s="154">
        <v>665397.26</v>
      </c>
      <c r="L316" s="156">
        <v>239049.41000000003</v>
      </c>
      <c r="M316" s="20">
        <v>41183</v>
      </c>
      <c r="N316" s="20">
        <v>41547</v>
      </c>
      <c r="O316" s="165" t="s">
        <v>5401</v>
      </c>
      <c r="P316" s="158">
        <v>9</v>
      </c>
      <c r="Q316" s="165" t="s">
        <v>5272</v>
      </c>
      <c r="R316" s="202">
        <v>9</v>
      </c>
    </row>
    <row r="317" spans="2:18" s="31" customFormat="1" x14ac:dyDescent="0.2">
      <c r="B317" s="152" t="s">
        <v>5540</v>
      </c>
      <c r="C317" s="152" t="s">
        <v>5541</v>
      </c>
      <c r="D317" s="182" t="s">
        <v>5542</v>
      </c>
      <c r="E317" s="193">
        <v>155305.70000000001</v>
      </c>
      <c r="F317" s="193">
        <v>225067.56</v>
      </c>
      <c r="G317" s="194">
        <v>-69761.859999999986</v>
      </c>
      <c r="H317" s="155">
        <f t="shared" si="14"/>
        <v>-0.30995964056303799</v>
      </c>
      <c r="I317" s="155">
        <f t="shared" si="12"/>
        <v>5.2106548848230875E-3</v>
      </c>
      <c r="J317" s="154">
        <v>155305.70000000001</v>
      </c>
      <c r="K317" s="154">
        <v>225067.56</v>
      </c>
      <c r="L317" s="156">
        <v>-69761.859999999986</v>
      </c>
      <c r="M317" s="20">
        <v>41183</v>
      </c>
      <c r="N317" s="20">
        <v>41547</v>
      </c>
      <c r="O317" s="165" t="s">
        <v>5543</v>
      </c>
      <c r="P317" s="158">
        <v>11</v>
      </c>
      <c r="Q317" s="165" t="s">
        <v>5272</v>
      </c>
      <c r="R317" s="202">
        <v>9</v>
      </c>
    </row>
    <row r="318" spans="2:18" s="31" customFormat="1" x14ac:dyDescent="0.2">
      <c r="B318" s="152" t="s">
        <v>5544</v>
      </c>
      <c r="C318" s="152" t="s">
        <v>5545</v>
      </c>
      <c r="D318" s="182" t="s">
        <v>5546</v>
      </c>
      <c r="E318" s="193">
        <v>2587.5500000000002</v>
      </c>
      <c r="F318" s="193">
        <v>8006.24</v>
      </c>
      <c r="G318" s="194">
        <v>-5418.69</v>
      </c>
      <c r="H318" s="155">
        <f t="shared" si="14"/>
        <v>-0.6768083394951937</v>
      </c>
      <c r="I318" s="155">
        <f t="shared" si="12"/>
        <v>8.6814779156360524E-5</v>
      </c>
      <c r="J318" s="154">
        <v>2587.5500000000002</v>
      </c>
      <c r="K318" s="154">
        <v>8006.24</v>
      </c>
      <c r="L318" s="156">
        <v>-5418.69</v>
      </c>
      <c r="M318" s="20">
        <v>41183</v>
      </c>
      <c r="N318" s="20">
        <v>41547</v>
      </c>
      <c r="O318" s="165" t="s">
        <v>5547</v>
      </c>
      <c r="P318" s="158">
        <v>12</v>
      </c>
      <c r="Q318" s="165" t="s">
        <v>5411</v>
      </c>
      <c r="R318" s="202">
        <v>9</v>
      </c>
    </row>
    <row r="319" spans="2:18" s="31" customFormat="1" x14ac:dyDescent="0.2">
      <c r="B319" s="152" t="s">
        <v>5548</v>
      </c>
      <c r="C319" s="152" t="s">
        <v>5549</v>
      </c>
      <c r="D319" s="182" t="s">
        <v>5550</v>
      </c>
      <c r="E319" s="193">
        <v>12760.57</v>
      </c>
      <c r="F319" s="193">
        <v>7177.44</v>
      </c>
      <c r="G319" s="194">
        <v>5583.13</v>
      </c>
      <c r="H319" s="155">
        <f t="shared" si="14"/>
        <v>0.77787205466015741</v>
      </c>
      <c r="I319" s="155">
        <f t="shared" si="12"/>
        <v>4.2812933719513793E-4</v>
      </c>
      <c r="J319" s="154">
        <v>12760.57</v>
      </c>
      <c r="K319" s="154">
        <v>7177.44</v>
      </c>
      <c r="L319" s="156">
        <v>5583.13</v>
      </c>
      <c r="M319" s="20">
        <v>41183</v>
      </c>
      <c r="N319" s="20">
        <v>41547</v>
      </c>
      <c r="O319" s="165" t="s">
        <v>5529</v>
      </c>
      <c r="P319" s="158">
        <v>10</v>
      </c>
      <c r="Q319" s="165" t="s">
        <v>5508</v>
      </c>
      <c r="R319" s="202">
        <v>9</v>
      </c>
    </row>
    <row r="320" spans="2:18" s="31" customFormat="1" x14ac:dyDescent="0.2">
      <c r="B320" s="152" t="s">
        <v>5551</v>
      </c>
      <c r="C320" s="152" t="s">
        <v>5552</v>
      </c>
      <c r="D320" s="182" t="s">
        <v>5553</v>
      </c>
      <c r="E320" s="193">
        <v>810.51</v>
      </c>
      <c r="F320" s="193">
        <v>11165.3</v>
      </c>
      <c r="G320" s="194">
        <v>-10354.789999999999</v>
      </c>
      <c r="H320" s="155">
        <f t="shared" si="14"/>
        <v>-0.92740813054732074</v>
      </c>
      <c r="I320" s="155">
        <f t="shared" si="12"/>
        <v>2.7193386274283303E-5</v>
      </c>
      <c r="J320" s="154">
        <v>810.51</v>
      </c>
      <c r="K320" s="154">
        <v>11165.3</v>
      </c>
      <c r="L320" s="156">
        <v>-10354.789999999999</v>
      </c>
      <c r="M320" s="20">
        <v>41183</v>
      </c>
      <c r="N320" s="20">
        <v>41547</v>
      </c>
      <c r="O320" s="165" t="s">
        <v>5554</v>
      </c>
      <c r="P320" s="158">
        <v>12</v>
      </c>
      <c r="Q320" s="165" t="s">
        <v>5555</v>
      </c>
      <c r="R320" s="202">
        <v>9</v>
      </c>
    </row>
    <row r="321" spans="2:18" s="31" customFormat="1" x14ac:dyDescent="0.2">
      <c r="B321" s="152" t="s">
        <v>5556</v>
      </c>
      <c r="C321" s="152" t="s">
        <v>5557</v>
      </c>
      <c r="D321" s="182" t="s">
        <v>5558</v>
      </c>
      <c r="E321" s="193">
        <v>19256.560000000001</v>
      </c>
      <c r="F321" s="193">
        <v>9569.6</v>
      </c>
      <c r="G321" s="194">
        <v>9686.9600000000009</v>
      </c>
      <c r="H321" s="155">
        <f t="shared" si="14"/>
        <v>1.012263835479017</v>
      </c>
      <c r="I321" s="155">
        <f t="shared" si="12"/>
        <v>6.4607601928898207E-4</v>
      </c>
      <c r="J321" s="154">
        <v>19256.560000000001</v>
      </c>
      <c r="K321" s="154">
        <v>9569.6</v>
      </c>
      <c r="L321" s="156">
        <v>9686.9600000000009</v>
      </c>
      <c r="M321" s="20">
        <v>41183</v>
      </c>
      <c r="N321" s="20">
        <v>41547</v>
      </c>
      <c r="O321" s="165" t="s">
        <v>5554</v>
      </c>
      <c r="P321" s="158">
        <v>12</v>
      </c>
      <c r="Q321" s="165" t="s">
        <v>5555</v>
      </c>
      <c r="R321" s="202">
        <v>9</v>
      </c>
    </row>
    <row r="322" spans="2:18" s="31" customFormat="1" x14ac:dyDescent="0.2">
      <c r="B322" s="152" t="s">
        <v>5559</v>
      </c>
      <c r="C322" s="152" t="s">
        <v>5560</v>
      </c>
      <c r="D322" s="182" t="s">
        <v>5561</v>
      </c>
      <c r="E322" s="193">
        <v>8290.56</v>
      </c>
      <c r="F322" s="193">
        <v>5741.7</v>
      </c>
      <c r="G322" s="194">
        <v>2548.8599999999997</v>
      </c>
      <c r="H322" s="155">
        <f t="shared" si="14"/>
        <v>0.44392079000992735</v>
      </c>
      <c r="I322" s="155">
        <f t="shared" si="12"/>
        <v>2.781562232546448E-4</v>
      </c>
      <c r="J322" s="154">
        <v>8290.56</v>
      </c>
      <c r="K322" s="154">
        <v>5741.7</v>
      </c>
      <c r="L322" s="156">
        <v>2548.8599999999997</v>
      </c>
      <c r="M322" s="20">
        <v>41183</v>
      </c>
      <c r="N322" s="20">
        <v>41547</v>
      </c>
      <c r="O322" s="165" t="s">
        <v>5554</v>
      </c>
      <c r="P322" s="158">
        <v>12</v>
      </c>
      <c r="Q322" s="165" t="s">
        <v>5555</v>
      </c>
      <c r="R322" s="202">
        <v>9</v>
      </c>
    </row>
    <row r="323" spans="2:18" s="31" customFormat="1" x14ac:dyDescent="0.2">
      <c r="B323" s="152" t="s">
        <v>5562</v>
      </c>
      <c r="C323" s="152" t="s">
        <v>5563</v>
      </c>
      <c r="D323" s="182" t="s">
        <v>5564</v>
      </c>
      <c r="E323" s="193">
        <v>6780.54</v>
      </c>
      <c r="F323" s="193">
        <v>14354.4</v>
      </c>
      <c r="G323" s="194">
        <v>-7573.86</v>
      </c>
      <c r="H323" s="155">
        <f t="shared" si="14"/>
        <v>-0.52763333890653741</v>
      </c>
      <c r="I323" s="155">
        <f t="shared" si="12"/>
        <v>2.2749360694899372E-4</v>
      </c>
      <c r="J323" s="154">
        <v>6780.54</v>
      </c>
      <c r="K323" s="154">
        <v>14354.4</v>
      </c>
      <c r="L323" s="156">
        <v>-7573.86</v>
      </c>
      <c r="M323" s="20">
        <v>41183</v>
      </c>
      <c r="N323" s="20">
        <v>41547</v>
      </c>
      <c r="O323" s="165" t="s">
        <v>5554</v>
      </c>
      <c r="P323" s="158">
        <v>12</v>
      </c>
      <c r="Q323" s="165" t="s">
        <v>5272</v>
      </c>
      <c r="R323" s="202">
        <v>9</v>
      </c>
    </row>
    <row r="324" spans="2:18" s="31" customFormat="1" x14ac:dyDescent="0.2">
      <c r="B324" s="152" t="s">
        <v>5565</v>
      </c>
      <c r="C324" s="152" t="s">
        <v>5566</v>
      </c>
      <c r="D324" s="182" t="s">
        <v>5567</v>
      </c>
      <c r="E324" s="193">
        <v>1824.99</v>
      </c>
      <c r="F324" s="193">
        <v>955.81</v>
      </c>
      <c r="G324" s="194">
        <v>869.18000000000006</v>
      </c>
      <c r="H324" s="155">
        <f t="shared" si="14"/>
        <v>0.9093648319226626</v>
      </c>
      <c r="I324" s="155">
        <f t="shared" si="12"/>
        <v>6.1230161277102426E-5</v>
      </c>
      <c r="J324" s="154">
        <v>1824.99</v>
      </c>
      <c r="K324" s="154">
        <v>955.81</v>
      </c>
      <c r="L324" s="156">
        <v>869.18000000000006</v>
      </c>
      <c r="M324" s="20">
        <v>41183</v>
      </c>
      <c r="N324" s="20">
        <v>41547</v>
      </c>
      <c r="O324" s="165" t="s">
        <v>5568</v>
      </c>
      <c r="P324" s="158">
        <v>12</v>
      </c>
      <c r="Q324" s="165" t="s">
        <v>5411</v>
      </c>
      <c r="R324" s="202">
        <v>9</v>
      </c>
    </row>
    <row r="325" spans="2:18" s="31" customFormat="1" ht="25.5" x14ac:dyDescent="0.2">
      <c r="B325" s="152" t="s">
        <v>5569</v>
      </c>
      <c r="C325" s="152" t="s">
        <v>5570</v>
      </c>
      <c r="D325" s="182" t="s">
        <v>5571</v>
      </c>
      <c r="E325" s="193">
        <v>1889.09</v>
      </c>
      <c r="F325" s="193">
        <v>6457.78</v>
      </c>
      <c r="G325" s="194">
        <v>-4568.6899999999996</v>
      </c>
      <c r="H325" s="155">
        <f t="shared" si="14"/>
        <v>-0.70747067877815595</v>
      </c>
      <c r="I325" s="155">
        <f t="shared" si="12"/>
        <v>6.3380777629993269E-5</v>
      </c>
      <c r="J325" s="154">
        <v>1889.09</v>
      </c>
      <c r="K325" s="154">
        <v>6457.78</v>
      </c>
      <c r="L325" s="156">
        <v>-4568.6899999999996</v>
      </c>
      <c r="M325" s="20">
        <v>41183</v>
      </c>
      <c r="N325" s="20">
        <v>41547</v>
      </c>
      <c r="O325" s="165" t="s">
        <v>5568</v>
      </c>
      <c r="P325" s="158">
        <v>12</v>
      </c>
      <c r="Q325" s="165" t="s">
        <v>5272</v>
      </c>
      <c r="R325" s="202">
        <v>9</v>
      </c>
    </row>
    <row r="326" spans="2:18" s="31" customFormat="1" x14ac:dyDescent="0.2">
      <c r="B326" s="152" t="s">
        <v>5572</v>
      </c>
      <c r="C326" s="152" t="s">
        <v>5573</v>
      </c>
      <c r="D326" s="182" t="s">
        <v>5574</v>
      </c>
      <c r="E326" s="193">
        <v>45690.41</v>
      </c>
      <c r="F326" s="193">
        <v>0</v>
      </c>
      <c r="G326" s="194"/>
      <c r="H326" s="155"/>
      <c r="I326" s="155">
        <f t="shared" si="12"/>
        <v>1.5329569877735952E-3</v>
      </c>
      <c r="J326" s="154">
        <v>45690.41</v>
      </c>
      <c r="K326" s="154" t="s">
        <v>5259</v>
      </c>
      <c r="L326" s="156"/>
      <c r="M326" s="20">
        <v>41183</v>
      </c>
      <c r="N326" s="20">
        <v>41547</v>
      </c>
      <c r="O326" s="165" t="s">
        <v>5575</v>
      </c>
      <c r="P326" s="158">
        <v>5</v>
      </c>
      <c r="Q326" s="165" t="s">
        <v>5575</v>
      </c>
      <c r="R326" s="202">
        <v>5</v>
      </c>
    </row>
    <row r="327" spans="2:18" s="31" customFormat="1" ht="51" x14ac:dyDescent="0.2">
      <c r="B327" s="152" t="s">
        <v>5576</v>
      </c>
      <c r="C327" s="152" t="s">
        <v>5577</v>
      </c>
      <c r="D327" s="182" t="s">
        <v>5578</v>
      </c>
      <c r="E327" s="193">
        <v>-35335.050000000003</v>
      </c>
      <c r="F327" s="193">
        <v>-35335.050000000003</v>
      </c>
      <c r="G327" s="194">
        <v>0</v>
      </c>
      <c r="H327" s="155">
        <f t="shared" ref="H327:H358" si="15">G327/F327</f>
        <v>0</v>
      </c>
      <c r="I327" s="155">
        <f t="shared" si="12"/>
        <v>-1.1855247482092932E-3</v>
      </c>
      <c r="J327" s="154">
        <v>-35335.050000000003</v>
      </c>
      <c r="K327" s="154">
        <v>-35335.050000000003</v>
      </c>
      <c r="L327" s="156">
        <v>0</v>
      </c>
      <c r="M327" s="20">
        <v>41183</v>
      </c>
      <c r="N327" s="20">
        <v>41547</v>
      </c>
      <c r="O327" s="165" t="s">
        <v>5579</v>
      </c>
      <c r="P327" s="158">
        <v>12</v>
      </c>
      <c r="Q327" s="165" t="s">
        <v>5272</v>
      </c>
      <c r="R327" s="202">
        <v>9</v>
      </c>
    </row>
    <row r="328" spans="2:18" s="31" customFormat="1" ht="51" x14ac:dyDescent="0.2">
      <c r="B328" s="152" t="s">
        <v>5580</v>
      </c>
      <c r="C328" s="152" t="s">
        <v>5581</v>
      </c>
      <c r="D328" s="182" t="s">
        <v>5582</v>
      </c>
      <c r="E328" s="193">
        <v>-22992.81</v>
      </c>
      <c r="F328" s="193">
        <v>-22992.81</v>
      </c>
      <c r="G328" s="194">
        <v>0</v>
      </c>
      <c r="H328" s="155">
        <f t="shared" si="15"/>
        <v>0</v>
      </c>
      <c r="I328" s="155">
        <f t="shared" si="12"/>
        <v>-7.7143078291594662E-4</v>
      </c>
      <c r="J328" s="154">
        <v>-22992.81</v>
      </c>
      <c r="K328" s="154">
        <v>-22992.81</v>
      </c>
      <c r="L328" s="156">
        <v>0</v>
      </c>
      <c r="M328" s="20">
        <v>41183</v>
      </c>
      <c r="N328" s="20">
        <v>41547</v>
      </c>
      <c r="O328" s="165" t="s">
        <v>5583</v>
      </c>
      <c r="P328" s="158">
        <v>12</v>
      </c>
      <c r="Q328" s="165" t="s">
        <v>5385</v>
      </c>
      <c r="R328" s="202">
        <v>12</v>
      </c>
    </row>
    <row r="329" spans="2:18" s="31" customFormat="1" ht="25.5" x14ac:dyDescent="0.2">
      <c r="B329" s="152" t="s">
        <v>5584</v>
      </c>
      <c r="C329" s="152" t="s">
        <v>5585</v>
      </c>
      <c r="D329" s="182" t="s">
        <v>5586</v>
      </c>
      <c r="E329" s="193">
        <v>17541.900000000001</v>
      </c>
      <c r="F329" s="193">
        <v>16976.28</v>
      </c>
      <c r="G329" s="194">
        <v>565.62000000000262</v>
      </c>
      <c r="H329" s="155">
        <f t="shared" si="15"/>
        <v>3.3318253468958017E-2</v>
      </c>
      <c r="I329" s="155">
        <f t="shared" si="12"/>
        <v>5.885475351135092E-4</v>
      </c>
      <c r="J329" s="154">
        <v>17541.900000000001</v>
      </c>
      <c r="K329" s="154">
        <v>16976.28</v>
      </c>
      <c r="L329" s="156">
        <v>565.62000000000262</v>
      </c>
      <c r="M329" s="20">
        <v>41183</v>
      </c>
      <c r="N329" s="20">
        <v>41547</v>
      </c>
      <c r="O329" s="165" t="s">
        <v>5587</v>
      </c>
      <c r="P329" s="158">
        <v>1</v>
      </c>
      <c r="Q329" s="165" t="s">
        <v>5272</v>
      </c>
      <c r="R329" s="202">
        <v>9</v>
      </c>
    </row>
    <row r="330" spans="2:18" s="31" customFormat="1" x14ac:dyDescent="0.2">
      <c r="B330" s="152" t="s">
        <v>5588</v>
      </c>
      <c r="C330" s="152" t="s">
        <v>5589</v>
      </c>
      <c r="D330" s="182" t="s">
        <v>5590</v>
      </c>
      <c r="E330" s="193">
        <v>5822.46</v>
      </c>
      <c r="F330" s="193">
        <v>9651.17</v>
      </c>
      <c r="G330" s="194">
        <v>-3828.71</v>
      </c>
      <c r="H330" s="155">
        <f t="shared" si="15"/>
        <v>-0.39670941450622049</v>
      </c>
      <c r="I330" s="155">
        <f t="shared" si="12"/>
        <v>1.9534910592906141E-4</v>
      </c>
      <c r="J330" s="154">
        <v>5822.46</v>
      </c>
      <c r="K330" s="154">
        <v>9651.17</v>
      </c>
      <c r="L330" s="156">
        <v>-3828.71</v>
      </c>
      <c r="M330" s="20">
        <v>41183</v>
      </c>
      <c r="N330" s="20">
        <v>41547</v>
      </c>
      <c r="O330" s="165" t="s">
        <v>5501</v>
      </c>
      <c r="P330" s="158">
        <v>11</v>
      </c>
      <c r="Q330" s="165" t="s">
        <v>5272</v>
      </c>
      <c r="R330" s="202">
        <v>9</v>
      </c>
    </row>
    <row r="331" spans="2:18" s="31" customFormat="1" x14ac:dyDescent="0.2">
      <c r="B331" s="152" t="s">
        <v>5591</v>
      </c>
      <c r="C331" s="152" t="s">
        <v>5592</v>
      </c>
      <c r="D331" s="182" t="s">
        <v>5593</v>
      </c>
      <c r="E331" s="193">
        <v>408496.01</v>
      </c>
      <c r="F331" s="193">
        <v>519599.52</v>
      </c>
      <c r="G331" s="194">
        <v>-111103.51000000001</v>
      </c>
      <c r="H331" s="155">
        <f t="shared" si="15"/>
        <v>-0.21382527451141603</v>
      </c>
      <c r="I331" s="155">
        <f t="shared" si="12"/>
        <v>1.3705432124752927E-2</v>
      </c>
      <c r="J331" s="154">
        <v>408496.01</v>
      </c>
      <c r="K331" s="154">
        <v>519599.52</v>
      </c>
      <c r="L331" s="156">
        <v>-111103.51000000001</v>
      </c>
      <c r="M331" s="20">
        <v>41183</v>
      </c>
      <c r="N331" s="20">
        <v>41547</v>
      </c>
      <c r="O331" s="165" t="s">
        <v>5594</v>
      </c>
      <c r="P331" s="158">
        <v>1</v>
      </c>
      <c r="Q331" s="165" t="s">
        <v>5272</v>
      </c>
      <c r="R331" s="202">
        <v>9</v>
      </c>
    </row>
    <row r="332" spans="2:18" s="31" customFormat="1" x14ac:dyDescent="0.2">
      <c r="B332" s="152" t="s">
        <v>5595</v>
      </c>
      <c r="C332" s="152" t="s">
        <v>5596</v>
      </c>
      <c r="D332" s="182" t="s">
        <v>5597</v>
      </c>
      <c r="E332" s="193">
        <v>42602.42</v>
      </c>
      <c r="F332" s="193">
        <v>45208.21</v>
      </c>
      <c r="G332" s="194">
        <v>-2605.7900000000009</v>
      </c>
      <c r="H332" s="155">
        <f t="shared" si="15"/>
        <v>-5.7639751717663695E-2</v>
      </c>
      <c r="I332" s="155">
        <f t="shared" si="12"/>
        <v>1.4293519676244E-3</v>
      </c>
      <c r="J332" s="154">
        <v>42602.42</v>
      </c>
      <c r="K332" s="154">
        <v>45208.21</v>
      </c>
      <c r="L332" s="156">
        <v>-2605.7900000000009</v>
      </c>
      <c r="M332" s="20">
        <v>41183</v>
      </c>
      <c r="N332" s="20">
        <v>41547</v>
      </c>
      <c r="O332" s="165" t="s">
        <v>5385</v>
      </c>
      <c r="P332" s="158">
        <v>12</v>
      </c>
      <c r="Q332" s="165" t="s">
        <v>5272</v>
      </c>
      <c r="R332" s="202">
        <v>9</v>
      </c>
    </row>
    <row r="333" spans="2:18" s="31" customFormat="1" x14ac:dyDescent="0.2">
      <c r="B333" s="152" t="s">
        <v>5598</v>
      </c>
      <c r="C333" s="152" t="s">
        <v>5599</v>
      </c>
      <c r="D333" s="182" t="s">
        <v>5600</v>
      </c>
      <c r="E333" s="193">
        <v>285233.94</v>
      </c>
      <c r="F333" s="193">
        <v>269445.05</v>
      </c>
      <c r="G333" s="194">
        <v>15788.890000000014</v>
      </c>
      <c r="H333" s="155">
        <f t="shared" si="15"/>
        <v>5.8597810573992784E-2</v>
      </c>
      <c r="I333" s="155">
        <f t="shared" si="12"/>
        <v>9.569871696778259E-3</v>
      </c>
      <c r="J333" s="154">
        <v>285233.94</v>
      </c>
      <c r="K333" s="154">
        <v>269445.05</v>
      </c>
      <c r="L333" s="156">
        <v>15788.890000000014</v>
      </c>
      <c r="M333" s="20">
        <v>41183</v>
      </c>
      <c r="N333" s="20">
        <v>41547</v>
      </c>
      <c r="O333" s="165" t="s">
        <v>5587</v>
      </c>
      <c r="P333" s="158">
        <v>1</v>
      </c>
      <c r="Q333" s="165" t="s">
        <v>5411</v>
      </c>
      <c r="R333" s="202">
        <v>9</v>
      </c>
    </row>
    <row r="334" spans="2:18" s="31" customFormat="1" x14ac:dyDescent="0.2">
      <c r="B334" s="152" t="s">
        <v>5601</v>
      </c>
      <c r="C334" s="152" t="s">
        <v>5602</v>
      </c>
      <c r="D334" s="182" t="s">
        <v>5603</v>
      </c>
      <c r="E334" s="193">
        <v>9461.23</v>
      </c>
      <c r="F334" s="193">
        <v>60061.39</v>
      </c>
      <c r="G334" s="194">
        <v>-50600.160000000003</v>
      </c>
      <c r="H334" s="155">
        <f t="shared" si="15"/>
        <v>-0.8424740086767889</v>
      </c>
      <c r="I334" s="155">
        <f t="shared" si="12"/>
        <v>3.174333222536889E-4</v>
      </c>
      <c r="J334" s="154">
        <v>9461.23</v>
      </c>
      <c r="K334" s="154">
        <v>60061.39</v>
      </c>
      <c r="L334" s="156">
        <v>-50600.160000000003</v>
      </c>
      <c r="M334" s="20">
        <v>41183</v>
      </c>
      <c r="N334" s="20">
        <v>41547</v>
      </c>
      <c r="O334" s="165" t="s">
        <v>5604</v>
      </c>
      <c r="P334" s="158">
        <v>12</v>
      </c>
      <c r="Q334" s="165" t="s">
        <v>5272</v>
      </c>
      <c r="R334" s="202">
        <v>9</v>
      </c>
    </row>
    <row r="335" spans="2:18" s="31" customFormat="1" ht="25.5" x14ac:dyDescent="0.2">
      <c r="B335" s="152" t="s">
        <v>5605</v>
      </c>
      <c r="C335" s="152" t="s">
        <v>5606</v>
      </c>
      <c r="D335" s="182" t="s">
        <v>5607</v>
      </c>
      <c r="E335" s="193">
        <v>16777.03</v>
      </c>
      <c r="F335" s="193">
        <v>16555.28</v>
      </c>
      <c r="G335" s="194">
        <v>221.75</v>
      </c>
      <c r="H335" s="155">
        <f t="shared" si="15"/>
        <v>1.339451824433051E-2</v>
      </c>
      <c r="I335" s="155">
        <f t="shared" ref="I335:I398" si="16">J335/29805409</f>
        <v>5.6288541452324977E-4</v>
      </c>
      <c r="J335" s="154">
        <v>16777.03</v>
      </c>
      <c r="K335" s="154">
        <v>16555.28</v>
      </c>
      <c r="L335" s="156">
        <v>221.75</v>
      </c>
      <c r="M335" s="20">
        <v>41183</v>
      </c>
      <c r="N335" s="20">
        <v>41547</v>
      </c>
      <c r="O335" s="165" t="s">
        <v>5608</v>
      </c>
      <c r="P335" s="158">
        <v>1</v>
      </c>
      <c r="Q335" s="165" t="s">
        <v>5411</v>
      </c>
      <c r="R335" s="202">
        <v>9</v>
      </c>
    </row>
    <row r="336" spans="2:18" s="31" customFormat="1" x14ac:dyDescent="0.2">
      <c r="B336" s="152" t="s">
        <v>5609</v>
      </c>
      <c r="C336" s="152" t="s">
        <v>5610</v>
      </c>
      <c r="D336" s="182" t="s">
        <v>5611</v>
      </c>
      <c r="E336" s="193">
        <v>3304.35</v>
      </c>
      <c r="F336" s="193">
        <v>4157.71</v>
      </c>
      <c r="G336" s="194">
        <v>-853.36000000000013</v>
      </c>
      <c r="H336" s="155">
        <f t="shared" si="15"/>
        <v>-0.20524760024147912</v>
      </c>
      <c r="I336" s="155">
        <f t="shared" si="16"/>
        <v>1.1086410523673739E-4</v>
      </c>
      <c r="J336" s="154">
        <v>3304.35</v>
      </c>
      <c r="K336" s="154">
        <v>4157.71</v>
      </c>
      <c r="L336" s="156">
        <v>-853.36000000000013</v>
      </c>
      <c r="M336" s="20">
        <v>41183</v>
      </c>
      <c r="N336" s="20">
        <v>41547</v>
      </c>
      <c r="O336" s="165" t="s">
        <v>5612</v>
      </c>
      <c r="P336" s="158">
        <v>12</v>
      </c>
      <c r="Q336" s="165" t="s">
        <v>5411</v>
      </c>
      <c r="R336" s="202">
        <v>9</v>
      </c>
    </row>
    <row r="337" spans="2:18" s="31" customFormat="1" x14ac:dyDescent="0.2">
      <c r="B337" s="152" t="s">
        <v>5613</v>
      </c>
      <c r="C337" s="152" t="s">
        <v>5614</v>
      </c>
      <c r="D337" s="182" t="s">
        <v>5615</v>
      </c>
      <c r="E337" s="193">
        <v>7362.3</v>
      </c>
      <c r="F337" s="193">
        <v>19778.86</v>
      </c>
      <c r="G337" s="194">
        <v>-12416.560000000001</v>
      </c>
      <c r="H337" s="155">
        <f t="shared" si="15"/>
        <v>-0.62776924453684391</v>
      </c>
      <c r="I337" s="155">
        <f t="shared" si="16"/>
        <v>2.4701221177672817E-4</v>
      </c>
      <c r="J337" s="154">
        <v>7362.3</v>
      </c>
      <c r="K337" s="154">
        <v>19778.86</v>
      </c>
      <c r="L337" s="156">
        <v>-12416.560000000001</v>
      </c>
      <c r="M337" s="20">
        <v>41183</v>
      </c>
      <c r="N337" s="20">
        <v>41547</v>
      </c>
      <c r="O337" s="165" t="s">
        <v>5616</v>
      </c>
      <c r="P337" s="158">
        <v>2</v>
      </c>
      <c r="Q337" s="165" t="s">
        <v>5411</v>
      </c>
      <c r="R337" s="202">
        <v>9</v>
      </c>
    </row>
    <row r="338" spans="2:18" s="31" customFormat="1" x14ac:dyDescent="0.2">
      <c r="B338" s="152" t="s">
        <v>5617</v>
      </c>
      <c r="C338" s="152" t="s">
        <v>5618</v>
      </c>
      <c r="D338" s="182" t="s">
        <v>5619</v>
      </c>
      <c r="E338" s="193">
        <v>112750.31</v>
      </c>
      <c r="F338" s="193">
        <v>47399.99</v>
      </c>
      <c r="G338" s="194">
        <v>65350.32</v>
      </c>
      <c r="H338" s="155">
        <f t="shared" si="15"/>
        <v>1.3786990250419884</v>
      </c>
      <c r="I338" s="155">
        <f t="shared" si="16"/>
        <v>3.78288081871314E-3</v>
      </c>
      <c r="J338" s="154">
        <v>112750.31</v>
      </c>
      <c r="K338" s="154">
        <v>47399.99</v>
      </c>
      <c r="L338" s="156">
        <v>65350.32</v>
      </c>
      <c r="M338" s="20">
        <v>41183</v>
      </c>
      <c r="N338" s="20">
        <v>41547</v>
      </c>
      <c r="O338" s="165" t="s">
        <v>5620</v>
      </c>
      <c r="P338" s="158">
        <v>1</v>
      </c>
      <c r="Q338" s="165" t="s">
        <v>5411</v>
      </c>
      <c r="R338" s="202">
        <v>9</v>
      </c>
    </row>
    <row r="339" spans="2:18" s="31" customFormat="1" ht="38.25" x14ac:dyDescent="0.2">
      <c r="B339" s="152" t="s">
        <v>5621</v>
      </c>
      <c r="C339" s="152" t="s">
        <v>5622</v>
      </c>
      <c r="D339" s="182" t="s">
        <v>5623</v>
      </c>
      <c r="E339" s="193">
        <v>12336.2</v>
      </c>
      <c r="F339" s="193">
        <v>14765.34</v>
      </c>
      <c r="G339" s="194">
        <v>-2429.1399999999994</v>
      </c>
      <c r="H339" s="155">
        <f t="shared" si="15"/>
        <v>-0.16451636061208202</v>
      </c>
      <c r="I339" s="155">
        <f t="shared" si="16"/>
        <v>4.1389131751220056E-4</v>
      </c>
      <c r="J339" s="154">
        <v>12336.2</v>
      </c>
      <c r="K339" s="154">
        <v>14765.34</v>
      </c>
      <c r="L339" s="156">
        <v>-2429.1399999999994</v>
      </c>
      <c r="M339" s="20">
        <v>41183</v>
      </c>
      <c r="N339" s="20">
        <v>41547</v>
      </c>
      <c r="O339" s="165" t="s">
        <v>5410</v>
      </c>
      <c r="P339" s="158">
        <v>10</v>
      </c>
      <c r="Q339" s="165" t="s">
        <v>5272</v>
      </c>
      <c r="R339" s="202">
        <v>9</v>
      </c>
    </row>
    <row r="340" spans="2:18" s="31" customFormat="1" x14ac:dyDescent="0.2">
      <c r="B340" s="152" t="s">
        <v>5624</v>
      </c>
      <c r="C340" s="152" t="s">
        <v>5625</v>
      </c>
      <c r="D340" s="182" t="s">
        <v>5626</v>
      </c>
      <c r="E340" s="193">
        <v>7637.44</v>
      </c>
      <c r="F340" s="193">
        <v>7741.9</v>
      </c>
      <c r="G340" s="194">
        <v>-104.46000000000004</v>
      </c>
      <c r="H340" s="155">
        <f t="shared" si="15"/>
        <v>-1.3492811842054281E-2</v>
      </c>
      <c r="I340" s="155">
        <f t="shared" si="16"/>
        <v>2.5624342212515852E-4</v>
      </c>
      <c r="J340" s="154">
        <v>7637.44</v>
      </c>
      <c r="K340" s="154">
        <v>7741.9</v>
      </c>
      <c r="L340" s="156">
        <v>-104.46000000000004</v>
      </c>
      <c r="M340" s="20">
        <v>41183</v>
      </c>
      <c r="N340" s="20">
        <v>41547</v>
      </c>
      <c r="O340" s="165" t="s">
        <v>5627</v>
      </c>
      <c r="P340" s="158">
        <v>2</v>
      </c>
      <c r="Q340" s="165" t="s">
        <v>5411</v>
      </c>
      <c r="R340" s="202">
        <v>9</v>
      </c>
    </row>
    <row r="341" spans="2:18" s="31" customFormat="1" x14ac:dyDescent="0.2">
      <c r="B341" s="152" t="s">
        <v>5628</v>
      </c>
      <c r="C341" s="152" t="s">
        <v>5629</v>
      </c>
      <c r="D341" s="182" t="s">
        <v>5630</v>
      </c>
      <c r="E341" s="193">
        <v>14303.15</v>
      </c>
      <c r="F341" s="193">
        <v>12689.69</v>
      </c>
      <c r="G341" s="194">
        <v>1613.4599999999991</v>
      </c>
      <c r="H341" s="155">
        <f t="shared" si="15"/>
        <v>0.12714731407938248</v>
      </c>
      <c r="I341" s="155">
        <f t="shared" si="16"/>
        <v>4.7988437266537759E-4</v>
      </c>
      <c r="J341" s="154">
        <v>14303.15</v>
      </c>
      <c r="K341" s="154">
        <v>12689.69</v>
      </c>
      <c r="L341" s="156">
        <v>1613.4599999999991</v>
      </c>
      <c r="M341" s="20">
        <v>41183</v>
      </c>
      <c r="N341" s="20">
        <v>41547</v>
      </c>
      <c r="O341" s="165" t="s">
        <v>5631</v>
      </c>
      <c r="P341" s="158">
        <v>1</v>
      </c>
      <c r="Q341" s="165" t="s">
        <v>5411</v>
      </c>
      <c r="R341" s="202">
        <v>9</v>
      </c>
    </row>
    <row r="342" spans="2:18" s="31" customFormat="1" x14ac:dyDescent="0.2">
      <c r="B342" s="152" t="s">
        <v>5632</v>
      </c>
      <c r="C342" s="152" t="s">
        <v>5633</v>
      </c>
      <c r="D342" s="182" t="s">
        <v>5634</v>
      </c>
      <c r="E342" s="193">
        <v>490408.8</v>
      </c>
      <c r="F342" s="193">
        <v>714121.99</v>
      </c>
      <c r="G342" s="194">
        <v>-223713.19</v>
      </c>
      <c r="H342" s="155">
        <f t="shared" si="15"/>
        <v>-0.31327027193211066</v>
      </c>
      <c r="I342" s="155">
        <f t="shared" si="16"/>
        <v>1.6453684631537853E-2</v>
      </c>
      <c r="J342" s="154">
        <v>490408.8</v>
      </c>
      <c r="K342" s="154">
        <v>714121.99</v>
      </c>
      <c r="L342" s="156">
        <v>-223713.19</v>
      </c>
      <c r="M342" s="20">
        <v>41183</v>
      </c>
      <c r="N342" s="20">
        <v>41547</v>
      </c>
      <c r="O342" s="165" t="s">
        <v>5635</v>
      </c>
      <c r="P342" s="158" t="e">
        <v>#VALUE!</v>
      </c>
      <c r="Q342" s="165" t="s">
        <v>5272</v>
      </c>
      <c r="R342" s="202">
        <v>9</v>
      </c>
    </row>
    <row r="343" spans="2:18" s="31" customFormat="1" x14ac:dyDescent="0.2">
      <c r="B343" s="152" t="s">
        <v>5636</v>
      </c>
      <c r="C343" s="152" t="s">
        <v>5637</v>
      </c>
      <c r="D343" s="182" t="s">
        <v>5638</v>
      </c>
      <c r="E343" s="193">
        <v>11431.19</v>
      </c>
      <c r="F343" s="193">
        <v>10574.8</v>
      </c>
      <c r="G343" s="194">
        <v>856.39000000000124</v>
      </c>
      <c r="H343" s="155">
        <f t="shared" si="15"/>
        <v>8.0984037523168406E-2</v>
      </c>
      <c r="I343" s="155">
        <f t="shared" si="16"/>
        <v>3.835273657878676E-4</v>
      </c>
      <c r="J343" s="154">
        <v>11431.19</v>
      </c>
      <c r="K343" s="154">
        <v>10574.8</v>
      </c>
      <c r="L343" s="156">
        <v>856.39000000000124</v>
      </c>
      <c r="M343" s="20">
        <v>41183</v>
      </c>
      <c r="N343" s="20">
        <v>41547</v>
      </c>
      <c r="O343" s="165" t="s">
        <v>5639</v>
      </c>
      <c r="P343" s="158">
        <v>2</v>
      </c>
      <c r="Q343" s="165" t="s">
        <v>5411</v>
      </c>
      <c r="R343" s="202">
        <v>9</v>
      </c>
    </row>
    <row r="344" spans="2:18" s="31" customFormat="1" x14ac:dyDescent="0.2">
      <c r="B344" s="152" t="s">
        <v>5640</v>
      </c>
      <c r="C344" s="152" t="s">
        <v>5641</v>
      </c>
      <c r="D344" s="182" t="s">
        <v>5642</v>
      </c>
      <c r="E344" s="193">
        <v>4623.8999999999996</v>
      </c>
      <c r="F344" s="193">
        <v>4229.28</v>
      </c>
      <c r="G344" s="194">
        <v>394.61999999999989</v>
      </c>
      <c r="H344" s="155">
        <f t="shared" si="15"/>
        <v>9.3306662126886819E-2</v>
      </c>
      <c r="I344" s="155">
        <f t="shared" si="16"/>
        <v>1.5513627073528833E-4</v>
      </c>
      <c r="J344" s="154">
        <v>4623.8999999999996</v>
      </c>
      <c r="K344" s="154">
        <v>4229.28</v>
      </c>
      <c r="L344" s="156">
        <v>394.61999999999989</v>
      </c>
      <c r="M344" s="20">
        <v>41183</v>
      </c>
      <c r="N344" s="20">
        <v>41547</v>
      </c>
      <c r="O344" s="165" t="s">
        <v>5410</v>
      </c>
      <c r="P344" s="158">
        <v>10</v>
      </c>
      <c r="Q344" s="165" t="s">
        <v>5272</v>
      </c>
      <c r="R344" s="202">
        <v>9</v>
      </c>
    </row>
    <row r="345" spans="2:18" s="31" customFormat="1" ht="38.25" x14ac:dyDescent="0.2">
      <c r="B345" s="152" t="s">
        <v>5643</v>
      </c>
      <c r="C345" s="152" t="s">
        <v>5644</v>
      </c>
      <c r="D345" s="182" t="s">
        <v>5645</v>
      </c>
      <c r="E345" s="193">
        <v>1141.29</v>
      </c>
      <c r="F345" s="193">
        <v>4659.21</v>
      </c>
      <c r="G345" s="194">
        <v>-3517.92</v>
      </c>
      <c r="H345" s="155">
        <f t="shared" si="15"/>
        <v>-0.75504645637350543</v>
      </c>
      <c r="I345" s="155">
        <f t="shared" si="16"/>
        <v>3.8291371878171509E-5</v>
      </c>
      <c r="J345" s="154">
        <v>1141.29</v>
      </c>
      <c r="K345" s="154">
        <v>4659.21</v>
      </c>
      <c r="L345" s="156">
        <v>-3517.92</v>
      </c>
      <c r="M345" s="20">
        <v>41183</v>
      </c>
      <c r="N345" s="20">
        <v>41547</v>
      </c>
      <c r="O345" s="165" t="s">
        <v>5646</v>
      </c>
      <c r="P345" s="158">
        <v>4</v>
      </c>
      <c r="Q345" s="165" t="s">
        <v>5272</v>
      </c>
      <c r="R345" s="202">
        <v>9</v>
      </c>
    </row>
    <row r="346" spans="2:18" s="31" customFormat="1" ht="51" x14ac:dyDescent="0.2">
      <c r="B346" s="152" t="s">
        <v>5647</v>
      </c>
      <c r="C346" s="152" t="s">
        <v>5648</v>
      </c>
      <c r="D346" s="182" t="s">
        <v>5649</v>
      </c>
      <c r="E346" s="193">
        <v>30141.38</v>
      </c>
      <c r="F346" s="193">
        <v>28745.87</v>
      </c>
      <c r="G346" s="194">
        <v>1395.510000000002</v>
      </c>
      <c r="H346" s="155">
        <f t="shared" si="15"/>
        <v>4.8546452064244433E-2</v>
      </c>
      <c r="I346" s="155">
        <f t="shared" si="16"/>
        <v>1.0112721486224196E-3</v>
      </c>
      <c r="J346" s="154">
        <v>30141.38</v>
      </c>
      <c r="K346" s="154">
        <v>28745.87</v>
      </c>
      <c r="L346" s="156">
        <v>1395.510000000002</v>
      </c>
      <c r="M346" s="20">
        <v>41183</v>
      </c>
      <c r="N346" s="20">
        <v>41547</v>
      </c>
      <c r="O346" s="165" t="s">
        <v>5410</v>
      </c>
      <c r="P346" s="158">
        <v>10</v>
      </c>
      <c r="Q346" s="165" t="s">
        <v>5272</v>
      </c>
      <c r="R346" s="202">
        <v>9</v>
      </c>
    </row>
    <row r="347" spans="2:18" s="31" customFormat="1" x14ac:dyDescent="0.2">
      <c r="B347" s="152" t="s">
        <v>5650</v>
      </c>
      <c r="C347" s="152" t="s">
        <v>5651</v>
      </c>
      <c r="D347" s="182" t="s">
        <v>5652</v>
      </c>
      <c r="E347" s="193">
        <v>253338.23999999999</v>
      </c>
      <c r="F347" s="193">
        <v>218700.88</v>
      </c>
      <c r="G347" s="194">
        <v>34637.359999999986</v>
      </c>
      <c r="H347" s="155">
        <f t="shared" si="15"/>
        <v>0.15837778064724745</v>
      </c>
      <c r="I347" s="155">
        <f t="shared" si="16"/>
        <v>8.4997404330200595E-3</v>
      </c>
      <c r="J347" s="154">
        <v>253338.23999999999</v>
      </c>
      <c r="K347" s="154">
        <v>218700.88</v>
      </c>
      <c r="L347" s="156">
        <v>34637.359999999986</v>
      </c>
      <c r="M347" s="20">
        <v>41183</v>
      </c>
      <c r="N347" s="20">
        <v>41547</v>
      </c>
      <c r="O347" s="165" t="s">
        <v>5639</v>
      </c>
      <c r="P347" s="158">
        <v>2</v>
      </c>
      <c r="Q347" s="165" t="s">
        <v>5272</v>
      </c>
      <c r="R347" s="202">
        <v>9</v>
      </c>
    </row>
    <row r="348" spans="2:18" s="31" customFormat="1" ht="25.5" x14ac:dyDescent="0.2">
      <c r="B348" s="152" t="s">
        <v>5653</v>
      </c>
      <c r="C348" s="152" t="s">
        <v>5654</v>
      </c>
      <c r="D348" s="182" t="s">
        <v>5655</v>
      </c>
      <c r="E348" s="193">
        <v>1234.23</v>
      </c>
      <c r="F348" s="193">
        <v>1544.49</v>
      </c>
      <c r="G348" s="194">
        <v>-310.26</v>
      </c>
      <c r="H348" s="155">
        <f t="shared" si="15"/>
        <v>-0.20088184449235669</v>
      </c>
      <c r="I348" s="155">
        <f t="shared" si="16"/>
        <v>4.140959783507752E-5</v>
      </c>
      <c r="J348" s="154">
        <v>1234.23</v>
      </c>
      <c r="K348" s="154">
        <v>1544.49</v>
      </c>
      <c r="L348" s="156">
        <v>-310.26</v>
      </c>
      <c r="M348" s="20">
        <v>41183</v>
      </c>
      <c r="N348" s="20">
        <v>41547</v>
      </c>
      <c r="O348" s="165" t="s">
        <v>5656</v>
      </c>
      <c r="P348" s="158">
        <v>3</v>
      </c>
      <c r="Q348" s="165" t="s">
        <v>5657</v>
      </c>
      <c r="R348" s="202">
        <v>6</v>
      </c>
    </row>
    <row r="349" spans="2:18" s="31" customFormat="1" x14ac:dyDescent="0.2">
      <c r="B349" s="152" t="s">
        <v>5658</v>
      </c>
      <c r="C349" s="152" t="s">
        <v>5659</v>
      </c>
      <c r="D349" s="182" t="s">
        <v>5660</v>
      </c>
      <c r="E349" s="193">
        <v>3289.17</v>
      </c>
      <c r="F349" s="193">
        <v>2044.2</v>
      </c>
      <c r="G349" s="194">
        <v>1244.97</v>
      </c>
      <c r="H349" s="155">
        <f t="shared" si="15"/>
        <v>0.60902553566187256</v>
      </c>
      <c r="I349" s="155">
        <f t="shared" si="16"/>
        <v>1.1035480170730085E-4</v>
      </c>
      <c r="J349" s="154">
        <v>3289.17</v>
      </c>
      <c r="K349" s="154">
        <v>2044.2</v>
      </c>
      <c r="L349" s="156">
        <v>1244.97</v>
      </c>
      <c r="M349" s="20">
        <v>41183</v>
      </c>
      <c r="N349" s="20">
        <v>41547</v>
      </c>
      <c r="O349" s="165" t="s">
        <v>5410</v>
      </c>
      <c r="P349" s="158">
        <v>10</v>
      </c>
      <c r="Q349" s="165" t="s">
        <v>5272</v>
      </c>
      <c r="R349" s="202">
        <v>9</v>
      </c>
    </row>
    <row r="350" spans="2:18" s="31" customFormat="1" x14ac:dyDescent="0.2">
      <c r="B350" s="152" t="s">
        <v>5661</v>
      </c>
      <c r="C350" s="152" t="s">
        <v>5662</v>
      </c>
      <c r="D350" s="182" t="s">
        <v>5663</v>
      </c>
      <c r="E350" s="193">
        <v>2395.29</v>
      </c>
      <c r="F350" s="193">
        <v>668.84</v>
      </c>
      <c r="G350" s="194">
        <v>1726.4499999999998</v>
      </c>
      <c r="H350" s="155">
        <f t="shared" si="15"/>
        <v>2.5812600920997544</v>
      </c>
      <c r="I350" s="155">
        <f t="shared" si="16"/>
        <v>8.0364272135973714E-5</v>
      </c>
      <c r="J350" s="154">
        <v>2395.29</v>
      </c>
      <c r="K350" s="154">
        <v>668.84</v>
      </c>
      <c r="L350" s="156">
        <v>1726.4499999999998</v>
      </c>
      <c r="M350" s="20">
        <v>41183</v>
      </c>
      <c r="N350" s="20">
        <v>41547</v>
      </c>
      <c r="O350" s="165" t="s">
        <v>5322</v>
      </c>
      <c r="P350" s="158">
        <v>3</v>
      </c>
      <c r="Q350" s="165" t="s">
        <v>5272</v>
      </c>
      <c r="R350" s="202">
        <v>9</v>
      </c>
    </row>
    <row r="351" spans="2:18" s="31" customFormat="1" ht="25.5" x14ac:dyDescent="0.2">
      <c r="B351" s="152" t="s">
        <v>5664</v>
      </c>
      <c r="C351" s="152" t="s">
        <v>5665</v>
      </c>
      <c r="D351" s="182" t="s">
        <v>5666</v>
      </c>
      <c r="E351" s="193">
        <v>8496.34</v>
      </c>
      <c r="F351" s="193">
        <v>8528.23</v>
      </c>
      <c r="G351" s="194">
        <v>-31.889999999999418</v>
      </c>
      <c r="H351" s="155">
        <f t="shared" si="15"/>
        <v>-3.7393456789978014E-3</v>
      </c>
      <c r="I351" s="155">
        <f t="shared" si="16"/>
        <v>2.8506033921561015E-4</v>
      </c>
      <c r="J351" s="154">
        <v>8496.34</v>
      </c>
      <c r="K351" s="154">
        <v>8528.23</v>
      </c>
      <c r="L351" s="156">
        <v>-31.889999999999418</v>
      </c>
      <c r="M351" s="20">
        <v>41183</v>
      </c>
      <c r="N351" s="20">
        <v>41547</v>
      </c>
      <c r="O351" s="165" t="s">
        <v>5410</v>
      </c>
      <c r="P351" s="158">
        <v>10</v>
      </c>
      <c r="Q351" s="165" t="s">
        <v>5272</v>
      </c>
      <c r="R351" s="202">
        <v>9</v>
      </c>
    </row>
    <row r="352" spans="2:18" s="31" customFormat="1" x14ac:dyDescent="0.2">
      <c r="B352" s="152" t="s">
        <v>5667</v>
      </c>
      <c r="C352" s="152" t="s">
        <v>5668</v>
      </c>
      <c r="D352" s="182" t="s">
        <v>5669</v>
      </c>
      <c r="E352" s="193">
        <v>8143.54</v>
      </c>
      <c r="F352" s="193">
        <v>14290.72</v>
      </c>
      <c r="G352" s="194">
        <v>-6147.1799999999994</v>
      </c>
      <c r="H352" s="155">
        <f t="shared" si="15"/>
        <v>-0.43015187478307598</v>
      </c>
      <c r="I352" s="155">
        <f t="shared" si="16"/>
        <v>2.7322356153542467E-4</v>
      </c>
      <c r="J352" s="154">
        <v>8143.54</v>
      </c>
      <c r="K352" s="154">
        <v>14290.72</v>
      </c>
      <c r="L352" s="156">
        <v>-6147.1799999999994</v>
      </c>
      <c r="M352" s="20">
        <v>41183</v>
      </c>
      <c r="N352" s="20">
        <v>41547</v>
      </c>
      <c r="O352" s="165" t="s">
        <v>5670</v>
      </c>
      <c r="P352" s="158">
        <v>2</v>
      </c>
      <c r="Q352" s="165" t="s">
        <v>5670</v>
      </c>
      <c r="R352" s="202">
        <v>2</v>
      </c>
    </row>
    <row r="353" spans="2:18" s="31" customFormat="1" ht="51" x14ac:dyDescent="0.2">
      <c r="B353" s="152" t="s">
        <v>5671</v>
      </c>
      <c r="C353" s="152" t="s">
        <v>5672</v>
      </c>
      <c r="D353" s="182" t="s">
        <v>5673</v>
      </c>
      <c r="E353" s="193">
        <v>11299.91</v>
      </c>
      <c r="F353" s="193">
        <v>7687.81</v>
      </c>
      <c r="G353" s="194">
        <v>3612.0999999999995</v>
      </c>
      <c r="H353" s="155">
        <f t="shared" si="15"/>
        <v>0.46984771996186159</v>
      </c>
      <c r="I353" s="155">
        <f t="shared" si="16"/>
        <v>3.7912279613408424E-4</v>
      </c>
      <c r="J353" s="154">
        <v>11299.91</v>
      </c>
      <c r="K353" s="154">
        <v>7687.81</v>
      </c>
      <c r="L353" s="156">
        <v>3612.0999999999995</v>
      </c>
      <c r="M353" s="20">
        <v>41183</v>
      </c>
      <c r="N353" s="20">
        <v>41547</v>
      </c>
      <c r="O353" s="165" t="s">
        <v>5674</v>
      </c>
      <c r="P353" s="158">
        <v>2</v>
      </c>
      <c r="Q353" s="165" t="s">
        <v>5675</v>
      </c>
      <c r="R353" s="202">
        <v>11</v>
      </c>
    </row>
    <row r="354" spans="2:18" s="31" customFormat="1" ht="51" x14ac:dyDescent="0.2">
      <c r="B354" s="152" t="s">
        <v>5676</v>
      </c>
      <c r="C354" s="152" t="s">
        <v>5677</v>
      </c>
      <c r="D354" s="182" t="s">
        <v>5678</v>
      </c>
      <c r="E354" s="193">
        <v>3881.79</v>
      </c>
      <c r="F354" s="193">
        <v>3742.18</v>
      </c>
      <c r="G354" s="194">
        <v>139.61000000000013</v>
      </c>
      <c r="H354" s="155">
        <f t="shared" si="15"/>
        <v>3.7307131137465366E-2</v>
      </c>
      <c r="I354" s="155">
        <f t="shared" si="16"/>
        <v>1.3023776992961245E-4</v>
      </c>
      <c r="J354" s="154">
        <v>3881.79</v>
      </c>
      <c r="K354" s="154">
        <v>3742.18</v>
      </c>
      <c r="L354" s="156">
        <v>139.61000000000013</v>
      </c>
      <c r="M354" s="20">
        <v>41183</v>
      </c>
      <c r="N354" s="20">
        <v>41547</v>
      </c>
      <c r="O354" s="165" t="s">
        <v>5410</v>
      </c>
      <c r="P354" s="158">
        <v>10</v>
      </c>
      <c r="Q354" s="165" t="s">
        <v>5272</v>
      </c>
      <c r="R354" s="202">
        <v>9</v>
      </c>
    </row>
    <row r="355" spans="2:18" s="31" customFormat="1" x14ac:dyDescent="0.2">
      <c r="B355" s="152" t="s">
        <v>5679</v>
      </c>
      <c r="C355" s="152" t="s">
        <v>5680</v>
      </c>
      <c r="D355" s="182" t="s">
        <v>5681</v>
      </c>
      <c r="E355" s="193">
        <v>908.54</v>
      </c>
      <c r="F355" s="193">
        <v>7245.23</v>
      </c>
      <c r="G355" s="194">
        <v>-6336.69</v>
      </c>
      <c r="H355" s="155">
        <f t="shared" si="15"/>
        <v>-0.87460163445466876</v>
      </c>
      <c r="I355" s="155">
        <f t="shared" si="16"/>
        <v>3.0482386603049128E-5</v>
      </c>
      <c r="J355" s="154">
        <v>908.54</v>
      </c>
      <c r="K355" s="154">
        <v>7245.23</v>
      </c>
      <c r="L355" s="156">
        <v>-6336.69</v>
      </c>
      <c r="M355" s="20">
        <v>41183</v>
      </c>
      <c r="N355" s="20">
        <v>41547</v>
      </c>
      <c r="O355" s="165" t="s">
        <v>5639</v>
      </c>
      <c r="P355" s="158">
        <v>2</v>
      </c>
      <c r="Q355" s="165" t="s">
        <v>5411</v>
      </c>
      <c r="R355" s="202">
        <v>9</v>
      </c>
    </row>
    <row r="356" spans="2:18" s="31" customFormat="1" x14ac:dyDescent="0.2">
      <c r="B356" s="152" t="s">
        <v>5682</v>
      </c>
      <c r="C356" s="152" t="s">
        <v>5683</v>
      </c>
      <c r="D356" s="182" t="s">
        <v>5684</v>
      </c>
      <c r="E356" s="193">
        <v>56829.78</v>
      </c>
      <c r="F356" s="193">
        <v>13905.09</v>
      </c>
      <c r="G356" s="194">
        <v>42924.69</v>
      </c>
      <c r="H356" s="155">
        <f t="shared" si="15"/>
        <v>3.0869767833217909</v>
      </c>
      <c r="I356" s="155">
        <f t="shared" si="16"/>
        <v>1.9066935132478805E-3</v>
      </c>
      <c r="J356" s="154">
        <v>56829.78</v>
      </c>
      <c r="K356" s="154">
        <v>13905.09</v>
      </c>
      <c r="L356" s="156">
        <v>42924.69</v>
      </c>
      <c r="M356" s="20">
        <v>41183</v>
      </c>
      <c r="N356" s="20">
        <v>41547</v>
      </c>
      <c r="O356" s="165" t="s">
        <v>5685</v>
      </c>
      <c r="P356" s="158">
        <v>4</v>
      </c>
      <c r="Q356" s="165" t="s">
        <v>5297</v>
      </c>
      <c r="R356" s="202">
        <v>9</v>
      </c>
    </row>
    <row r="357" spans="2:18" s="31" customFormat="1" ht="25.5" x14ac:dyDescent="0.2">
      <c r="B357" s="152" t="s">
        <v>5686</v>
      </c>
      <c r="C357" s="152" t="s">
        <v>5687</v>
      </c>
      <c r="D357" s="182" t="s">
        <v>5688</v>
      </c>
      <c r="E357" s="193">
        <v>12139.65</v>
      </c>
      <c r="F357" s="193">
        <v>14298.08</v>
      </c>
      <c r="G357" s="194">
        <v>-2158.4300000000003</v>
      </c>
      <c r="H357" s="155">
        <f t="shared" si="15"/>
        <v>-0.15095942951780941</v>
      </c>
      <c r="I357" s="155">
        <f t="shared" si="16"/>
        <v>4.0729687688566865E-4</v>
      </c>
      <c r="J357" s="154">
        <v>12139.65</v>
      </c>
      <c r="K357" s="154">
        <v>14298.08</v>
      </c>
      <c r="L357" s="156">
        <v>-2158.4300000000003</v>
      </c>
      <c r="M357" s="20">
        <v>41183</v>
      </c>
      <c r="N357" s="20">
        <v>41547</v>
      </c>
      <c r="O357" s="165" t="s">
        <v>5689</v>
      </c>
      <c r="P357" s="158">
        <v>2</v>
      </c>
      <c r="Q357" s="165" t="s">
        <v>5411</v>
      </c>
      <c r="R357" s="202">
        <v>9</v>
      </c>
    </row>
    <row r="358" spans="2:18" s="31" customFormat="1" x14ac:dyDescent="0.2">
      <c r="B358" s="152" t="s">
        <v>5690</v>
      </c>
      <c r="C358" s="152" t="s">
        <v>5691</v>
      </c>
      <c r="D358" s="182" t="s">
        <v>5692</v>
      </c>
      <c r="E358" s="193">
        <v>833808.5</v>
      </c>
      <c r="F358" s="193">
        <v>393862.41</v>
      </c>
      <c r="G358" s="194">
        <v>439946.09</v>
      </c>
      <c r="H358" s="155">
        <f t="shared" si="15"/>
        <v>1.1170045143429657</v>
      </c>
      <c r="I358" s="155">
        <f t="shared" si="16"/>
        <v>2.7975073249288409E-2</v>
      </c>
      <c r="J358" s="154">
        <v>833808.5</v>
      </c>
      <c r="K358" s="154">
        <v>393862.41</v>
      </c>
      <c r="L358" s="156">
        <v>439946.09</v>
      </c>
      <c r="M358" s="20">
        <v>41183</v>
      </c>
      <c r="N358" s="20">
        <v>41547</v>
      </c>
      <c r="O358" s="165" t="s">
        <v>5693</v>
      </c>
      <c r="P358" s="158">
        <v>1</v>
      </c>
      <c r="Q358" s="165" t="s">
        <v>5272</v>
      </c>
      <c r="R358" s="202">
        <v>9</v>
      </c>
    </row>
    <row r="359" spans="2:18" s="31" customFormat="1" x14ac:dyDescent="0.2">
      <c r="B359" s="152" t="s">
        <v>5694</v>
      </c>
      <c r="C359" s="152" t="s">
        <v>5695</v>
      </c>
      <c r="D359" s="182" t="s">
        <v>5696</v>
      </c>
      <c r="E359" s="193">
        <v>267818.89</v>
      </c>
      <c r="F359" s="193">
        <v>0</v>
      </c>
      <c r="G359" s="194"/>
      <c r="H359" s="155"/>
      <c r="I359" s="155">
        <f t="shared" si="16"/>
        <v>8.9855801005783893E-3</v>
      </c>
      <c r="J359" s="154">
        <v>267818.89</v>
      </c>
      <c r="K359" s="154" t="s">
        <v>5259</v>
      </c>
      <c r="L359" s="156"/>
      <c r="M359" s="20">
        <v>41183</v>
      </c>
      <c r="N359" s="20">
        <v>41547</v>
      </c>
      <c r="O359" s="165" t="s">
        <v>5697</v>
      </c>
      <c r="P359" s="158">
        <v>12</v>
      </c>
      <c r="Q359" s="165" t="s">
        <v>5272</v>
      </c>
      <c r="R359" s="202">
        <v>9</v>
      </c>
    </row>
    <row r="360" spans="2:18" s="31" customFormat="1" x14ac:dyDescent="0.2">
      <c r="B360" s="152" t="s">
        <v>5698</v>
      </c>
      <c r="C360" s="152" t="s">
        <v>5699</v>
      </c>
      <c r="D360" s="182" t="s">
        <v>5700</v>
      </c>
      <c r="E360" s="193">
        <v>14087.78</v>
      </c>
      <c r="F360" s="193">
        <v>9773.76</v>
      </c>
      <c r="G360" s="194">
        <v>4314.0200000000004</v>
      </c>
      <c r="H360" s="155">
        <f t="shared" ref="H360:H379" si="17">G360/F360</f>
        <v>0.44138796123498025</v>
      </c>
      <c r="I360" s="155">
        <f t="shared" si="16"/>
        <v>4.7265850302540723E-4</v>
      </c>
      <c r="J360" s="154">
        <v>14087.78</v>
      </c>
      <c r="K360" s="154">
        <v>9773.76</v>
      </c>
      <c r="L360" s="156">
        <v>4314.0200000000004</v>
      </c>
      <c r="M360" s="20">
        <v>41183</v>
      </c>
      <c r="N360" s="20">
        <v>41547</v>
      </c>
      <c r="O360" s="165" t="s">
        <v>5701</v>
      </c>
      <c r="P360" s="158">
        <v>2</v>
      </c>
      <c r="Q360" s="165" t="s">
        <v>5272</v>
      </c>
      <c r="R360" s="202">
        <v>9</v>
      </c>
    </row>
    <row r="361" spans="2:18" s="31" customFormat="1" ht="25.5" x14ac:dyDescent="0.2">
      <c r="B361" s="152" t="s">
        <v>5702</v>
      </c>
      <c r="C361" s="152" t="s">
        <v>5703</v>
      </c>
      <c r="D361" s="182" t="s">
        <v>5704</v>
      </c>
      <c r="E361" s="193">
        <v>1854.66</v>
      </c>
      <c r="F361" s="193">
        <v>2145.5500000000002</v>
      </c>
      <c r="G361" s="194">
        <v>-290.8900000000001</v>
      </c>
      <c r="H361" s="155">
        <f t="shared" si="17"/>
        <v>-0.13557828994896418</v>
      </c>
      <c r="I361" s="155">
        <f t="shared" si="16"/>
        <v>6.2225618175546594E-5</v>
      </c>
      <c r="J361" s="154">
        <v>1854.66</v>
      </c>
      <c r="K361" s="154">
        <v>2145.5500000000002</v>
      </c>
      <c r="L361" s="156">
        <v>-290.8900000000001</v>
      </c>
      <c r="M361" s="20">
        <v>41183</v>
      </c>
      <c r="N361" s="20">
        <v>41547</v>
      </c>
      <c r="O361" s="165" t="s">
        <v>5705</v>
      </c>
      <c r="P361" s="158">
        <v>4</v>
      </c>
      <c r="Q361" s="165" t="s">
        <v>5411</v>
      </c>
      <c r="R361" s="202">
        <v>9</v>
      </c>
    </row>
    <row r="362" spans="2:18" s="31" customFormat="1" x14ac:dyDescent="0.2">
      <c r="B362" s="152" t="s">
        <v>5706</v>
      </c>
      <c r="C362" s="152" t="s">
        <v>5707</v>
      </c>
      <c r="D362" s="182" t="s">
        <v>5708</v>
      </c>
      <c r="E362" s="193">
        <v>1885.03</v>
      </c>
      <c r="F362" s="193">
        <v>2065.44</v>
      </c>
      <c r="G362" s="194">
        <v>-180.41000000000008</v>
      </c>
      <c r="H362" s="155">
        <f t="shared" si="17"/>
        <v>-8.7347005964830776E-2</v>
      </c>
      <c r="I362" s="155">
        <f t="shared" si="16"/>
        <v>6.3244560743991137E-5</v>
      </c>
      <c r="J362" s="154">
        <v>1885.03</v>
      </c>
      <c r="K362" s="154">
        <v>2065.44</v>
      </c>
      <c r="L362" s="156">
        <v>-180.41000000000008</v>
      </c>
      <c r="M362" s="20">
        <v>41183</v>
      </c>
      <c r="N362" s="20">
        <v>41547</v>
      </c>
      <c r="O362" s="165" t="s">
        <v>5616</v>
      </c>
      <c r="P362" s="158">
        <v>2</v>
      </c>
      <c r="Q362" s="165" t="s">
        <v>5411</v>
      </c>
      <c r="R362" s="202">
        <v>9</v>
      </c>
    </row>
    <row r="363" spans="2:18" s="31" customFormat="1" ht="25.5" x14ac:dyDescent="0.2">
      <c r="B363" s="152" t="s">
        <v>5709</v>
      </c>
      <c r="C363" s="152" t="s">
        <v>5710</v>
      </c>
      <c r="D363" s="182" t="s">
        <v>5711</v>
      </c>
      <c r="E363" s="193">
        <v>1018.71</v>
      </c>
      <c r="F363" s="193">
        <v>1585.38</v>
      </c>
      <c r="G363" s="194">
        <v>-566.67000000000007</v>
      </c>
      <c r="H363" s="155">
        <f t="shared" si="17"/>
        <v>-0.35743481058169019</v>
      </c>
      <c r="I363" s="155">
        <f t="shared" si="16"/>
        <v>3.4178695551535629E-5</v>
      </c>
      <c r="J363" s="154">
        <v>1018.71</v>
      </c>
      <c r="K363" s="154">
        <v>1585.38</v>
      </c>
      <c r="L363" s="156">
        <v>-566.67000000000007</v>
      </c>
      <c r="M363" s="20">
        <v>41183</v>
      </c>
      <c r="N363" s="20">
        <v>41547</v>
      </c>
      <c r="O363" s="165" t="s">
        <v>5712</v>
      </c>
      <c r="P363" s="158">
        <v>3</v>
      </c>
      <c r="Q363" s="165" t="s">
        <v>5411</v>
      </c>
      <c r="R363" s="202">
        <v>9</v>
      </c>
    </row>
    <row r="364" spans="2:18" s="31" customFormat="1" x14ac:dyDescent="0.2">
      <c r="B364" s="152" t="s">
        <v>5713</v>
      </c>
      <c r="C364" s="152" t="s">
        <v>5714</v>
      </c>
      <c r="D364" s="182" t="s">
        <v>5715</v>
      </c>
      <c r="E364" s="193">
        <v>36412.120000000003</v>
      </c>
      <c r="F364" s="193">
        <v>39274.35</v>
      </c>
      <c r="G364" s="194">
        <v>-2862.2299999999959</v>
      </c>
      <c r="H364" s="155">
        <f t="shared" si="17"/>
        <v>-7.2877845209405018E-2</v>
      </c>
      <c r="I364" s="155">
        <f t="shared" si="16"/>
        <v>1.2216614776197168E-3</v>
      </c>
      <c r="J364" s="154">
        <v>36412.120000000003</v>
      </c>
      <c r="K364" s="154">
        <v>39274.35</v>
      </c>
      <c r="L364" s="156">
        <v>-2862.2299999999959</v>
      </c>
      <c r="M364" s="20">
        <v>41183</v>
      </c>
      <c r="N364" s="20">
        <v>41547</v>
      </c>
      <c r="O364" s="165" t="s">
        <v>5712</v>
      </c>
      <c r="P364" s="158">
        <v>3</v>
      </c>
      <c r="Q364" s="165" t="s">
        <v>5716</v>
      </c>
      <c r="R364" s="202">
        <v>12</v>
      </c>
    </row>
    <row r="365" spans="2:18" s="31" customFormat="1" x14ac:dyDescent="0.2">
      <c r="B365" s="152" t="s">
        <v>5717</v>
      </c>
      <c r="C365" s="152" t="s">
        <v>5718</v>
      </c>
      <c r="D365" s="182" t="s">
        <v>5719</v>
      </c>
      <c r="E365" s="193">
        <v>8552.65</v>
      </c>
      <c r="F365" s="193">
        <v>5913.91</v>
      </c>
      <c r="G365" s="194">
        <v>2638.74</v>
      </c>
      <c r="H365" s="155">
        <f t="shared" si="17"/>
        <v>0.4461921131704743</v>
      </c>
      <c r="I365" s="155">
        <f t="shared" si="16"/>
        <v>2.8694959361235403E-4</v>
      </c>
      <c r="J365" s="154">
        <v>8552.65</v>
      </c>
      <c r="K365" s="154">
        <v>5913.91</v>
      </c>
      <c r="L365" s="156">
        <v>2638.74</v>
      </c>
      <c r="M365" s="20">
        <v>41183</v>
      </c>
      <c r="N365" s="20">
        <v>41547</v>
      </c>
      <c r="O365" s="165" t="s">
        <v>5322</v>
      </c>
      <c r="P365" s="158">
        <v>3</v>
      </c>
      <c r="Q365" s="165" t="s">
        <v>5720</v>
      </c>
      <c r="R365" s="202">
        <v>3</v>
      </c>
    </row>
    <row r="366" spans="2:18" s="31" customFormat="1" ht="25.5" x14ac:dyDescent="0.2">
      <c r="B366" s="152" t="s">
        <v>5721</v>
      </c>
      <c r="C366" s="152" t="s">
        <v>5722</v>
      </c>
      <c r="D366" s="182" t="s">
        <v>5723</v>
      </c>
      <c r="E366" s="193">
        <v>-388.65</v>
      </c>
      <c r="F366" s="193">
        <v>1541.94</v>
      </c>
      <c r="G366" s="194">
        <v>-1930.5900000000001</v>
      </c>
      <c r="H366" s="155">
        <f t="shared" si="17"/>
        <v>-1.2520526090509358</v>
      </c>
      <c r="I366" s="155">
        <f t="shared" si="16"/>
        <v>-1.3039579493775777E-5</v>
      </c>
      <c r="J366" s="154">
        <v>-388.65</v>
      </c>
      <c r="K366" s="154">
        <v>1541.94</v>
      </c>
      <c r="L366" s="156">
        <v>-1930.5900000000001</v>
      </c>
      <c r="M366" s="20">
        <v>41183</v>
      </c>
      <c r="N366" s="20">
        <v>41547</v>
      </c>
      <c r="O366" s="165" t="s">
        <v>5705</v>
      </c>
      <c r="P366" s="158">
        <v>4</v>
      </c>
      <c r="Q366" s="165" t="s">
        <v>5724</v>
      </c>
      <c r="R366" s="202">
        <v>4</v>
      </c>
    </row>
    <row r="367" spans="2:18" s="31" customFormat="1" ht="25.5" x14ac:dyDescent="0.2">
      <c r="B367" s="152" t="s">
        <v>5725</v>
      </c>
      <c r="C367" s="152" t="s">
        <v>5726</v>
      </c>
      <c r="D367" s="182" t="s">
        <v>5727</v>
      </c>
      <c r="E367" s="193">
        <v>82253.17</v>
      </c>
      <c r="F367" s="193">
        <v>82385.210000000006</v>
      </c>
      <c r="G367" s="194">
        <v>-132.04000000000815</v>
      </c>
      <c r="H367" s="155">
        <f t="shared" si="17"/>
        <v>-1.6027148562224717E-3</v>
      </c>
      <c r="I367" s="155">
        <f t="shared" si="16"/>
        <v>2.7596725815773908E-3</v>
      </c>
      <c r="J367" s="154">
        <v>82253.17</v>
      </c>
      <c r="K367" s="154">
        <v>82385.210000000006</v>
      </c>
      <c r="L367" s="156">
        <v>-132.04000000000815</v>
      </c>
      <c r="M367" s="20">
        <v>41183</v>
      </c>
      <c r="N367" s="20">
        <v>41547</v>
      </c>
      <c r="O367" s="165" t="s">
        <v>5322</v>
      </c>
      <c r="P367" s="158">
        <v>3</v>
      </c>
      <c r="Q367" s="165" t="s">
        <v>5720</v>
      </c>
      <c r="R367" s="202">
        <v>3</v>
      </c>
    </row>
    <row r="368" spans="2:18" s="31" customFormat="1" ht="25.5" x14ac:dyDescent="0.2">
      <c r="B368" s="152" t="s">
        <v>5728</v>
      </c>
      <c r="C368" s="152" t="s">
        <v>5729</v>
      </c>
      <c r="D368" s="182" t="s">
        <v>5730</v>
      </c>
      <c r="E368" s="193">
        <v>3497.74</v>
      </c>
      <c r="F368" s="193">
        <v>6343.44</v>
      </c>
      <c r="G368" s="194">
        <v>-2845.7</v>
      </c>
      <c r="H368" s="155">
        <f t="shared" si="17"/>
        <v>-0.44860517321831689</v>
      </c>
      <c r="I368" s="155">
        <f t="shared" si="16"/>
        <v>1.1735252483869622E-4</v>
      </c>
      <c r="J368" s="154">
        <v>3497.74</v>
      </c>
      <c r="K368" s="154">
        <v>6343.44</v>
      </c>
      <c r="L368" s="156">
        <v>-2845.7</v>
      </c>
      <c r="M368" s="20">
        <v>41183</v>
      </c>
      <c r="N368" s="20">
        <v>41547</v>
      </c>
      <c r="O368" s="165" t="s">
        <v>5731</v>
      </c>
      <c r="P368" s="158">
        <v>5</v>
      </c>
      <c r="Q368" s="165" t="s">
        <v>5732</v>
      </c>
      <c r="R368" s="202">
        <v>7</v>
      </c>
    </row>
    <row r="369" spans="2:18" s="31" customFormat="1" ht="25.5" x14ac:dyDescent="0.2">
      <c r="B369" s="152" t="s">
        <v>5733</v>
      </c>
      <c r="C369" s="152" t="s">
        <v>5734</v>
      </c>
      <c r="D369" s="182" t="s">
        <v>5735</v>
      </c>
      <c r="E369" s="193">
        <v>3122.65</v>
      </c>
      <c r="F369" s="193">
        <v>2255.6999999999998</v>
      </c>
      <c r="G369" s="194">
        <v>866.95000000000027</v>
      </c>
      <c r="H369" s="155">
        <f t="shared" si="17"/>
        <v>0.38433745622201548</v>
      </c>
      <c r="I369" s="155">
        <f t="shared" si="16"/>
        <v>1.0476789632378472E-4</v>
      </c>
      <c r="J369" s="154">
        <v>3122.65</v>
      </c>
      <c r="K369" s="154">
        <v>2255.6999999999998</v>
      </c>
      <c r="L369" s="156">
        <v>866.95000000000027</v>
      </c>
      <c r="M369" s="20">
        <v>41183</v>
      </c>
      <c r="N369" s="20">
        <v>41547</v>
      </c>
      <c r="O369" s="165" t="s">
        <v>5410</v>
      </c>
      <c r="P369" s="158">
        <v>10</v>
      </c>
      <c r="Q369" s="165" t="s">
        <v>5736</v>
      </c>
      <c r="R369" s="202">
        <v>9</v>
      </c>
    </row>
    <row r="370" spans="2:18" s="31" customFormat="1" ht="25.5" x14ac:dyDescent="0.2">
      <c r="B370" s="152" t="s">
        <v>5737</v>
      </c>
      <c r="C370" s="152" t="s">
        <v>5738</v>
      </c>
      <c r="D370" s="182" t="s">
        <v>5739</v>
      </c>
      <c r="E370" s="193">
        <v>1454.54</v>
      </c>
      <c r="F370" s="193">
        <v>3163</v>
      </c>
      <c r="G370" s="194">
        <v>-1708.46</v>
      </c>
      <c r="H370" s="155">
        <f t="shared" si="17"/>
        <v>-0.54013910844135316</v>
      </c>
      <c r="I370" s="155">
        <f t="shared" si="16"/>
        <v>4.8801209203336209E-5</v>
      </c>
      <c r="J370" s="154">
        <v>1454.54</v>
      </c>
      <c r="K370" s="154">
        <v>3163</v>
      </c>
      <c r="L370" s="156">
        <v>-1708.46</v>
      </c>
      <c r="M370" s="20">
        <v>41183</v>
      </c>
      <c r="N370" s="20">
        <v>41547</v>
      </c>
      <c r="O370" s="165" t="s">
        <v>5306</v>
      </c>
      <c r="P370" s="158">
        <v>11</v>
      </c>
      <c r="Q370" s="165" t="s">
        <v>5423</v>
      </c>
      <c r="R370" s="202">
        <v>11</v>
      </c>
    </row>
    <row r="371" spans="2:18" s="31" customFormat="1" x14ac:dyDescent="0.2">
      <c r="B371" s="152" t="s">
        <v>5740</v>
      </c>
      <c r="C371" s="152" t="s">
        <v>5741</v>
      </c>
      <c r="D371" s="182" t="s">
        <v>5741</v>
      </c>
      <c r="E371" s="193">
        <v>84725.46</v>
      </c>
      <c r="F371" s="193">
        <v>72621.279999999999</v>
      </c>
      <c r="G371" s="194">
        <v>12104.180000000008</v>
      </c>
      <c r="H371" s="155">
        <f t="shared" si="17"/>
        <v>0.16667538771004872</v>
      </c>
      <c r="I371" s="155">
        <f t="shared" si="16"/>
        <v>2.8426202774134053E-3</v>
      </c>
      <c r="J371" s="154">
        <v>84725.46</v>
      </c>
      <c r="K371" s="154">
        <v>72621.279999999999</v>
      </c>
      <c r="L371" s="156">
        <v>12104.180000000008</v>
      </c>
      <c r="M371" s="20">
        <v>41183</v>
      </c>
      <c r="N371" s="20">
        <v>41547</v>
      </c>
      <c r="O371" s="165" t="s">
        <v>5742</v>
      </c>
      <c r="P371" s="158">
        <v>4</v>
      </c>
      <c r="Q371" s="165" t="s">
        <v>5411</v>
      </c>
      <c r="R371" s="202">
        <v>9</v>
      </c>
    </row>
    <row r="372" spans="2:18" s="31" customFormat="1" ht="25.5" x14ac:dyDescent="0.2">
      <c r="B372" s="152" t="s">
        <v>5743</v>
      </c>
      <c r="C372" s="152" t="s">
        <v>5744</v>
      </c>
      <c r="D372" s="182" t="s">
        <v>5745</v>
      </c>
      <c r="E372" s="193">
        <v>3652.26</v>
      </c>
      <c r="F372" s="193">
        <v>1449.75</v>
      </c>
      <c r="G372" s="194">
        <v>2202.5100000000002</v>
      </c>
      <c r="H372" s="155">
        <f t="shared" si="17"/>
        <v>1.5192343507501296</v>
      </c>
      <c r="I372" s="155">
        <f t="shared" si="16"/>
        <v>1.2253681873649176E-4</v>
      </c>
      <c r="J372" s="154">
        <v>3652.26</v>
      </c>
      <c r="K372" s="154">
        <v>1449.75</v>
      </c>
      <c r="L372" s="156">
        <v>2202.5100000000002</v>
      </c>
      <c r="M372" s="20">
        <v>41183</v>
      </c>
      <c r="N372" s="20">
        <v>41547</v>
      </c>
      <c r="O372" s="165" t="s">
        <v>5742</v>
      </c>
      <c r="P372" s="158">
        <v>4</v>
      </c>
      <c r="Q372" s="165" t="s">
        <v>5411</v>
      </c>
      <c r="R372" s="202">
        <v>9</v>
      </c>
    </row>
    <row r="373" spans="2:18" s="31" customFormat="1" ht="25.5" x14ac:dyDescent="0.2">
      <c r="B373" s="152" t="s">
        <v>5746</v>
      </c>
      <c r="C373" s="152" t="s">
        <v>5747</v>
      </c>
      <c r="D373" s="182" t="s">
        <v>5748</v>
      </c>
      <c r="E373" s="193">
        <v>2188.9699999999998</v>
      </c>
      <c r="F373" s="193">
        <v>4252.8</v>
      </c>
      <c r="G373" s="194">
        <v>-2063.8300000000004</v>
      </c>
      <c r="H373" s="155">
        <f t="shared" si="17"/>
        <v>-0.48528734010534241</v>
      </c>
      <c r="I373" s="155">
        <f t="shared" si="16"/>
        <v>7.3442038658150932E-5</v>
      </c>
      <c r="J373" s="154">
        <v>2188.9699999999998</v>
      </c>
      <c r="K373" s="154">
        <v>4252.8</v>
      </c>
      <c r="L373" s="156">
        <v>-2063.8300000000004</v>
      </c>
      <c r="M373" s="20">
        <v>41183</v>
      </c>
      <c r="N373" s="20">
        <v>41547</v>
      </c>
      <c r="O373" s="165" t="s">
        <v>5749</v>
      </c>
      <c r="P373" s="158">
        <v>5</v>
      </c>
      <c r="Q373" s="165" t="s">
        <v>5411</v>
      </c>
      <c r="R373" s="202">
        <v>9</v>
      </c>
    </row>
    <row r="374" spans="2:18" s="31" customFormat="1" ht="25.5" x14ac:dyDescent="0.2">
      <c r="B374" s="152" t="s">
        <v>5750</v>
      </c>
      <c r="C374" s="152" t="s">
        <v>5751</v>
      </c>
      <c r="D374" s="182" t="s">
        <v>5752</v>
      </c>
      <c r="E374" s="193">
        <v>26163.06</v>
      </c>
      <c r="F374" s="193">
        <v>34477.68</v>
      </c>
      <c r="G374" s="194">
        <v>-8314.619999999999</v>
      </c>
      <c r="H374" s="155">
        <f t="shared" si="17"/>
        <v>-0.24115949797086111</v>
      </c>
      <c r="I374" s="155">
        <f t="shared" si="16"/>
        <v>8.7779570479975632E-4</v>
      </c>
      <c r="J374" s="154">
        <v>26163.06</v>
      </c>
      <c r="K374" s="154">
        <v>34477.68</v>
      </c>
      <c r="L374" s="156">
        <v>-8314.619999999999</v>
      </c>
      <c r="M374" s="20">
        <v>41183</v>
      </c>
      <c r="N374" s="20">
        <v>41547</v>
      </c>
      <c r="O374" s="165" t="s">
        <v>5753</v>
      </c>
      <c r="P374" s="158">
        <v>4</v>
      </c>
      <c r="Q374" s="165" t="s">
        <v>5411</v>
      </c>
      <c r="R374" s="202">
        <v>9</v>
      </c>
    </row>
    <row r="375" spans="2:18" s="31" customFormat="1" ht="25.5" x14ac:dyDescent="0.2">
      <c r="B375" s="152" t="s">
        <v>5754</v>
      </c>
      <c r="C375" s="152" t="s">
        <v>5755</v>
      </c>
      <c r="D375" s="182" t="s">
        <v>5756</v>
      </c>
      <c r="E375" s="193">
        <v>45873.66</v>
      </c>
      <c r="F375" s="193">
        <v>53738.52</v>
      </c>
      <c r="G375" s="194">
        <v>-7864.8599999999933</v>
      </c>
      <c r="H375" s="155">
        <f t="shared" si="17"/>
        <v>-0.14635423528597352</v>
      </c>
      <c r="I375" s="155">
        <f t="shared" si="16"/>
        <v>1.5391052006701201E-3</v>
      </c>
      <c r="J375" s="154">
        <v>45873.66</v>
      </c>
      <c r="K375" s="154">
        <v>53738.52</v>
      </c>
      <c r="L375" s="156">
        <v>-7864.8599999999933</v>
      </c>
      <c r="M375" s="20">
        <v>41183</v>
      </c>
      <c r="N375" s="20">
        <v>41547</v>
      </c>
      <c r="O375" s="165" t="s">
        <v>5757</v>
      </c>
      <c r="P375" s="158">
        <v>4</v>
      </c>
      <c r="Q375" s="165" t="s">
        <v>5411</v>
      </c>
      <c r="R375" s="202">
        <v>9</v>
      </c>
    </row>
    <row r="376" spans="2:18" s="31" customFormat="1" x14ac:dyDescent="0.2">
      <c r="B376" s="152" t="s">
        <v>5758</v>
      </c>
      <c r="C376" s="152" t="s">
        <v>5759</v>
      </c>
      <c r="D376" s="182" t="s">
        <v>5760</v>
      </c>
      <c r="E376" s="193">
        <v>20607.490000000002</v>
      </c>
      <c r="F376" s="193">
        <v>27525.84</v>
      </c>
      <c r="G376" s="194">
        <v>-6918.3499999999985</v>
      </c>
      <c r="H376" s="155">
        <f t="shared" si="17"/>
        <v>-0.25134019524926393</v>
      </c>
      <c r="I376" s="155">
        <f t="shared" si="16"/>
        <v>6.9140101382269246E-4</v>
      </c>
      <c r="J376" s="154">
        <v>20607.490000000002</v>
      </c>
      <c r="K376" s="154">
        <v>27525.84</v>
      </c>
      <c r="L376" s="156">
        <v>-6918.3499999999985</v>
      </c>
      <c r="M376" s="20">
        <v>41183</v>
      </c>
      <c r="N376" s="20">
        <v>41547</v>
      </c>
      <c r="O376" s="165" t="s">
        <v>5757</v>
      </c>
      <c r="P376" s="158">
        <v>4</v>
      </c>
      <c r="Q376" s="165" t="s">
        <v>5411</v>
      </c>
      <c r="R376" s="202">
        <v>9</v>
      </c>
    </row>
    <row r="377" spans="2:18" s="31" customFormat="1" ht="25.5" x14ac:dyDescent="0.2">
      <c r="B377" s="152" t="s">
        <v>5761</v>
      </c>
      <c r="C377" s="152" t="s">
        <v>5762</v>
      </c>
      <c r="D377" s="182" t="s">
        <v>5763</v>
      </c>
      <c r="E377" s="193">
        <v>2142.12</v>
      </c>
      <c r="F377" s="193">
        <v>1625.32</v>
      </c>
      <c r="G377" s="194">
        <v>516.79999999999995</v>
      </c>
      <c r="H377" s="155">
        <f t="shared" si="17"/>
        <v>0.31796815396352718</v>
      </c>
      <c r="I377" s="155">
        <f t="shared" si="16"/>
        <v>7.1870176315983448E-5</v>
      </c>
      <c r="J377" s="154">
        <v>2142.12</v>
      </c>
      <c r="K377" s="154">
        <v>1625.32</v>
      </c>
      <c r="L377" s="156">
        <v>516.79999999999995</v>
      </c>
      <c r="M377" s="20">
        <v>41183</v>
      </c>
      <c r="N377" s="20">
        <v>41547</v>
      </c>
      <c r="O377" s="165" t="s">
        <v>5363</v>
      </c>
      <c r="P377" s="158">
        <v>7</v>
      </c>
      <c r="Q377" s="165" t="s">
        <v>5764</v>
      </c>
      <c r="R377" s="202">
        <v>7</v>
      </c>
    </row>
    <row r="378" spans="2:18" s="31" customFormat="1" x14ac:dyDescent="0.2">
      <c r="B378" s="152" t="s">
        <v>5765</v>
      </c>
      <c r="C378" s="152" t="s">
        <v>5766</v>
      </c>
      <c r="D378" s="182" t="s">
        <v>5767</v>
      </c>
      <c r="E378" s="193">
        <v>4230.4399999999996</v>
      </c>
      <c r="F378" s="193">
        <v>4977.75</v>
      </c>
      <c r="G378" s="194">
        <v>-747.3100000000004</v>
      </c>
      <c r="H378" s="155">
        <f t="shared" si="17"/>
        <v>-0.15013007885088653</v>
      </c>
      <c r="I378" s="155">
        <f t="shared" si="16"/>
        <v>1.4193531113765288E-4</v>
      </c>
      <c r="J378" s="154">
        <v>4230.4399999999996</v>
      </c>
      <c r="K378" s="154">
        <v>4977.75</v>
      </c>
      <c r="L378" s="156">
        <v>-747.3100000000004</v>
      </c>
      <c r="M378" s="20">
        <v>41183</v>
      </c>
      <c r="N378" s="20">
        <v>41547</v>
      </c>
      <c r="O378" s="165" t="s">
        <v>5757</v>
      </c>
      <c r="P378" s="158">
        <v>4</v>
      </c>
      <c r="Q378" s="165" t="s">
        <v>5411</v>
      </c>
      <c r="R378" s="202">
        <v>9</v>
      </c>
    </row>
    <row r="379" spans="2:18" s="31" customFormat="1" x14ac:dyDescent="0.2">
      <c r="B379" s="152" t="s">
        <v>5768</v>
      </c>
      <c r="C379" s="152" t="s">
        <v>5769</v>
      </c>
      <c r="D379" s="182" t="s">
        <v>5770</v>
      </c>
      <c r="E379" s="193">
        <v>6258.99</v>
      </c>
      <c r="F379" s="193">
        <v>5605.69</v>
      </c>
      <c r="G379" s="194">
        <v>653.30000000000018</v>
      </c>
      <c r="H379" s="155">
        <f t="shared" si="17"/>
        <v>0.11654229898549513</v>
      </c>
      <c r="I379" s="155">
        <f t="shared" si="16"/>
        <v>2.0999510525086234E-4</v>
      </c>
      <c r="J379" s="154">
        <v>6258.99</v>
      </c>
      <c r="K379" s="154">
        <v>5605.69</v>
      </c>
      <c r="L379" s="156">
        <v>653.30000000000018</v>
      </c>
      <c r="M379" s="20">
        <v>41183</v>
      </c>
      <c r="N379" s="20">
        <v>41547</v>
      </c>
      <c r="O379" s="165" t="s">
        <v>5341</v>
      </c>
      <c r="P379" s="158">
        <v>5</v>
      </c>
      <c r="Q379" s="165" t="s">
        <v>5411</v>
      </c>
      <c r="R379" s="202">
        <v>9</v>
      </c>
    </row>
    <row r="380" spans="2:18" s="31" customFormat="1" x14ac:dyDescent="0.2">
      <c r="B380" s="152" t="s">
        <v>5771</v>
      </c>
      <c r="C380" s="152" t="s">
        <v>5772</v>
      </c>
      <c r="D380" s="182" t="s">
        <v>5773</v>
      </c>
      <c r="E380" s="193">
        <v>7918.45</v>
      </c>
      <c r="F380" s="193">
        <v>0</v>
      </c>
      <c r="G380" s="194"/>
      <c r="H380" s="155"/>
      <c r="I380" s="155">
        <f t="shared" si="16"/>
        <v>2.6567157659202059E-4</v>
      </c>
      <c r="J380" s="154">
        <v>7918.45</v>
      </c>
      <c r="K380" s="154" t="s">
        <v>5259</v>
      </c>
      <c r="L380" s="156"/>
      <c r="M380" s="20">
        <v>41183</v>
      </c>
      <c r="N380" s="20">
        <v>41547</v>
      </c>
      <c r="O380" s="165" t="s">
        <v>5341</v>
      </c>
      <c r="P380" s="158">
        <v>5</v>
      </c>
      <c r="Q380" s="165" t="s">
        <v>5764</v>
      </c>
      <c r="R380" s="202">
        <v>7</v>
      </c>
    </row>
    <row r="381" spans="2:18" s="31" customFormat="1" ht="25.5" x14ac:dyDescent="0.2">
      <c r="B381" s="152" t="s">
        <v>5774</v>
      </c>
      <c r="C381" s="152" t="s">
        <v>5775</v>
      </c>
      <c r="D381" s="182" t="s">
        <v>5776</v>
      </c>
      <c r="E381" s="193">
        <v>979.01</v>
      </c>
      <c r="F381" s="193">
        <v>14361.2</v>
      </c>
      <c r="G381" s="194">
        <v>-13382.19</v>
      </c>
      <c r="H381" s="155">
        <f t="shared" ref="H381:H386" si="18">G381/F381</f>
        <v>-0.931829512854079</v>
      </c>
      <c r="I381" s="155">
        <f t="shared" si="16"/>
        <v>3.2846722552943323E-5</v>
      </c>
      <c r="J381" s="154">
        <v>979.01</v>
      </c>
      <c r="K381" s="154">
        <v>14361.2</v>
      </c>
      <c r="L381" s="156">
        <v>-13382.19</v>
      </c>
      <c r="M381" s="20">
        <v>41183</v>
      </c>
      <c r="N381" s="20">
        <v>41547</v>
      </c>
      <c r="O381" s="165" t="s">
        <v>5341</v>
      </c>
      <c r="P381" s="158">
        <v>5</v>
      </c>
      <c r="Q381" s="165" t="s">
        <v>5777</v>
      </c>
      <c r="R381" s="202">
        <v>5</v>
      </c>
    </row>
    <row r="382" spans="2:18" s="31" customFormat="1" x14ac:dyDescent="0.2">
      <c r="B382" s="152" t="s">
        <v>5778</v>
      </c>
      <c r="C382" s="152" t="s">
        <v>5779</v>
      </c>
      <c r="D382" s="182" t="s">
        <v>5780</v>
      </c>
      <c r="E382" s="193">
        <v>1471.16</v>
      </c>
      <c r="F382" s="193">
        <v>2449.12</v>
      </c>
      <c r="G382" s="194">
        <v>-977.95999999999981</v>
      </c>
      <c r="H382" s="155">
        <f t="shared" si="18"/>
        <v>-0.39931077284902328</v>
      </c>
      <c r="I382" s="155">
        <f t="shared" si="16"/>
        <v>4.9358826111059244E-5</v>
      </c>
      <c r="J382" s="154">
        <v>1471.16</v>
      </c>
      <c r="K382" s="154">
        <v>2449.12</v>
      </c>
      <c r="L382" s="156">
        <v>-977.95999999999981</v>
      </c>
      <c r="M382" s="20">
        <v>41183</v>
      </c>
      <c r="N382" s="20">
        <v>41547</v>
      </c>
      <c r="O382" s="165" t="s">
        <v>5781</v>
      </c>
      <c r="P382" s="158">
        <v>8</v>
      </c>
      <c r="Q382" s="165" t="s">
        <v>5385</v>
      </c>
      <c r="R382" s="202">
        <v>12</v>
      </c>
    </row>
    <row r="383" spans="2:18" s="31" customFormat="1" x14ac:dyDescent="0.2">
      <c r="B383" s="152" t="s">
        <v>5782</v>
      </c>
      <c r="C383" s="152" t="s">
        <v>5783</v>
      </c>
      <c r="D383" s="182" t="s">
        <v>5784</v>
      </c>
      <c r="E383" s="193">
        <v>549595.46</v>
      </c>
      <c r="F383" s="193">
        <v>685518.46</v>
      </c>
      <c r="G383" s="194">
        <v>-135923</v>
      </c>
      <c r="H383" s="155">
        <f t="shared" si="18"/>
        <v>-0.19827766563718796</v>
      </c>
      <c r="I383" s="155">
        <f t="shared" si="16"/>
        <v>1.8439453724657828E-2</v>
      </c>
      <c r="J383" s="154">
        <v>549595.46</v>
      </c>
      <c r="K383" s="154">
        <v>685518.46</v>
      </c>
      <c r="L383" s="156">
        <v>-135923</v>
      </c>
      <c r="M383" s="20">
        <v>41183</v>
      </c>
      <c r="N383" s="20">
        <v>41547</v>
      </c>
      <c r="O383" s="165" t="s">
        <v>5785</v>
      </c>
      <c r="P383" s="158">
        <v>6</v>
      </c>
      <c r="Q383" s="165" t="s">
        <v>5786</v>
      </c>
      <c r="R383" s="202">
        <v>12</v>
      </c>
    </row>
    <row r="384" spans="2:18" s="31" customFormat="1" x14ac:dyDescent="0.2">
      <c r="B384" s="152" t="s">
        <v>5787</v>
      </c>
      <c r="C384" s="152" t="s">
        <v>5788</v>
      </c>
      <c r="D384" s="182" t="s">
        <v>5789</v>
      </c>
      <c r="E384" s="193">
        <v>7007.91</v>
      </c>
      <c r="F384" s="193">
        <v>5016.43</v>
      </c>
      <c r="G384" s="194">
        <v>1991.4799999999996</v>
      </c>
      <c r="H384" s="155">
        <f t="shared" si="18"/>
        <v>0.39699148597707923</v>
      </c>
      <c r="I384" s="155">
        <f t="shared" si="16"/>
        <v>2.3512208807468469E-4</v>
      </c>
      <c r="J384" s="154">
        <v>7007.91</v>
      </c>
      <c r="K384" s="154">
        <v>5016.43</v>
      </c>
      <c r="L384" s="156">
        <v>1991.4799999999996</v>
      </c>
      <c r="M384" s="20">
        <v>41183</v>
      </c>
      <c r="N384" s="20">
        <v>41547</v>
      </c>
      <c r="O384" s="165" t="s">
        <v>5790</v>
      </c>
      <c r="P384" s="158">
        <v>5</v>
      </c>
      <c r="Q384" s="165" t="s">
        <v>5411</v>
      </c>
      <c r="R384" s="202">
        <v>9</v>
      </c>
    </row>
    <row r="385" spans="2:18" s="31" customFormat="1" x14ac:dyDescent="0.2">
      <c r="B385" s="152" t="s">
        <v>5791</v>
      </c>
      <c r="C385" s="152" t="s">
        <v>5792</v>
      </c>
      <c r="D385" s="182" t="s">
        <v>5793</v>
      </c>
      <c r="E385" s="193">
        <v>2455.66</v>
      </c>
      <c r="F385" s="193">
        <v>2550.3200000000002</v>
      </c>
      <c r="G385" s="194">
        <v>-94.660000000000309</v>
      </c>
      <c r="H385" s="155">
        <f t="shared" si="18"/>
        <v>-3.7116910819034593E-2</v>
      </c>
      <c r="I385" s="155">
        <f t="shared" si="16"/>
        <v>8.2389743418719732E-5</v>
      </c>
      <c r="J385" s="154">
        <v>2455.66</v>
      </c>
      <c r="K385" s="154">
        <v>2550.3200000000002</v>
      </c>
      <c r="L385" s="156">
        <v>-94.660000000000309</v>
      </c>
      <c r="M385" s="20">
        <v>41183</v>
      </c>
      <c r="N385" s="20">
        <v>41547</v>
      </c>
      <c r="O385" s="165" t="s">
        <v>5794</v>
      </c>
      <c r="P385" s="158">
        <v>5</v>
      </c>
      <c r="Q385" s="165" t="s">
        <v>5411</v>
      </c>
      <c r="R385" s="202">
        <v>9</v>
      </c>
    </row>
    <row r="386" spans="2:18" s="31" customFormat="1" x14ac:dyDescent="0.2">
      <c r="B386" s="152" t="s">
        <v>5795</v>
      </c>
      <c r="C386" s="152" t="s">
        <v>5796</v>
      </c>
      <c r="D386" s="182" t="s">
        <v>5797</v>
      </c>
      <c r="E386" s="193">
        <v>10728.48</v>
      </c>
      <c r="F386" s="193">
        <v>4414.47</v>
      </c>
      <c r="G386" s="194">
        <v>6314.0099999999993</v>
      </c>
      <c r="H386" s="155">
        <f t="shared" si="18"/>
        <v>1.4302985409346987</v>
      </c>
      <c r="I386" s="155">
        <f t="shared" si="16"/>
        <v>3.5995077269364095E-4</v>
      </c>
      <c r="J386" s="154">
        <v>10728.48</v>
      </c>
      <c r="K386" s="154">
        <v>4414.47</v>
      </c>
      <c r="L386" s="156">
        <v>6314.0099999999993</v>
      </c>
      <c r="M386" s="20">
        <v>41183</v>
      </c>
      <c r="N386" s="20">
        <v>41547</v>
      </c>
      <c r="O386" s="165" t="s">
        <v>5790</v>
      </c>
      <c r="P386" s="158">
        <v>5</v>
      </c>
      <c r="Q386" s="165" t="s">
        <v>5411</v>
      </c>
      <c r="R386" s="202">
        <v>9</v>
      </c>
    </row>
    <row r="387" spans="2:18" s="31" customFormat="1" x14ac:dyDescent="0.2">
      <c r="B387" s="152" t="s">
        <v>5798</v>
      </c>
      <c r="C387" s="152" t="s">
        <v>5799</v>
      </c>
      <c r="D387" s="182" t="s">
        <v>5800</v>
      </c>
      <c r="E387" s="193">
        <v>215626.25</v>
      </c>
      <c r="F387" s="193">
        <v>0</v>
      </c>
      <c r="G387" s="194"/>
      <c r="H387" s="155"/>
      <c r="I387" s="155">
        <f t="shared" si="16"/>
        <v>7.2344670727383749E-3</v>
      </c>
      <c r="J387" s="154">
        <v>215626.25</v>
      </c>
      <c r="K387" s="154" t="s">
        <v>5259</v>
      </c>
      <c r="L387" s="156"/>
      <c r="M387" s="20">
        <v>41183</v>
      </c>
      <c r="N387" s="20">
        <v>41547</v>
      </c>
      <c r="O387" s="165" t="s">
        <v>5801</v>
      </c>
      <c r="P387" s="158">
        <v>9</v>
      </c>
      <c r="Q387" s="165" t="s">
        <v>5801</v>
      </c>
      <c r="R387" s="202">
        <v>9</v>
      </c>
    </row>
    <row r="388" spans="2:18" s="31" customFormat="1" x14ac:dyDescent="0.2">
      <c r="B388" s="152" t="s">
        <v>5802</v>
      </c>
      <c r="C388" s="152" t="s">
        <v>5803</v>
      </c>
      <c r="D388" s="182" t="s">
        <v>5804</v>
      </c>
      <c r="E388" s="193">
        <v>4202.46</v>
      </c>
      <c r="F388" s="193">
        <v>19511.400000000001</v>
      </c>
      <c r="G388" s="194">
        <v>-15308.940000000002</v>
      </c>
      <c r="H388" s="155">
        <f>G388/F388</f>
        <v>-0.78461514806728383</v>
      </c>
      <c r="I388" s="155">
        <f t="shared" si="16"/>
        <v>1.4099655535678105E-4</v>
      </c>
      <c r="J388" s="154">
        <v>4202.46</v>
      </c>
      <c r="K388" s="154">
        <v>19511.400000000001</v>
      </c>
      <c r="L388" s="156">
        <v>-15308.940000000002</v>
      </c>
      <c r="M388" s="20">
        <v>41183</v>
      </c>
      <c r="N388" s="20">
        <v>41547</v>
      </c>
      <c r="O388" s="165" t="s">
        <v>5341</v>
      </c>
      <c r="P388" s="158">
        <v>5</v>
      </c>
      <c r="Q388" s="165" t="s">
        <v>5805</v>
      </c>
      <c r="R388" s="202">
        <v>5</v>
      </c>
    </row>
    <row r="389" spans="2:18" s="31" customFormat="1" x14ac:dyDescent="0.2">
      <c r="B389" s="152" t="s">
        <v>5806</v>
      </c>
      <c r="C389" s="152" t="s">
        <v>5807</v>
      </c>
      <c r="D389" s="182" t="s">
        <v>5808</v>
      </c>
      <c r="E389" s="193">
        <v>35226.29</v>
      </c>
      <c r="F389" s="193">
        <v>0</v>
      </c>
      <c r="G389" s="194"/>
      <c r="H389" s="155"/>
      <c r="I389" s="155">
        <f t="shared" si="16"/>
        <v>1.1818757461103788E-3</v>
      </c>
      <c r="J389" s="154">
        <v>35226.29</v>
      </c>
      <c r="K389" s="154" t="s">
        <v>5259</v>
      </c>
      <c r="L389" s="156"/>
      <c r="M389" s="20">
        <v>41183</v>
      </c>
      <c r="N389" s="20">
        <v>41547</v>
      </c>
      <c r="O389" s="165" t="s">
        <v>5801</v>
      </c>
      <c r="P389" s="158">
        <v>9</v>
      </c>
      <c r="Q389" s="165" t="s">
        <v>5801</v>
      </c>
      <c r="R389" s="202">
        <v>9</v>
      </c>
    </row>
    <row r="390" spans="2:18" s="31" customFormat="1" ht="25.5" x14ac:dyDescent="0.2">
      <c r="B390" s="152" t="s">
        <v>5809</v>
      </c>
      <c r="C390" s="152" t="s">
        <v>5810</v>
      </c>
      <c r="D390" s="182" t="s">
        <v>5811</v>
      </c>
      <c r="E390" s="193">
        <v>32521.39</v>
      </c>
      <c r="F390" s="193">
        <v>37316.65</v>
      </c>
      <c r="G390" s="194">
        <v>-4795.260000000002</v>
      </c>
      <c r="H390" s="155">
        <f t="shared" ref="H390:H434" si="19">G390/F390</f>
        <v>-0.12850188856716779</v>
      </c>
      <c r="I390" s="155">
        <f t="shared" si="16"/>
        <v>1.0911237621332422E-3</v>
      </c>
      <c r="J390" s="154">
        <v>32521.39</v>
      </c>
      <c r="K390" s="154">
        <v>37316.65</v>
      </c>
      <c r="L390" s="156">
        <v>-4795.260000000002</v>
      </c>
      <c r="M390" s="20">
        <v>41183</v>
      </c>
      <c r="N390" s="20">
        <v>41547</v>
      </c>
      <c r="O390" s="165" t="s">
        <v>5322</v>
      </c>
      <c r="P390" s="158">
        <v>3</v>
      </c>
      <c r="Q390" s="165" t="s">
        <v>5812</v>
      </c>
      <c r="R390" s="202">
        <v>3</v>
      </c>
    </row>
    <row r="391" spans="2:18" s="31" customFormat="1" x14ac:dyDescent="0.2">
      <c r="B391" s="152" t="s">
        <v>5813</v>
      </c>
      <c r="C391" s="152" t="s">
        <v>5814</v>
      </c>
      <c r="D391" s="182" t="s">
        <v>5815</v>
      </c>
      <c r="E391" s="193">
        <v>34156.31</v>
      </c>
      <c r="F391" s="193">
        <v>58782.52</v>
      </c>
      <c r="G391" s="194">
        <v>-24626.21</v>
      </c>
      <c r="H391" s="155">
        <f t="shared" si="19"/>
        <v>-0.41893763656270605</v>
      </c>
      <c r="I391" s="155">
        <f t="shared" si="16"/>
        <v>1.1459768929861019E-3</v>
      </c>
      <c r="J391" s="154">
        <v>34156.31</v>
      </c>
      <c r="K391" s="154">
        <v>58782.52</v>
      </c>
      <c r="L391" s="156">
        <v>-24626.21</v>
      </c>
      <c r="M391" s="20">
        <v>41183</v>
      </c>
      <c r="N391" s="20">
        <v>41547</v>
      </c>
      <c r="O391" s="165" t="s">
        <v>5785</v>
      </c>
      <c r="P391" s="158">
        <v>6</v>
      </c>
      <c r="Q391" s="165" t="s">
        <v>5411</v>
      </c>
      <c r="R391" s="202">
        <v>9</v>
      </c>
    </row>
    <row r="392" spans="2:18" s="31" customFormat="1" x14ac:dyDescent="0.2">
      <c r="B392" s="152" t="s">
        <v>5816</v>
      </c>
      <c r="C392" s="152" t="s">
        <v>5817</v>
      </c>
      <c r="D392" s="182" t="s">
        <v>5818</v>
      </c>
      <c r="E392" s="193">
        <v>12535.35</v>
      </c>
      <c r="F392" s="193">
        <v>42202.09</v>
      </c>
      <c r="G392" s="194">
        <v>-29666.739999999998</v>
      </c>
      <c r="H392" s="155">
        <f t="shared" si="19"/>
        <v>-0.70296850227085905</v>
      </c>
      <c r="I392" s="155">
        <f t="shared" si="16"/>
        <v>4.2057299062730525E-4</v>
      </c>
      <c r="J392" s="154">
        <v>12535.35</v>
      </c>
      <c r="K392" s="154">
        <v>42202.09</v>
      </c>
      <c r="L392" s="156">
        <v>-29666.739999999998</v>
      </c>
      <c r="M392" s="20">
        <v>41183</v>
      </c>
      <c r="N392" s="20">
        <v>41547</v>
      </c>
      <c r="O392" s="165" t="s">
        <v>5819</v>
      </c>
      <c r="P392" s="158">
        <v>5</v>
      </c>
      <c r="Q392" s="165" t="s">
        <v>5411</v>
      </c>
      <c r="R392" s="202">
        <v>9</v>
      </c>
    </row>
    <row r="393" spans="2:18" s="31" customFormat="1" ht="25.5" x14ac:dyDescent="0.2">
      <c r="B393" s="152" t="s">
        <v>5820</v>
      </c>
      <c r="C393" s="152" t="s">
        <v>5821</v>
      </c>
      <c r="D393" s="182" t="s">
        <v>5822</v>
      </c>
      <c r="E393" s="193">
        <v>6099.9</v>
      </c>
      <c r="F393" s="193">
        <v>9138.25</v>
      </c>
      <c r="G393" s="194">
        <v>-3038.3500000000004</v>
      </c>
      <c r="H393" s="155">
        <f t="shared" si="19"/>
        <v>-0.33248707356441337</v>
      </c>
      <c r="I393" s="155">
        <f t="shared" si="16"/>
        <v>2.0465748347892155E-4</v>
      </c>
      <c r="J393" s="154">
        <v>6099.9</v>
      </c>
      <c r="K393" s="154">
        <v>9138.25</v>
      </c>
      <c r="L393" s="156">
        <v>-3038.3500000000004</v>
      </c>
      <c r="M393" s="20">
        <v>41183</v>
      </c>
      <c r="N393" s="20">
        <v>41547</v>
      </c>
      <c r="O393" s="165" t="s">
        <v>5785</v>
      </c>
      <c r="P393" s="158">
        <v>6</v>
      </c>
      <c r="Q393" s="165" t="s">
        <v>5823</v>
      </c>
      <c r="R393" s="202">
        <v>6</v>
      </c>
    </row>
    <row r="394" spans="2:18" s="31" customFormat="1" x14ac:dyDescent="0.2">
      <c r="B394" s="152" t="s">
        <v>5824</v>
      </c>
      <c r="C394" s="152" t="s">
        <v>5825</v>
      </c>
      <c r="D394" s="182" t="s">
        <v>5826</v>
      </c>
      <c r="E394" s="193">
        <v>19070.7</v>
      </c>
      <c r="F394" s="193">
        <v>40563.660000000003</v>
      </c>
      <c r="G394" s="194">
        <v>-21492.960000000003</v>
      </c>
      <c r="H394" s="155">
        <f t="shared" si="19"/>
        <v>-0.52985751285756766</v>
      </c>
      <c r="I394" s="155">
        <f t="shared" si="16"/>
        <v>6.39840238394313E-4</v>
      </c>
      <c r="J394" s="154">
        <v>19070.7</v>
      </c>
      <c r="K394" s="154">
        <v>40563.660000000003</v>
      </c>
      <c r="L394" s="156">
        <v>-21492.960000000003</v>
      </c>
      <c r="M394" s="20">
        <v>41183</v>
      </c>
      <c r="N394" s="20">
        <v>41547</v>
      </c>
      <c r="O394" s="165" t="s">
        <v>5827</v>
      </c>
      <c r="P394" s="158">
        <v>3</v>
      </c>
      <c r="Q394" s="165" t="s">
        <v>5411</v>
      </c>
      <c r="R394" s="202">
        <v>9</v>
      </c>
    </row>
    <row r="395" spans="2:18" s="31" customFormat="1" x14ac:dyDescent="0.2">
      <c r="B395" s="152" t="s">
        <v>5828</v>
      </c>
      <c r="C395" s="152" t="s">
        <v>5829</v>
      </c>
      <c r="D395" s="182" t="s">
        <v>5830</v>
      </c>
      <c r="E395" s="193">
        <v>485.11</v>
      </c>
      <c r="F395" s="193">
        <v>2731.28</v>
      </c>
      <c r="G395" s="194">
        <v>-2246.17</v>
      </c>
      <c r="H395" s="155">
        <f t="shared" si="19"/>
        <v>-0.82238730558565942</v>
      </c>
      <c r="I395" s="155">
        <f t="shared" si="16"/>
        <v>1.6275904819826495E-5</v>
      </c>
      <c r="J395" s="154">
        <v>485.11</v>
      </c>
      <c r="K395" s="154">
        <v>2731.28</v>
      </c>
      <c r="L395" s="156">
        <v>-2246.17</v>
      </c>
      <c r="M395" s="20">
        <v>41183</v>
      </c>
      <c r="N395" s="20">
        <v>41547</v>
      </c>
      <c r="O395" s="165" t="s">
        <v>5790</v>
      </c>
      <c r="P395" s="158">
        <v>5</v>
      </c>
      <c r="Q395" s="165" t="s">
        <v>5411</v>
      </c>
      <c r="R395" s="202">
        <v>9</v>
      </c>
    </row>
    <row r="396" spans="2:18" s="31" customFormat="1" x14ac:dyDescent="0.2">
      <c r="B396" s="152" t="s">
        <v>5831</v>
      </c>
      <c r="C396" s="152" t="s">
        <v>5832</v>
      </c>
      <c r="D396" s="182" t="s">
        <v>5833</v>
      </c>
      <c r="E396" s="193">
        <v>38391.56</v>
      </c>
      <c r="F396" s="193">
        <v>73569.820000000007</v>
      </c>
      <c r="G396" s="194">
        <v>-35178.260000000009</v>
      </c>
      <c r="H396" s="155">
        <f t="shared" si="19"/>
        <v>-0.47816156135763288</v>
      </c>
      <c r="I396" s="155">
        <f t="shared" si="16"/>
        <v>1.2880735842276145E-3</v>
      </c>
      <c r="J396" s="154">
        <v>38391.56</v>
      </c>
      <c r="K396" s="154">
        <v>73569.820000000007</v>
      </c>
      <c r="L396" s="156">
        <v>-35178.260000000009</v>
      </c>
      <c r="M396" s="20">
        <v>41183</v>
      </c>
      <c r="N396" s="20">
        <v>41547</v>
      </c>
      <c r="O396" s="165" t="s">
        <v>5363</v>
      </c>
      <c r="P396" s="158">
        <v>7</v>
      </c>
      <c r="Q396" s="165" t="s">
        <v>5764</v>
      </c>
      <c r="R396" s="202">
        <v>7</v>
      </c>
    </row>
    <row r="397" spans="2:18" s="31" customFormat="1" x14ac:dyDescent="0.2">
      <c r="B397" s="152" t="s">
        <v>5834</v>
      </c>
      <c r="C397" s="152" t="s">
        <v>5835</v>
      </c>
      <c r="D397" s="182" t="s">
        <v>5836</v>
      </c>
      <c r="E397" s="193">
        <v>32729.03</v>
      </c>
      <c r="F397" s="193">
        <v>38023.07</v>
      </c>
      <c r="G397" s="194">
        <v>-5294.0400000000009</v>
      </c>
      <c r="H397" s="155">
        <f t="shared" si="19"/>
        <v>-0.13923231343497516</v>
      </c>
      <c r="I397" s="155">
        <f t="shared" si="16"/>
        <v>1.0980902828744944E-3</v>
      </c>
      <c r="J397" s="154">
        <v>32729.03</v>
      </c>
      <c r="K397" s="154">
        <v>38023.07</v>
      </c>
      <c r="L397" s="156">
        <v>-5294.0400000000009</v>
      </c>
      <c r="M397" s="20">
        <v>41183</v>
      </c>
      <c r="N397" s="20">
        <v>41547</v>
      </c>
      <c r="O397" s="165" t="s">
        <v>5785</v>
      </c>
      <c r="P397" s="158">
        <v>6</v>
      </c>
      <c r="Q397" s="165" t="s">
        <v>5411</v>
      </c>
      <c r="R397" s="202">
        <v>9</v>
      </c>
    </row>
    <row r="398" spans="2:18" s="31" customFormat="1" x14ac:dyDescent="0.2">
      <c r="B398" s="152" t="s">
        <v>5837</v>
      </c>
      <c r="C398" s="152" t="s">
        <v>5838</v>
      </c>
      <c r="D398" s="182" t="s">
        <v>5839</v>
      </c>
      <c r="E398" s="193">
        <v>13006.47</v>
      </c>
      <c r="F398" s="193">
        <v>28790.67</v>
      </c>
      <c r="G398" s="194">
        <v>-15784.199999999999</v>
      </c>
      <c r="H398" s="155">
        <f t="shared" si="19"/>
        <v>-0.54824010695131442</v>
      </c>
      <c r="I398" s="155">
        <f t="shared" si="16"/>
        <v>4.3637951755669583E-4</v>
      </c>
      <c r="J398" s="154">
        <v>13006.47</v>
      </c>
      <c r="K398" s="154">
        <v>28790.67</v>
      </c>
      <c r="L398" s="156">
        <v>-15784.199999999999</v>
      </c>
      <c r="M398" s="20">
        <v>41183</v>
      </c>
      <c r="N398" s="20">
        <v>41547</v>
      </c>
      <c r="O398" s="165" t="s">
        <v>5785</v>
      </c>
      <c r="P398" s="158">
        <v>6</v>
      </c>
      <c r="Q398" s="165" t="s">
        <v>5411</v>
      </c>
      <c r="R398" s="202">
        <v>9</v>
      </c>
    </row>
    <row r="399" spans="2:18" s="31" customFormat="1" ht="51" x14ac:dyDescent="0.2">
      <c r="B399" s="152" t="s">
        <v>5840</v>
      </c>
      <c r="C399" s="152" t="s">
        <v>5841</v>
      </c>
      <c r="D399" s="182" t="s">
        <v>5842</v>
      </c>
      <c r="E399" s="193">
        <v>97184.95</v>
      </c>
      <c r="F399" s="193">
        <v>99436.5</v>
      </c>
      <c r="G399" s="194">
        <v>-2251.5500000000029</v>
      </c>
      <c r="H399" s="155">
        <f t="shared" si="19"/>
        <v>-2.2643093833753229E-2</v>
      </c>
      <c r="I399" s="155">
        <f t="shared" ref="I399:I456" si="20">J399/29805409</f>
        <v>3.2606480924318132E-3</v>
      </c>
      <c r="J399" s="154">
        <v>97184.95</v>
      </c>
      <c r="K399" s="154">
        <v>99436.5</v>
      </c>
      <c r="L399" s="156">
        <v>-2251.5500000000029</v>
      </c>
      <c r="M399" s="20">
        <v>41183</v>
      </c>
      <c r="N399" s="20">
        <v>41547</v>
      </c>
      <c r="O399" s="165" t="s">
        <v>5843</v>
      </c>
      <c r="P399" s="158">
        <v>5</v>
      </c>
      <c r="Q399" s="165" t="s">
        <v>5411</v>
      </c>
      <c r="R399" s="202">
        <v>9</v>
      </c>
    </row>
    <row r="400" spans="2:18" s="31" customFormat="1" ht="25.5" x14ac:dyDescent="0.2">
      <c r="B400" s="152" t="s">
        <v>5844</v>
      </c>
      <c r="C400" s="152" t="s">
        <v>5845</v>
      </c>
      <c r="D400" s="182" t="s">
        <v>5846</v>
      </c>
      <c r="E400" s="193">
        <v>37400.15</v>
      </c>
      <c r="F400" s="193">
        <v>66681.61</v>
      </c>
      <c r="G400" s="194">
        <v>-29281.46</v>
      </c>
      <c r="H400" s="155">
        <f t="shared" si="19"/>
        <v>-0.43912347047409322</v>
      </c>
      <c r="I400" s="155">
        <f t="shared" si="20"/>
        <v>1.2548108298060933E-3</v>
      </c>
      <c r="J400" s="154">
        <v>37400.15</v>
      </c>
      <c r="K400" s="154">
        <v>66681.61</v>
      </c>
      <c r="L400" s="156">
        <v>-29281.46</v>
      </c>
      <c r="M400" s="20">
        <v>41183</v>
      </c>
      <c r="N400" s="20">
        <v>41547</v>
      </c>
      <c r="O400" s="165" t="s">
        <v>5410</v>
      </c>
      <c r="P400" s="158">
        <v>10</v>
      </c>
      <c r="Q400" s="165" t="s">
        <v>5508</v>
      </c>
      <c r="R400" s="202">
        <v>9</v>
      </c>
    </row>
    <row r="401" spans="2:18" s="31" customFormat="1" ht="25.5" x14ac:dyDescent="0.2">
      <c r="B401" s="152" t="s">
        <v>5847</v>
      </c>
      <c r="C401" s="152" t="s">
        <v>5848</v>
      </c>
      <c r="D401" s="182" t="s">
        <v>5849</v>
      </c>
      <c r="E401" s="193">
        <v>899.04</v>
      </c>
      <c r="F401" s="193">
        <v>11800.11</v>
      </c>
      <c r="G401" s="194">
        <v>-10901.07</v>
      </c>
      <c r="H401" s="155">
        <f t="shared" si="19"/>
        <v>-0.92381087972908715</v>
      </c>
      <c r="I401" s="155">
        <f t="shared" si="20"/>
        <v>3.0163652510186991E-5</v>
      </c>
      <c r="J401" s="154">
        <v>899.04</v>
      </c>
      <c r="K401" s="154">
        <v>11800.11</v>
      </c>
      <c r="L401" s="156">
        <v>-10901.07</v>
      </c>
      <c r="M401" s="20">
        <v>41183</v>
      </c>
      <c r="N401" s="20">
        <v>41547</v>
      </c>
      <c r="O401" s="165" t="s">
        <v>5341</v>
      </c>
      <c r="P401" s="158">
        <v>5</v>
      </c>
      <c r="Q401" s="165" t="s">
        <v>5777</v>
      </c>
      <c r="R401" s="202">
        <v>5</v>
      </c>
    </row>
    <row r="402" spans="2:18" s="31" customFormat="1" ht="25.5" x14ac:dyDescent="0.2">
      <c r="B402" s="152" t="s">
        <v>5850</v>
      </c>
      <c r="C402" s="152" t="s">
        <v>5851</v>
      </c>
      <c r="D402" s="182" t="s">
        <v>5852</v>
      </c>
      <c r="E402" s="193">
        <v>1317.65</v>
      </c>
      <c r="F402" s="193">
        <v>1529.86</v>
      </c>
      <c r="G402" s="194">
        <v>-212.20999999999981</v>
      </c>
      <c r="H402" s="155">
        <f t="shared" si="19"/>
        <v>-0.1387120390101054</v>
      </c>
      <c r="I402" s="155">
        <f t="shared" si="20"/>
        <v>4.4208418679978525E-5</v>
      </c>
      <c r="J402" s="154">
        <v>1317.65</v>
      </c>
      <c r="K402" s="154">
        <v>1529.86</v>
      </c>
      <c r="L402" s="156">
        <v>-212.20999999999981</v>
      </c>
      <c r="M402" s="20">
        <v>41183</v>
      </c>
      <c r="N402" s="20">
        <v>41547</v>
      </c>
      <c r="O402" s="165" t="s">
        <v>5657</v>
      </c>
      <c r="P402" s="158">
        <v>6</v>
      </c>
      <c r="Q402" s="165" t="s">
        <v>5411</v>
      </c>
      <c r="R402" s="202">
        <v>9</v>
      </c>
    </row>
    <row r="403" spans="2:18" s="31" customFormat="1" x14ac:dyDescent="0.2">
      <c r="B403" s="152" t="s">
        <v>5853</v>
      </c>
      <c r="C403" s="152" t="s">
        <v>5854</v>
      </c>
      <c r="D403" s="182" t="s">
        <v>4741</v>
      </c>
      <c r="E403" s="193">
        <v>36862.89</v>
      </c>
      <c r="F403" s="193">
        <v>41739.589999999997</v>
      </c>
      <c r="G403" s="194">
        <v>-4876.6999999999971</v>
      </c>
      <c r="H403" s="155">
        <f t="shared" si="19"/>
        <v>-0.11683631775012637</v>
      </c>
      <c r="I403" s="155">
        <f t="shared" si="20"/>
        <v>1.2367852425712394E-3</v>
      </c>
      <c r="J403" s="154">
        <v>36862.89</v>
      </c>
      <c r="K403" s="154">
        <v>41739.589999999997</v>
      </c>
      <c r="L403" s="156">
        <v>-4876.6999999999971</v>
      </c>
      <c r="M403" s="20">
        <v>41183</v>
      </c>
      <c r="N403" s="20">
        <v>41547</v>
      </c>
      <c r="O403" s="165" t="s">
        <v>5855</v>
      </c>
      <c r="P403" s="158">
        <v>5</v>
      </c>
      <c r="Q403" s="165" t="s">
        <v>5411</v>
      </c>
      <c r="R403" s="202">
        <v>9</v>
      </c>
    </row>
    <row r="404" spans="2:18" s="31" customFormat="1" ht="38.25" x14ac:dyDescent="0.2">
      <c r="B404" s="152" t="s">
        <v>5856</v>
      </c>
      <c r="C404" s="152" t="s">
        <v>5857</v>
      </c>
      <c r="D404" s="182" t="s">
        <v>5858</v>
      </c>
      <c r="E404" s="193">
        <v>55753.25</v>
      </c>
      <c r="F404" s="193">
        <v>35879.82</v>
      </c>
      <c r="G404" s="194">
        <v>19873.43</v>
      </c>
      <c r="H404" s="155">
        <f t="shared" si="19"/>
        <v>0.55388878762491001</v>
      </c>
      <c r="I404" s="155">
        <f t="shared" si="20"/>
        <v>1.8705749013543146E-3</v>
      </c>
      <c r="J404" s="154">
        <v>55753.25</v>
      </c>
      <c r="K404" s="154">
        <v>35879.82</v>
      </c>
      <c r="L404" s="156">
        <v>19873.43</v>
      </c>
      <c r="M404" s="20">
        <v>41183</v>
      </c>
      <c r="N404" s="20">
        <v>41547</v>
      </c>
      <c r="O404" s="165" t="s">
        <v>5859</v>
      </c>
      <c r="P404" s="158">
        <v>6</v>
      </c>
      <c r="Q404" s="165" t="s">
        <v>5411</v>
      </c>
      <c r="R404" s="202">
        <v>9</v>
      </c>
    </row>
    <row r="405" spans="2:18" s="31" customFormat="1" x14ac:dyDescent="0.2">
      <c r="B405" s="152" t="s">
        <v>5860</v>
      </c>
      <c r="C405" s="152" t="s">
        <v>5861</v>
      </c>
      <c r="D405" s="182" t="s">
        <v>5862</v>
      </c>
      <c r="E405" s="193">
        <v>3856.91</v>
      </c>
      <c r="F405" s="193">
        <v>5865.71</v>
      </c>
      <c r="G405" s="194">
        <v>-2008.8000000000002</v>
      </c>
      <c r="H405" s="155">
        <f t="shared" si="19"/>
        <v>-0.34246493604354805</v>
      </c>
      <c r="I405" s="155">
        <f t="shared" si="20"/>
        <v>1.2940302211588507E-4</v>
      </c>
      <c r="J405" s="154">
        <v>3856.91</v>
      </c>
      <c r="K405" s="154">
        <v>5865.71</v>
      </c>
      <c r="L405" s="156">
        <v>-2008.8000000000002</v>
      </c>
      <c r="M405" s="20">
        <v>41183</v>
      </c>
      <c r="N405" s="20">
        <v>41547</v>
      </c>
      <c r="O405" s="165" t="s">
        <v>5863</v>
      </c>
      <c r="P405" s="158">
        <v>6</v>
      </c>
      <c r="Q405" s="165" t="s">
        <v>5411</v>
      </c>
      <c r="R405" s="202">
        <v>9</v>
      </c>
    </row>
    <row r="406" spans="2:18" s="31" customFormat="1" x14ac:dyDescent="0.2">
      <c r="B406" s="152" t="s">
        <v>5864</v>
      </c>
      <c r="C406" s="152" t="s">
        <v>5865</v>
      </c>
      <c r="D406" s="182" t="s">
        <v>5866</v>
      </c>
      <c r="E406" s="193">
        <v>3544.53</v>
      </c>
      <c r="F406" s="193">
        <v>12046.61</v>
      </c>
      <c r="G406" s="194">
        <v>-8502.08</v>
      </c>
      <c r="H406" s="155">
        <f t="shared" si="19"/>
        <v>-0.70576535639486959</v>
      </c>
      <c r="I406" s="155">
        <f t="shared" si="20"/>
        <v>1.1892237412343512E-4</v>
      </c>
      <c r="J406" s="154">
        <v>3544.53</v>
      </c>
      <c r="K406" s="154">
        <v>12046.61</v>
      </c>
      <c r="L406" s="156">
        <v>-8502.08</v>
      </c>
      <c r="M406" s="20">
        <v>41183</v>
      </c>
      <c r="N406" s="20">
        <v>41547</v>
      </c>
      <c r="O406" s="165" t="s">
        <v>5656</v>
      </c>
      <c r="P406" s="158">
        <v>3</v>
      </c>
      <c r="Q406" s="165" t="s">
        <v>5411</v>
      </c>
      <c r="R406" s="202">
        <v>9</v>
      </c>
    </row>
    <row r="407" spans="2:18" s="31" customFormat="1" ht="38.25" x14ac:dyDescent="0.2">
      <c r="B407" s="152" t="s">
        <v>5867</v>
      </c>
      <c r="C407" s="152" t="s">
        <v>5868</v>
      </c>
      <c r="D407" s="182" t="s">
        <v>5869</v>
      </c>
      <c r="E407" s="193">
        <v>2280.7800000000002</v>
      </c>
      <c r="F407" s="193">
        <v>73156.12</v>
      </c>
      <c r="G407" s="194">
        <v>-70875.34</v>
      </c>
      <c r="H407" s="155">
        <f t="shared" si="19"/>
        <v>-0.96882311418374845</v>
      </c>
      <c r="I407" s="155">
        <f t="shared" si="20"/>
        <v>7.6522352033484933E-5</v>
      </c>
      <c r="J407" s="154">
        <v>2280.7800000000002</v>
      </c>
      <c r="K407" s="154">
        <v>73156.12</v>
      </c>
      <c r="L407" s="156">
        <v>-70875.34</v>
      </c>
      <c r="M407" s="20">
        <v>41183</v>
      </c>
      <c r="N407" s="20">
        <v>41547</v>
      </c>
      <c r="O407" s="165" t="s">
        <v>5870</v>
      </c>
      <c r="P407" s="158">
        <v>6</v>
      </c>
      <c r="Q407" s="165" t="s">
        <v>5411</v>
      </c>
      <c r="R407" s="202">
        <v>9</v>
      </c>
    </row>
    <row r="408" spans="2:18" s="31" customFormat="1" ht="38.25" x14ac:dyDescent="0.2">
      <c r="B408" s="152" t="s">
        <v>5871</v>
      </c>
      <c r="C408" s="152" t="s">
        <v>5872</v>
      </c>
      <c r="D408" s="182" t="s">
        <v>5873</v>
      </c>
      <c r="E408" s="193">
        <v>359.87</v>
      </c>
      <c r="F408" s="193">
        <v>1066.48</v>
      </c>
      <c r="G408" s="194">
        <v>-706.61</v>
      </c>
      <c r="H408" s="155">
        <f t="shared" si="19"/>
        <v>-0.66256282349411144</v>
      </c>
      <c r="I408" s="155">
        <f t="shared" si="20"/>
        <v>1.2073982947189217E-5</v>
      </c>
      <c r="J408" s="154">
        <v>359.87</v>
      </c>
      <c r="K408" s="154">
        <v>1066.48</v>
      </c>
      <c r="L408" s="156">
        <v>-706.61</v>
      </c>
      <c r="M408" s="20">
        <v>41183</v>
      </c>
      <c r="N408" s="20">
        <v>41547</v>
      </c>
      <c r="O408" s="165" t="s">
        <v>5870</v>
      </c>
      <c r="P408" s="158">
        <v>6</v>
      </c>
      <c r="Q408" s="165" t="s">
        <v>5411</v>
      </c>
      <c r="R408" s="202">
        <v>9</v>
      </c>
    </row>
    <row r="409" spans="2:18" s="31" customFormat="1" x14ac:dyDescent="0.2">
      <c r="B409" s="152" t="s">
        <v>5874</v>
      </c>
      <c r="C409" s="152" t="s">
        <v>5875</v>
      </c>
      <c r="D409" s="182" t="s">
        <v>5876</v>
      </c>
      <c r="E409" s="193">
        <v>224713.23</v>
      </c>
      <c r="F409" s="193">
        <v>345660.25</v>
      </c>
      <c r="G409" s="194">
        <v>-120947.01999999999</v>
      </c>
      <c r="H409" s="155">
        <f t="shared" si="19"/>
        <v>-0.34990144223988728</v>
      </c>
      <c r="I409" s="155">
        <f t="shared" si="20"/>
        <v>7.5393439492811524E-3</v>
      </c>
      <c r="J409" s="154">
        <v>224713.23</v>
      </c>
      <c r="K409" s="154">
        <v>345660.25</v>
      </c>
      <c r="L409" s="156">
        <v>-120947.01999999999</v>
      </c>
      <c r="M409" s="20">
        <v>41183</v>
      </c>
      <c r="N409" s="20">
        <v>41547</v>
      </c>
      <c r="O409" s="165" t="s">
        <v>5877</v>
      </c>
      <c r="P409" s="158">
        <v>6</v>
      </c>
      <c r="Q409" s="165" t="s">
        <v>5411</v>
      </c>
      <c r="R409" s="202">
        <v>9</v>
      </c>
    </row>
    <row r="410" spans="2:18" s="31" customFormat="1" x14ac:dyDescent="0.2">
      <c r="B410" s="152" t="s">
        <v>5878</v>
      </c>
      <c r="C410" s="152" t="s">
        <v>5879</v>
      </c>
      <c r="D410" s="182" t="s">
        <v>5880</v>
      </c>
      <c r="E410" s="193">
        <v>5128.2</v>
      </c>
      <c r="F410" s="193">
        <v>16800.28</v>
      </c>
      <c r="G410" s="194">
        <v>-11672.079999999998</v>
      </c>
      <c r="H410" s="155">
        <f t="shared" si="19"/>
        <v>-0.69475508741520964</v>
      </c>
      <c r="I410" s="155">
        <f t="shared" si="20"/>
        <v>1.7205601842269636E-4</v>
      </c>
      <c r="J410" s="154">
        <v>5128.2</v>
      </c>
      <c r="K410" s="154">
        <v>16800.28</v>
      </c>
      <c r="L410" s="156">
        <v>-11672.079999999998</v>
      </c>
      <c r="M410" s="20">
        <v>41183</v>
      </c>
      <c r="N410" s="20">
        <v>41547</v>
      </c>
      <c r="O410" s="165" t="s">
        <v>5881</v>
      </c>
      <c r="P410" s="158">
        <v>6</v>
      </c>
      <c r="Q410" s="165" t="s">
        <v>5411</v>
      </c>
      <c r="R410" s="202">
        <v>9</v>
      </c>
    </row>
    <row r="411" spans="2:18" s="31" customFormat="1" x14ac:dyDescent="0.2">
      <c r="B411" s="152" t="s">
        <v>5882</v>
      </c>
      <c r="C411" s="152" t="s">
        <v>5883</v>
      </c>
      <c r="D411" s="182" t="s">
        <v>5884</v>
      </c>
      <c r="E411" s="193">
        <v>2938.15</v>
      </c>
      <c r="F411" s="193">
        <v>15868.83</v>
      </c>
      <c r="G411" s="194">
        <v>-12930.68</v>
      </c>
      <c r="H411" s="155">
        <f t="shared" si="19"/>
        <v>-0.81484772349316237</v>
      </c>
      <c r="I411" s="155">
        <f t="shared" si="20"/>
        <v>9.8577744730830568E-5</v>
      </c>
      <c r="J411" s="154">
        <v>2938.15</v>
      </c>
      <c r="K411" s="154">
        <v>15868.83</v>
      </c>
      <c r="L411" s="156">
        <v>-12930.68</v>
      </c>
      <c r="M411" s="20">
        <v>41183</v>
      </c>
      <c r="N411" s="20">
        <v>41547</v>
      </c>
      <c r="O411" s="165" t="s">
        <v>5859</v>
      </c>
      <c r="P411" s="158">
        <v>6</v>
      </c>
      <c r="Q411" s="165" t="s">
        <v>5411</v>
      </c>
      <c r="R411" s="202">
        <v>9</v>
      </c>
    </row>
    <row r="412" spans="2:18" s="31" customFormat="1" ht="25.5" x14ac:dyDescent="0.2">
      <c r="B412" s="152" t="s">
        <v>5885</v>
      </c>
      <c r="C412" s="152" t="s">
        <v>5886</v>
      </c>
      <c r="D412" s="182" t="s">
        <v>5887</v>
      </c>
      <c r="E412" s="193">
        <v>13301.48</v>
      </c>
      <c r="F412" s="193">
        <v>26784.97</v>
      </c>
      <c r="G412" s="194">
        <v>-13483.490000000002</v>
      </c>
      <c r="H412" s="155">
        <f t="shared" si="19"/>
        <v>-0.50339761440837905</v>
      </c>
      <c r="I412" s="155">
        <f t="shared" si="20"/>
        <v>4.4627738542356521E-4</v>
      </c>
      <c r="J412" s="154">
        <v>13301.48</v>
      </c>
      <c r="K412" s="154">
        <v>26784.97</v>
      </c>
      <c r="L412" s="156">
        <v>-13483.490000000002</v>
      </c>
      <c r="M412" s="20">
        <v>41183</v>
      </c>
      <c r="N412" s="20">
        <v>41547</v>
      </c>
      <c r="O412" s="165" t="s">
        <v>5888</v>
      </c>
      <c r="P412" s="158">
        <v>4</v>
      </c>
      <c r="Q412" s="165" t="s">
        <v>5411</v>
      </c>
      <c r="R412" s="202">
        <v>9</v>
      </c>
    </row>
    <row r="413" spans="2:18" s="31" customFormat="1" ht="25.5" x14ac:dyDescent="0.2">
      <c r="B413" s="152" t="s">
        <v>5889</v>
      </c>
      <c r="C413" s="152" t="s">
        <v>5890</v>
      </c>
      <c r="D413" s="182" t="s">
        <v>5891</v>
      </c>
      <c r="E413" s="193">
        <v>29995.49</v>
      </c>
      <c r="F413" s="193">
        <v>27715.759999999998</v>
      </c>
      <c r="G413" s="194">
        <v>2279.7300000000032</v>
      </c>
      <c r="H413" s="155">
        <f t="shared" si="19"/>
        <v>8.2253923399538867E-2</v>
      </c>
      <c r="I413" s="155">
        <f t="shared" si="20"/>
        <v>1.0063773994847714E-3</v>
      </c>
      <c r="J413" s="154">
        <v>29995.49</v>
      </c>
      <c r="K413" s="154">
        <v>27715.759999999998</v>
      </c>
      <c r="L413" s="156">
        <v>2279.7300000000032</v>
      </c>
      <c r="M413" s="20">
        <v>41183</v>
      </c>
      <c r="N413" s="20">
        <v>41547</v>
      </c>
      <c r="O413" s="165" t="s">
        <v>5892</v>
      </c>
      <c r="P413" s="158">
        <v>7</v>
      </c>
      <c r="Q413" s="165" t="s">
        <v>5508</v>
      </c>
      <c r="R413" s="202">
        <v>9</v>
      </c>
    </row>
    <row r="414" spans="2:18" s="31" customFormat="1" x14ac:dyDescent="0.2">
      <c r="B414" s="152" t="s">
        <v>5893</v>
      </c>
      <c r="C414" s="152" t="s">
        <v>5894</v>
      </c>
      <c r="D414" s="182" t="s">
        <v>5895</v>
      </c>
      <c r="E414" s="193">
        <v>2834.33</v>
      </c>
      <c r="F414" s="193">
        <v>1503.41</v>
      </c>
      <c r="G414" s="194">
        <v>1330.9199999999998</v>
      </c>
      <c r="H414" s="155">
        <f t="shared" si="19"/>
        <v>0.88526749190174325</v>
      </c>
      <c r="I414" s="155">
        <f t="shared" si="20"/>
        <v>9.5094484360204554E-5</v>
      </c>
      <c r="J414" s="154">
        <v>2834.33</v>
      </c>
      <c r="K414" s="154">
        <v>1503.41</v>
      </c>
      <c r="L414" s="156">
        <v>1330.9199999999998</v>
      </c>
      <c r="M414" s="20">
        <v>41183</v>
      </c>
      <c r="N414" s="20">
        <v>41547</v>
      </c>
      <c r="O414" s="165" t="s">
        <v>5785</v>
      </c>
      <c r="P414" s="158">
        <v>6</v>
      </c>
      <c r="Q414" s="165" t="s">
        <v>5311</v>
      </c>
      <c r="R414" s="202">
        <v>10</v>
      </c>
    </row>
    <row r="415" spans="2:18" s="31" customFormat="1" ht="25.5" x14ac:dyDescent="0.2">
      <c r="B415" s="152" t="s">
        <v>5896</v>
      </c>
      <c r="C415" s="152" t="s">
        <v>5897</v>
      </c>
      <c r="D415" s="182" t="s">
        <v>5898</v>
      </c>
      <c r="E415" s="193">
        <v>125426.42</v>
      </c>
      <c r="F415" s="193">
        <v>606799.55000000005</v>
      </c>
      <c r="G415" s="194">
        <v>-481373.13000000006</v>
      </c>
      <c r="H415" s="155">
        <f t="shared" si="19"/>
        <v>-0.79329842944016693</v>
      </c>
      <c r="I415" s="155">
        <f t="shared" si="20"/>
        <v>4.2081764420679483E-3</v>
      </c>
      <c r="J415" s="154">
        <v>125426.42</v>
      </c>
      <c r="K415" s="154">
        <v>606799.55000000005</v>
      </c>
      <c r="L415" s="156">
        <v>-481373.13000000006</v>
      </c>
      <c r="M415" s="20">
        <v>41183</v>
      </c>
      <c r="N415" s="20">
        <v>41547</v>
      </c>
      <c r="O415" s="165" t="s">
        <v>5785</v>
      </c>
      <c r="P415" s="158">
        <v>6</v>
      </c>
      <c r="Q415" s="165" t="s">
        <v>5823</v>
      </c>
      <c r="R415" s="202">
        <v>6</v>
      </c>
    </row>
    <row r="416" spans="2:18" s="31" customFormat="1" x14ac:dyDescent="0.2">
      <c r="B416" s="152" t="s">
        <v>5899</v>
      </c>
      <c r="C416" s="152" t="s">
        <v>5900</v>
      </c>
      <c r="D416" s="182" t="s">
        <v>5901</v>
      </c>
      <c r="E416" s="193">
        <v>12937.51</v>
      </c>
      <c r="F416" s="193">
        <v>13077.36</v>
      </c>
      <c r="G416" s="194">
        <v>-139.85000000000036</v>
      </c>
      <c r="H416" s="155">
        <f t="shared" si="19"/>
        <v>-1.0694054457474624E-2</v>
      </c>
      <c r="I416" s="155">
        <f t="shared" si="20"/>
        <v>4.3406584355208818E-4</v>
      </c>
      <c r="J416" s="154">
        <v>12937.51</v>
      </c>
      <c r="K416" s="154">
        <v>13077.36</v>
      </c>
      <c r="L416" s="156">
        <v>-139.85000000000036</v>
      </c>
      <c r="M416" s="20">
        <v>41183</v>
      </c>
      <c r="N416" s="20">
        <v>41547</v>
      </c>
      <c r="O416" s="165" t="s">
        <v>5410</v>
      </c>
      <c r="P416" s="158">
        <v>10</v>
      </c>
      <c r="Q416" s="165" t="s">
        <v>5508</v>
      </c>
      <c r="R416" s="202">
        <v>9</v>
      </c>
    </row>
    <row r="417" spans="2:18" s="31" customFormat="1" x14ac:dyDescent="0.2">
      <c r="B417" s="152" t="s">
        <v>5902</v>
      </c>
      <c r="C417" s="152" t="s">
        <v>5903</v>
      </c>
      <c r="D417" s="182" t="s">
        <v>5904</v>
      </c>
      <c r="E417" s="193">
        <v>13840.47</v>
      </c>
      <c r="F417" s="193">
        <v>20082.84</v>
      </c>
      <c r="G417" s="194">
        <v>-6242.3700000000008</v>
      </c>
      <c r="H417" s="155">
        <f t="shared" si="19"/>
        <v>-0.31083103784126154</v>
      </c>
      <c r="I417" s="155">
        <f t="shared" si="20"/>
        <v>4.6436101581427718E-4</v>
      </c>
      <c r="J417" s="154">
        <v>13840.47</v>
      </c>
      <c r="K417" s="154">
        <v>20082.84</v>
      </c>
      <c r="L417" s="156">
        <v>-6242.3700000000008</v>
      </c>
      <c r="M417" s="20">
        <v>41183</v>
      </c>
      <c r="N417" s="20">
        <v>41547</v>
      </c>
      <c r="O417" s="165" t="s">
        <v>5369</v>
      </c>
      <c r="P417" s="158">
        <v>8</v>
      </c>
      <c r="Q417" s="165" t="s">
        <v>5736</v>
      </c>
      <c r="R417" s="202">
        <v>9</v>
      </c>
    </row>
    <row r="418" spans="2:18" s="31" customFormat="1" x14ac:dyDescent="0.2">
      <c r="B418" s="152" t="s">
        <v>5905</v>
      </c>
      <c r="C418" s="152" t="s">
        <v>5906</v>
      </c>
      <c r="D418" s="182" t="s">
        <v>5907</v>
      </c>
      <c r="E418" s="193">
        <v>3228.02</v>
      </c>
      <c r="F418" s="193">
        <v>2123.9899999999998</v>
      </c>
      <c r="G418" s="194">
        <v>1104.0300000000002</v>
      </c>
      <c r="H418" s="155">
        <f t="shared" si="19"/>
        <v>0.51979058281818669</v>
      </c>
      <c r="I418" s="155">
        <f t="shared" si="20"/>
        <v>1.0830316067798297E-4</v>
      </c>
      <c r="J418" s="154">
        <v>3228.02</v>
      </c>
      <c r="K418" s="154">
        <v>2123.9899999999998</v>
      </c>
      <c r="L418" s="156">
        <v>1104.0300000000002</v>
      </c>
      <c r="M418" s="20">
        <v>41183</v>
      </c>
      <c r="N418" s="20">
        <v>41547</v>
      </c>
      <c r="O418" s="165" t="s">
        <v>5908</v>
      </c>
      <c r="P418" s="158">
        <v>7</v>
      </c>
      <c r="Q418" s="165" t="s">
        <v>5411</v>
      </c>
      <c r="R418" s="202">
        <v>9</v>
      </c>
    </row>
    <row r="419" spans="2:18" s="31" customFormat="1" ht="38.25" x14ac:dyDescent="0.2">
      <c r="B419" s="152" t="s">
        <v>5909</v>
      </c>
      <c r="C419" s="152" t="s">
        <v>5910</v>
      </c>
      <c r="D419" s="182" t="s">
        <v>5911</v>
      </c>
      <c r="E419" s="193">
        <v>89029.73</v>
      </c>
      <c r="F419" s="193">
        <v>163854.88</v>
      </c>
      <c r="G419" s="194">
        <v>-74825.150000000009</v>
      </c>
      <c r="H419" s="155">
        <f t="shared" si="19"/>
        <v>-0.45665499861828956</v>
      </c>
      <c r="I419" s="155">
        <f t="shared" si="20"/>
        <v>2.987032655716954E-3</v>
      </c>
      <c r="J419" s="154">
        <v>89029.73</v>
      </c>
      <c r="K419" s="154">
        <v>163854.88</v>
      </c>
      <c r="L419" s="156">
        <v>-74825.150000000009</v>
      </c>
      <c r="M419" s="20">
        <v>41183</v>
      </c>
      <c r="N419" s="20">
        <v>41547</v>
      </c>
      <c r="O419" s="165" t="s">
        <v>5912</v>
      </c>
      <c r="P419" s="158">
        <v>7</v>
      </c>
      <c r="Q419" s="165" t="s">
        <v>5411</v>
      </c>
      <c r="R419" s="202">
        <v>9</v>
      </c>
    </row>
    <row r="420" spans="2:18" s="31" customFormat="1" ht="25.5" x14ac:dyDescent="0.2">
      <c r="B420" s="152" t="s">
        <v>5913</v>
      </c>
      <c r="C420" s="152" t="s">
        <v>5914</v>
      </c>
      <c r="D420" s="182" t="s">
        <v>5915</v>
      </c>
      <c r="E420" s="193">
        <v>4652.05</v>
      </c>
      <c r="F420" s="193">
        <v>9232.67</v>
      </c>
      <c r="G420" s="194">
        <v>-4580.62</v>
      </c>
      <c r="H420" s="155">
        <f t="shared" si="19"/>
        <v>-0.49613167155329929</v>
      </c>
      <c r="I420" s="155">
        <f t="shared" si="20"/>
        <v>1.560807301788746E-4</v>
      </c>
      <c r="J420" s="154">
        <v>4652.05</v>
      </c>
      <c r="K420" s="154">
        <v>9232.67</v>
      </c>
      <c r="L420" s="156">
        <v>-4580.62</v>
      </c>
      <c r="M420" s="20">
        <v>41183</v>
      </c>
      <c r="N420" s="20">
        <v>41547</v>
      </c>
      <c r="O420" s="165" t="s">
        <v>5908</v>
      </c>
      <c r="P420" s="158">
        <v>7</v>
      </c>
      <c r="Q420" s="165" t="s">
        <v>5411</v>
      </c>
      <c r="R420" s="202">
        <v>9</v>
      </c>
    </row>
    <row r="421" spans="2:18" s="31" customFormat="1" ht="25.5" x14ac:dyDescent="0.2">
      <c r="B421" s="152" t="s">
        <v>5916</v>
      </c>
      <c r="C421" s="152" t="s">
        <v>5917</v>
      </c>
      <c r="D421" s="182" t="s">
        <v>5918</v>
      </c>
      <c r="E421" s="193">
        <v>170.62</v>
      </c>
      <c r="F421" s="193">
        <v>-3760.06</v>
      </c>
      <c r="G421" s="194">
        <v>3930.68</v>
      </c>
      <c r="H421" s="155">
        <f t="shared" si="19"/>
        <v>-1.045376935474434</v>
      </c>
      <c r="I421" s="155">
        <f t="shared" si="20"/>
        <v>5.7244643078039963E-6</v>
      </c>
      <c r="J421" s="154">
        <v>170.62</v>
      </c>
      <c r="K421" s="154">
        <v>-3760.06</v>
      </c>
      <c r="L421" s="156">
        <v>3930.68</v>
      </c>
      <c r="M421" s="20">
        <v>41183</v>
      </c>
      <c r="N421" s="20">
        <v>41547</v>
      </c>
      <c r="O421" s="165" t="s">
        <v>5919</v>
      </c>
      <c r="P421" s="158">
        <v>7</v>
      </c>
      <c r="Q421" s="165" t="s">
        <v>5411</v>
      </c>
      <c r="R421" s="202">
        <v>9</v>
      </c>
    </row>
    <row r="422" spans="2:18" s="31" customFormat="1" x14ac:dyDescent="0.2">
      <c r="B422" s="152" t="s">
        <v>5920</v>
      </c>
      <c r="C422" s="152" t="s">
        <v>5921</v>
      </c>
      <c r="D422" s="182" t="s">
        <v>5922</v>
      </c>
      <c r="E422" s="193">
        <v>5738.1</v>
      </c>
      <c r="F422" s="193">
        <v>1664</v>
      </c>
      <c r="G422" s="194">
        <v>4074.1000000000004</v>
      </c>
      <c r="H422" s="155">
        <f t="shared" si="19"/>
        <v>2.4483774038461541</v>
      </c>
      <c r="I422" s="155">
        <f t="shared" si="20"/>
        <v>1.9251874718444564E-4</v>
      </c>
      <c r="J422" s="154">
        <v>5738.1</v>
      </c>
      <c r="K422" s="154">
        <v>1664</v>
      </c>
      <c r="L422" s="156">
        <v>4074.1000000000004</v>
      </c>
      <c r="M422" s="20">
        <v>41183</v>
      </c>
      <c r="N422" s="20">
        <v>41547</v>
      </c>
      <c r="O422" s="165" t="s">
        <v>5923</v>
      </c>
      <c r="P422" s="158">
        <v>7</v>
      </c>
      <c r="Q422" s="165" t="s">
        <v>5411</v>
      </c>
      <c r="R422" s="202">
        <v>9</v>
      </c>
    </row>
    <row r="423" spans="2:18" s="31" customFormat="1" x14ac:dyDescent="0.2">
      <c r="B423" s="152" t="s">
        <v>5924</v>
      </c>
      <c r="C423" s="152" t="s">
        <v>5925</v>
      </c>
      <c r="D423" s="182" t="s">
        <v>5926</v>
      </c>
      <c r="E423" s="193">
        <v>652.16999999999996</v>
      </c>
      <c r="F423" s="193">
        <v>2797.89</v>
      </c>
      <c r="G423" s="194">
        <v>-2145.7199999999998</v>
      </c>
      <c r="H423" s="155">
        <f t="shared" si="19"/>
        <v>-0.76690649024800828</v>
      </c>
      <c r="I423" s="155">
        <f t="shared" si="20"/>
        <v>2.1880927720200046E-5</v>
      </c>
      <c r="J423" s="154">
        <v>652.16999999999996</v>
      </c>
      <c r="K423" s="154">
        <v>2797.89</v>
      </c>
      <c r="L423" s="156">
        <v>-2145.7199999999998</v>
      </c>
      <c r="M423" s="20">
        <v>41183</v>
      </c>
      <c r="N423" s="20">
        <v>41547</v>
      </c>
      <c r="O423" s="165" t="s">
        <v>5912</v>
      </c>
      <c r="P423" s="158">
        <v>7</v>
      </c>
      <c r="Q423" s="165" t="s">
        <v>5892</v>
      </c>
      <c r="R423" s="202">
        <v>7</v>
      </c>
    </row>
    <row r="424" spans="2:18" s="31" customFormat="1" x14ac:dyDescent="0.2">
      <c r="B424" s="152" t="s">
        <v>5927</v>
      </c>
      <c r="C424" s="152" t="s">
        <v>5928</v>
      </c>
      <c r="D424" s="182" t="s">
        <v>5929</v>
      </c>
      <c r="E424" s="193">
        <v>3762.98</v>
      </c>
      <c r="F424" s="193">
        <v>3883.98</v>
      </c>
      <c r="G424" s="194">
        <v>-121</v>
      </c>
      <c r="H424" s="155">
        <f t="shared" si="19"/>
        <v>-3.1153610471732603E-2</v>
      </c>
      <c r="I424" s="155">
        <f t="shared" si="20"/>
        <v>1.2625158071140712E-4</v>
      </c>
      <c r="J424" s="154">
        <v>3762.98</v>
      </c>
      <c r="K424" s="154">
        <v>3883.98</v>
      </c>
      <c r="L424" s="156">
        <v>-121</v>
      </c>
      <c r="M424" s="20">
        <v>41183</v>
      </c>
      <c r="N424" s="20">
        <v>41547</v>
      </c>
      <c r="O424" s="165" t="s">
        <v>5529</v>
      </c>
      <c r="P424" s="158">
        <v>10</v>
      </c>
      <c r="Q424" s="165" t="s">
        <v>5508</v>
      </c>
      <c r="R424" s="202">
        <v>9</v>
      </c>
    </row>
    <row r="425" spans="2:18" s="31" customFormat="1" x14ac:dyDescent="0.2">
      <c r="B425" s="152" t="s">
        <v>5930</v>
      </c>
      <c r="C425" s="152" t="s">
        <v>5931</v>
      </c>
      <c r="D425" s="182" t="s">
        <v>5932</v>
      </c>
      <c r="E425" s="193">
        <v>4989.5200000000004</v>
      </c>
      <c r="F425" s="193">
        <v>1006.34</v>
      </c>
      <c r="G425" s="194">
        <v>3983.1800000000003</v>
      </c>
      <c r="H425" s="155">
        <f t="shared" si="19"/>
        <v>3.9580857364310273</v>
      </c>
      <c r="I425" s="155">
        <f t="shared" si="20"/>
        <v>1.6740317168605204E-4</v>
      </c>
      <c r="J425" s="154">
        <v>4989.5200000000004</v>
      </c>
      <c r="K425" s="154">
        <v>1006.34</v>
      </c>
      <c r="L425" s="156">
        <v>3983.1800000000003</v>
      </c>
      <c r="M425" s="20">
        <v>41183</v>
      </c>
      <c r="N425" s="20">
        <v>41547</v>
      </c>
      <c r="O425" s="165" t="s">
        <v>5764</v>
      </c>
      <c r="P425" s="158">
        <v>7</v>
      </c>
      <c r="Q425" s="165" t="s">
        <v>5405</v>
      </c>
      <c r="R425" s="202">
        <v>9</v>
      </c>
    </row>
    <row r="426" spans="2:18" s="31" customFormat="1" x14ac:dyDescent="0.2">
      <c r="B426" s="152" t="s">
        <v>5933</v>
      </c>
      <c r="C426" s="152" t="s">
        <v>5934</v>
      </c>
      <c r="D426" s="182" t="s">
        <v>5935</v>
      </c>
      <c r="E426" s="193">
        <v>29723.67</v>
      </c>
      <c r="F426" s="193">
        <v>59916.5</v>
      </c>
      <c r="G426" s="194">
        <v>-30192.83</v>
      </c>
      <c r="H426" s="155">
        <f t="shared" si="19"/>
        <v>-0.50391511520198951</v>
      </c>
      <c r="I426" s="155">
        <f t="shared" si="20"/>
        <v>9.9725757831405689E-4</v>
      </c>
      <c r="J426" s="154">
        <v>29723.67</v>
      </c>
      <c r="K426" s="154">
        <v>59916.5</v>
      </c>
      <c r="L426" s="156">
        <v>-30192.83</v>
      </c>
      <c r="M426" s="20">
        <v>41183</v>
      </c>
      <c r="N426" s="20">
        <v>41547</v>
      </c>
      <c r="O426" s="165" t="s">
        <v>5923</v>
      </c>
      <c r="P426" s="158">
        <v>7</v>
      </c>
      <c r="Q426" s="165" t="s">
        <v>5736</v>
      </c>
      <c r="R426" s="202">
        <v>9</v>
      </c>
    </row>
    <row r="427" spans="2:18" s="31" customFormat="1" ht="25.5" x14ac:dyDescent="0.2">
      <c r="B427" s="152" t="s">
        <v>5936</v>
      </c>
      <c r="C427" s="152" t="s">
        <v>5937</v>
      </c>
      <c r="D427" s="182" t="s">
        <v>5938</v>
      </c>
      <c r="E427" s="193">
        <v>16372.78</v>
      </c>
      <c r="F427" s="193">
        <v>11373.94</v>
      </c>
      <c r="G427" s="194">
        <v>4998.84</v>
      </c>
      <c r="H427" s="155">
        <f t="shared" si="19"/>
        <v>0.43949941708853746</v>
      </c>
      <c r="I427" s="155">
        <f t="shared" si="20"/>
        <v>5.4932244009803731E-4</v>
      </c>
      <c r="J427" s="154">
        <v>16372.78</v>
      </c>
      <c r="K427" s="154">
        <v>11373.94</v>
      </c>
      <c r="L427" s="156">
        <v>4998.84</v>
      </c>
      <c r="M427" s="20">
        <v>41183</v>
      </c>
      <c r="N427" s="20">
        <v>41547</v>
      </c>
      <c r="O427" s="165" t="s">
        <v>5939</v>
      </c>
      <c r="P427" s="158">
        <v>8</v>
      </c>
      <c r="Q427" s="165" t="s">
        <v>5411</v>
      </c>
      <c r="R427" s="202">
        <v>9</v>
      </c>
    </row>
    <row r="428" spans="2:18" s="31" customFormat="1" ht="25.5" x14ac:dyDescent="0.2">
      <c r="B428" s="152" t="s">
        <v>5940</v>
      </c>
      <c r="C428" s="152" t="s">
        <v>5941</v>
      </c>
      <c r="D428" s="182" t="s">
        <v>5942</v>
      </c>
      <c r="E428" s="193">
        <v>4194.51</v>
      </c>
      <c r="F428" s="193">
        <v>1593.53</v>
      </c>
      <c r="G428" s="194">
        <v>2600.9800000000005</v>
      </c>
      <c r="H428" s="155">
        <f t="shared" si="19"/>
        <v>1.6322127603496643</v>
      </c>
      <c r="I428" s="155">
        <f t="shared" si="20"/>
        <v>1.4072982524749117E-4</v>
      </c>
      <c r="J428" s="154">
        <v>4194.51</v>
      </c>
      <c r="K428" s="154">
        <v>1593.53</v>
      </c>
      <c r="L428" s="156">
        <v>2600.9800000000005</v>
      </c>
      <c r="M428" s="20">
        <v>41183</v>
      </c>
      <c r="N428" s="20">
        <v>41547</v>
      </c>
      <c r="O428" s="165" t="s">
        <v>5943</v>
      </c>
      <c r="P428" s="158">
        <v>8</v>
      </c>
      <c r="Q428" s="165" t="s">
        <v>5411</v>
      </c>
      <c r="R428" s="202">
        <v>9</v>
      </c>
    </row>
    <row r="429" spans="2:18" s="31" customFormat="1" x14ac:dyDescent="0.2">
      <c r="B429" s="152" t="s">
        <v>5944</v>
      </c>
      <c r="C429" s="152" t="s">
        <v>5945</v>
      </c>
      <c r="D429" s="182" t="s">
        <v>5946</v>
      </c>
      <c r="E429" s="193">
        <v>911.04</v>
      </c>
      <c r="F429" s="193">
        <v>5866.24</v>
      </c>
      <c r="G429" s="194">
        <v>-4955.2</v>
      </c>
      <c r="H429" s="155">
        <f t="shared" si="19"/>
        <v>-0.84469779620336027</v>
      </c>
      <c r="I429" s="155">
        <f t="shared" si="20"/>
        <v>3.0566263995907585E-5</v>
      </c>
      <c r="J429" s="154">
        <v>911.04</v>
      </c>
      <c r="K429" s="154">
        <v>5866.24</v>
      </c>
      <c r="L429" s="156">
        <v>-4955.2</v>
      </c>
      <c r="M429" s="20">
        <v>41183</v>
      </c>
      <c r="N429" s="20">
        <v>41547</v>
      </c>
      <c r="O429" s="165" t="s">
        <v>5908</v>
      </c>
      <c r="P429" s="158">
        <v>7</v>
      </c>
      <c r="Q429" s="165" t="s">
        <v>5411</v>
      </c>
      <c r="R429" s="202">
        <v>9</v>
      </c>
    </row>
    <row r="430" spans="2:18" s="31" customFormat="1" x14ac:dyDescent="0.2">
      <c r="B430" s="152" t="s">
        <v>5947</v>
      </c>
      <c r="C430" s="152" t="s">
        <v>5948</v>
      </c>
      <c r="D430" s="182" t="s">
        <v>5949</v>
      </c>
      <c r="E430" s="193">
        <v>1682.94</v>
      </c>
      <c r="F430" s="193">
        <v>24951.38</v>
      </c>
      <c r="G430" s="194">
        <v>-23268.440000000002</v>
      </c>
      <c r="H430" s="155">
        <f t="shared" si="19"/>
        <v>-0.93255122562359283</v>
      </c>
      <c r="I430" s="155">
        <f t="shared" si="20"/>
        <v>5.6464247814884878E-5</v>
      </c>
      <c r="J430" s="154">
        <v>1682.94</v>
      </c>
      <c r="K430" s="154">
        <v>24951.38</v>
      </c>
      <c r="L430" s="156">
        <v>-23268.440000000002</v>
      </c>
      <c r="M430" s="20">
        <v>41183</v>
      </c>
      <c r="N430" s="20">
        <v>41547</v>
      </c>
      <c r="O430" s="165" t="s">
        <v>5950</v>
      </c>
      <c r="P430" s="158">
        <v>8</v>
      </c>
      <c r="Q430" s="165" t="s">
        <v>5411</v>
      </c>
      <c r="R430" s="202">
        <v>9</v>
      </c>
    </row>
    <row r="431" spans="2:18" s="31" customFormat="1" x14ac:dyDescent="0.2">
      <c r="B431" s="152" t="s">
        <v>5951</v>
      </c>
      <c r="C431" s="152" t="s">
        <v>5952</v>
      </c>
      <c r="D431" s="182" t="s">
        <v>5953</v>
      </c>
      <c r="E431" s="193">
        <v>2349.54</v>
      </c>
      <c r="F431" s="193">
        <v>53836.15</v>
      </c>
      <c r="G431" s="194">
        <v>-51486.61</v>
      </c>
      <c r="H431" s="155">
        <f t="shared" si="19"/>
        <v>-0.95635757757566242</v>
      </c>
      <c r="I431" s="155">
        <f t="shared" si="20"/>
        <v>7.8829315846663941E-5</v>
      </c>
      <c r="J431" s="154">
        <v>2349.54</v>
      </c>
      <c r="K431" s="154">
        <v>53836.15</v>
      </c>
      <c r="L431" s="156">
        <v>-51486.61</v>
      </c>
      <c r="M431" s="20">
        <v>41183</v>
      </c>
      <c r="N431" s="20">
        <v>41547</v>
      </c>
      <c r="O431" s="165" t="s">
        <v>5954</v>
      </c>
      <c r="P431" s="158">
        <v>7</v>
      </c>
      <c r="Q431" s="165" t="s">
        <v>5411</v>
      </c>
      <c r="R431" s="202">
        <v>9</v>
      </c>
    </row>
    <row r="432" spans="2:18" s="31" customFormat="1" ht="25.5" x14ac:dyDescent="0.2">
      <c r="B432" s="152" t="s">
        <v>5955</v>
      </c>
      <c r="C432" s="152" t="s">
        <v>5956</v>
      </c>
      <c r="D432" s="182" t="s">
        <v>5957</v>
      </c>
      <c r="E432" s="193">
        <v>2193.9299999999998</v>
      </c>
      <c r="F432" s="193">
        <v>19706.05</v>
      </c>
      <c r="G432" s="194">
        <v>-17512.12</v>
      </c>
      <c r="H432" s="155">
        <f t="shared" si="19"/>
        <v>-0.88866718596573135</v>
      </c>
      <c r="I432" s="155">
        <f t="shared" si="20"/>
        <v>7.3608451405582121E-5</v>
      </c>
      <c r="J432" s="154">
        <v>2193.9299999999998</v>
      </c>
      <c r="K432" s="154">
        <v>19706.05</v>
      </c>
      <c r="L432" s="156">
        <v>-17512.12</v>
      </c>
      <c r="M432" s="20">
        <v>41183</v>
      </c>
      <c r="N432" s="20">
        <v>41547</v>
      </c>
      <c r="O432" s="165" t="s">
        <v>5908</v>
      </c>
      <c r="P432" s="158">
        <v>7</v>
      </c>
      <c r="Q432" s="165" t="s">
        <v>5958</v>
      </c>
      <c r="R432" s="202">
        <v>9</v>
      </c>
    </row>
    <row r="433" spans="2:18" s="31" customFormat="1" x14ac:dyDescent="0.2">
      <c r="B433" s="152" t="s">
        <v>5959</v>
      </c>
      <c r="C433" s="152" t="s">
        <v>5960</v>
      </c>
      <c r="D433" s="182" t="s">
        <v>5961</v>
      </c>
      <c r="E433" s="193">
        <v>599.03</v>
      </c>
      <c r="F433" s="193">
        <v>324.26</v>
      </c>
      <c r="G433" s="194">
        <v>274.77</v>
      </c>
      <c r="H433" s="155">
        <f t="shared" si="19"/>
        <v>0.84737556281995929</v>
      </c>
      <c r="I433" s="155">
        <f t="shared" si="20"/>
        <v>2.0098029857600678E-5</v>
      </c>
      <c r="J433" s="154">
        <v>599.03</v>
      </c>
      <c r="K433" s="154">
        <v>324.26</v>
      </c>
      <c r="L433" s="156">
        <v>274.77</v>
      </c>
      <c r="M433" s="20">
        <v>41183</v>
      </c>
      <c r="N433" s="20">
        <v>41547</v>
      </c>
      <c r="O433" s="165" t="s">
        <v>5939</v>
      </c>
      <c r="P433" s="158">
        <v>8</v>
      </c>
      <c r="Q433" s="165" t="s">
        <v>5411</v>
      </c>
      <c r="R433" s="202">
        <v>9</v>
      </c>
    </row>
    <row r="434" spans="2:18" s="31" customFormat="1" x14ac:dyDescent="0.2">
      <c r="B434" s="152" t="s">
        <v>5962</v>
      </c>
      <c r="C434" s="152" t="s">
        <v>5963</v>
      </c>
      <c r="D434" s="182" t="s">
        <v>5964</v>
      </c>
      <c r="E434" s="193">
        <v>3887.22</v>
      </c>
      <c r="F434" s="193">
        <v>1519.96</v>
      </c>
      <c r="G434" s="194">
        <v>2367.2599999999998</v>
      </c>
      <c r="H434" s="155">
        <f t="shared" si="19"/>
        <v>1.5574488802336901</v>
      </c>
      <c r="I434" s="155">
        <f t="shared" si="20"/>
        <v>1.30419951626901E-4</v>
      </c>
      <c r="J434" s="154">
        <v>3887.22</v>
      </c>
      <c r="K434" s="154">
        <v>1519.96</v>
      </c>
      <c r="L434" s="156">
        <v>2367.2599999999998</v>
      </c>
      <c r="M434" s="20">
        <v>41183</v>
      </c>
      <c r="N434" s="20">
        <v>41547</v>
      </c>
      <c r="O434" s="165" t="s">
        <v>5785</v>
      </c>
      <c r="P434" s="158">
        <v>6</v>
      </c>
      <c r="Q434" s="165" t="s">
        <v>5823</v>
      </c>
      <c r="R434" s="202">
        <v>6</v>
      </c>
    </row>
    <row r="435" spans="2:18" s="31" customFormat="1" ht="25.5" x14ac:dyDescent="0.2">
      <c r="B435" s="152" t="s">
        <v>5965</v>
      </c>
      <c r="C435" s="152" t="s">
        <v>5966</v>
      </c>
      <c r="D435" s="182" t="s">
        <v>5967</v>
      </c>
      <c r="E435" s="193">
        <v>-6443.33</v>
      </c>
      <c r="F435" s="193">
        <v>0</v>
      </c>
      <c r="G435" s="194"/>
      <c r="H435" s="155"/>
      <c r="I435" s="155">
        <f t="shared" si="20"/>
        <v>-2.1617988869067356E-4</v>
      </c>
      <c r="J435" s="154">
        <v>-6443.33</v>
      </c>
      <c r="K435" s="154" t="s">
        <v>5259</v>
      </c>
      <c r="L435" s="156"/>
      <c r="M435" s="20">
        <v>41183</v>
      </c>
      <c r="N435" s="20">
        <v>41547</v>
      </c>
      <c r="O435" s="165" t="s">
        <v>5369</v>
      </c>
      <c r="P435" s="158">
        <v>8</v>
      </c>
      <c r="Q435" s="165" t="s">
        <v>5411</v>
      </c>
      <c r="R435" s="202">
        <v>9</v>
      </c>
    </row>
    <row r="436" spans="2:18" s="31" customFormat="1" x14ac:dyDescent="0.2">
      <c r="B436" s="152" t="s">
        <v>5968</v>
      </c>
      <c r="C436" s="152" t="s">
        <v>5969</v>
      </c>
      <c r="D436" s="182" t="s">
        <v>5970</v>
      </c>
      <c r="E436" s="193">
        <v>399.75</v>
      </c>
      <c r="F436" s="193">
        <v>12252.7</v>
      </c>
      <c r="G436" s="194">
        <v>-11852.95</v>
      </c>
      <c r="H436" s="155">
        <f t="shared" ref="H436:H441" si="21">G436/F436</f>
        <v>-0.96737453785696215</v>
      </c>
      <c r="I436" s="155">
        <f t="shared" si="20"/>
        <v>1.3411995118067327E-5</v>
      </c>
      <c r="J436" s="154">
        <v>399.75</v>
      </c>
      <c r="K436" s="154">
        <v>12252.7</v>
      </c>
      <c r="L436" s="156">
        <v>-11852.95</v>
      </c>
      <c r="M436" s="20">
        <v>41183</v>
      </c>
      <c r="N436" s="20">
        <v>41547</v>
      </c>
      <c r="O436" s="165" t="s">
        <v>5369</v>
      </c>
      <c r="P436" s="158">
        <v>8</v>
      </c>
      <c r="Q436" s="165" t="s">
        <v>5697</v>
      </c>
      <c r="R436" s="202">
        <v>12</v>
      </c>
    </row>
    <row r="437" spans="2:18" s="31" customFormat="1" x14ac:dyDescent="0.2">
      <c r="B437" s="152" t="s">
        <v>5971</v>
      </c>
      <c r="C437" s="152" t="s">
        <v>5972</v>
      </c>
      <c r="D437" s="182" t="s">
        <v>5973</v>
      </c>
      <c r="E437" s="193">
        <v>63481.760000000002</v>
      </c>
      <c r="F437" s="193">
        <v>123893.13</v>
      </c>
      <c r="G437" s="194">
        <v>-60411.37</v>
      </c>
      <c r="H437" s="155">
        <f t="shared" si="21"/>
        <v>-0.48760871567293523</v>
      </c>
      <c r="I437" s="155">
        <f t="shared" si="20"/>
        <v>2.1298738091465211E-3</v>
      </c>
      <c r="J437" s="154">
        <v>63481.760000000002</v>
      </c>
      <c r="K437" s="154">
        <v>123893.13</v>
      </c>
      <c r="L437" s="156">
        <v>-60411.37</v>
      </c>
      <c r="M437" s="20">
        <v>41183</v>
      </c>
      <c r="N437" s="20">
        <v>41547</v>
      </c>
      <c r="O437" s="165" t="s">
        <v>5369</v>
      </c>
      <c r="P437" s="158">
        <v>8</v>
      </c>
      <c r="Q437" s="165" t="s">
        <v>5697</v>
      </c>
      <c r="R437" s="202">
        <v>12</v>
      </c>
    </row>
    <row r="438" spans="2:18" s="31" customFormat="1" x14ac:dyDescent="0.2">
      <c r="B438" s="152" t="s">
        <v>5974</v>
      </c>
      <c r="C438" s="152" t="s">
        <v>5975</v>
      </c>
      <c r="D438" s="182" t="s">
        <v>5976</v>
      </c>
      <c r="E438" s="193">
        <v>36084.019999999997</v>
      </c>
      <c r="F438" s="193">
        <v>98751.38</v>
      </c>
      <c r="G438" s="194">
        <v>-62667.360000000008</v>
      </c>
      <c r="H438" s="155">
        <f t="shared" si="21"/>
        <v>-0.63459730891861976</v>
      </c>
      <c r="I438" s="155">
        <f t="shared" si="20"/>
        <v>1.2106534085809726E-3</v>
      </c>
      <c r="J438" s="154">
        <v>36084.019999999997</v>
      </c>
      <c r="K438" s="154">
        <v>98751.38</v>
      </c>
      <c r="L438" s="156">
        <v>-62667.360000000008</v>
      </c>
      <c r="M438" s="20">
        <v>41183</v>
      </c>
      <c r="N438" s="20">
        <v>41547</v>
      </c>
      <c r="O438" s="165" t="s">
        <v>5977</v>
      </c>
      <c r="P438" s="158">
        <v>8</v>
      </c>
      <c r="Q438" s="165" t="s">
        <v>5697</v>
      </c>
      <c r="R438" s="202">
        <v>12</v>
      </c>
    </row>
    <row r="439" spans="2:18" s="31" customFormat="1" x14ac:dyDescent="0.2">
      <c r="B439" s="152" t="s">
        <v>5978</v>
      </c>
      <c r="C439" s="152" t="s">
        <v>5979</v>
      </c>
      <c r="D439" s="182" t="s">
        <v>5980</v>
      </c>
      <c r="E439" s="193">
        <v>26949.82</v>
      </c>
      <c r="F439" s="193">
        <v>83228.570000000007</v>
      </c>
      <c r="G439" s="194">
        <v>-56278.750000000007</v>
      </c>
      <c r="H439" s="155">
        <f t="shared" si="21"/>
        <v>-0.67619508541357853</v>
      </c>
      <c r="I439" s="155">
        <f t="shared" si="20"/>
        <v>9.041922558418843E-4</v>
      </c>
      <c r="J439" s="154">
        <v>26949.82</v>
      </c>
      <c r="K439" s="154">
        <v>83228.570000000007</v>
      </c>
      <c r="L439" s="156">
        <v>-56278.750000000007</v>
      </c>
      <c r="M439" s="20">
        <v>41183</v>
      </c>
      <c r="N439" s="20">
        <v>41547</v>
      </c>
      <c r="O439" s="165" t="s">
        <v>5943</v>
      </c>
      <c r="P439" s="158">
        <v>8</v>
      </c>
      <c r="Q439" s="165" t="s">
        <v>5697</v>
      </c>
      <c r="R439" s="202">
        <v>12</v>
      </c>
    </row>
    <row r="440" spans="2:18" s="31" customFormat="1" x14ac:dyDescent="0.2">
      <c r="B440" s="152" t="s">
        <v>5981</v>
      </c>
      <c r="C440" s="152" t="s">
        <v>5982</v>
      </c>
      <c r="D440" s="182" t="s">
        <v>5983</v>
      </c>
      <c r="E440" s="193">
        <v>552.28</v>
      </c>
      <c r="F440" s="193">
        <v>24440.03</v>
      </c>
      <c r="G440" s="194">
        <v>-23887.75</v>
      </c>
      <c r="H440" s="155">
        <f t="shared" si="21"/>
        <v>-0.97740264639609697</v>
      </c>
      <c r="I440" s="155">
        <f t="shared" si="20"/>
        <v>1.8529522611147525E-5</v>
      </c>
      <c r="J440" s="154">
        <v>552.28</v>
      </c>
      <c r="K440" s="154">
        <v>24440.03</v>
      </c>
      <c r="L440" s="156">
        <v>-23887.75</v>
      </c>
      <c r="M440" s="20">
        <v>41183</v>
      </c>
      <c r="N440" s="20">
        <v>41547</v>
      </c>
      <c r="O440" s="165" t="s">
        <v>5977</v>
      </c>
      <c r="P440" s="158">
        <v>8</v>
      </c>
      <c r="Q440" s="165" t="s">
        <v>5697</v>
      </c>
      <c r="R440" s="202">
        <v>12</v>
      </c>
    </row>
    <row r="441" spans="2:18" s="31" customFormat="1" ht="38.25" x14ac:dyDescent="0.2">
      <c r="B441" s="152" t="s">
        <v>5984</v>
      </c>
      <c r="C441" s="152" t="s">
        <v>5985</v>
      </c>
      <c r="D441" s="182" t="s">
        <v>5986</v>
      </c>
      <c r="E441" s="193">
        <v>2740.4</v>
      </c>
      <c r="F441" s="193">
        <v>2981.3</v>
      </c>
      <c r="G441" s="194">
        <v>-240.90000000000009</v>
      </c>
      <c r="H441" s="155">
        <f t="shared" si="21"/>
        <v>-8.0803676248616396E-2</v>
      </c>
      <c r="I441" s="155">
        <f t="shared" si="20"/>
        <v>9.1943042955726592E-5</v>
      </c>
      <c r="J441" s="154">
        <v>2740.4</v>
      </c>
      <c r="K441" s="154">
        <v>2981.3</v>
      </c>
      <c r="L441" s="156">
        <v>-240.90000000000009</v>
      </c>
      <c r="M441" s="20">
        <v>41183</v>
      </c>
      <c r="N441" s="20">
        <v>41547</v>
      </c>
      <c r="O441" s="165" t="s">
        <v>5987</v>
      </c>
      <c r="P441" s="158">
        <v>8</v>
      </c>
      <c r="Q441" s="165" t="s">
        <v>5411</v>
      </c>
      <c r="R441" s="202">
        <v>9</v>
      </c>
    </row>
    <row r="442" spans="2:18" s="31" customFormat="1" ht="38.25" x14ac:dyDescent="0.2">
      <c r="B442" s="152" t="s">
        <v>5988</v>
      </c>
      <c r="C442" s="152" t="s">
        <v>5989</v>
      </c>
      <c r="D442" s="182" t="s">
        <v>5990</v>
      </c>
      <c r="E442" s="193">
        <v>27869.34</v>
      </c>
      <c r="F442" s="193">
        <v>0</v>
      </c>
      <c r="G442" s="194"/>
      <c r="H442" s="155"/>
      <c r="I442" s="155">
        <f t="shared" si="20"/>
        <v>9.3504303195436774E-4</v>
      </c>
      <c r="J442" s="154">
        <v>27869.34</v>
      </c>
      <c r="K442" s="154" t="s">
        <v>5259</v>
      </c>
      <c r="L442" s="156"/>
      <c r="M442" s="20">
        <v>41183</v>
      </c>
      <c r="N442" s="20">
        <v>41547</v>
      </c>
      <c r="O442" s="165" t="s">
        <v>5991</v>
      </c>
      <c r="P442" s="158">
        <v>8</v>
      </c>
      <c r="Q442" s="165" t="s">
        <v>5311</v>
      </c>
      <c r="R442" s="202">
        <v>10</v>
      </c>
    </row>
    <row r="443" spans="2:18" s="31" customFormat="1" ht="25.5" x14ac:dyDescent="0.2">
      <c r="B443" s="152" t="s">
        <v>5992</v>
      </c>
      <c r="C443" s="152" t="s">
        <v>5993</v>
      </c>
      <c r="D443" s="182" t="s">
        <v>5994</v>
      </c>
      <c r="E443" s="193">
        <v>23591.47</v>
      </c>
      <c r="F443" s="193">
        <v>23156.82</v>
      </c>
      <c r="G443" s="194">
        <v>434.65000000000146</v>
      </c>
      <c r="H443" s="155">
        <f t="shared" ref="H443:H456" si="22">G443/F443</f>
        <v>1.8769848364326425E-2</v>
      </c>
      <c r="I443" s="155">
        <f t="shared" si="20"/>
        <v>7.9151639891940427E-4</v>
      </c>
      <c r="J443" s="154">
        <v>23591.47</v>
      </c>
      <c r="K443" s="154">
        <v>23156.82</v>
      </c>
      <c r="L443" s="156">
        <v>434.65000000000146</v>
      </c>
      <c r="M443" s="20">
        <v>41183</v>
      </c>
      <c r="N443" s="20">
        <v>41547</v>
      </c>
      <c r="O443" s="165" t="s">
        <v>5995</v>
      </c>
      <c r="P443" s="158">
        <v>8</v>
      </c>
      <c r="Q443" s="165" t="s">
        <v>5411</v>
      </c>
      <c r="R443" s="202">
        <v>9</v>
      </c>
    </row>
    <row r="444" spans="2:18" s="31" customFormat="1" ht="51" x14ac:dyDescent="0.2">
      <c r="B444" s="152" t="s">
        <v>5996</v>
      </c>
      <c r="C444" s="152" t="s">
        <v>5997</v>
      </c>
      <c r="D444" s="182" t="s">
        <v>5998</v>
      </c>
      <c r="E444" s="193">
        <v>2481.4</v>
      </c>
      <c r="F444" s="193">
        <v>3844.33</v>
      </c>
      <c r="G444" s="194">
        <v>-1362.9299999999998</v>
      </c>
      <c r="H444" s="155">
        <f t="shared" si="22"/>
        <v>-0.35452991808715689</v>
      </c>
      <c r="I444" s="155">
        <f t="shared" si="20"/>
        <v>8.3253345055590421E-5</v>
      </c>
      <c r="J444" s="154">
        <v>2481.4</v>
      </c>
      <c r="K444" s="154">
        <v>3844.33</v>
      </c>
      <c r="L444" s="156">
        <v>-1362.9299999999998</v>
      </c>
      <c r="M444" s="20">
        <v>41183</v>
      </c>
      <c r="N444" s="20">
        <v>41547</v>
      </c>
      <c r="O444" s="165" t="s">
        <v>5999</v>
      </c>
      <c r="P444" s="158">
        <v>8</v>
      </c>
      <c r="Q444" s="165" t="s">
        <v>5411</v>
      </c>
      <c r="R444" s="202">
        <v>9</v>
      </c>
    </row>
    <row r="445" spans="2:18" s="31" customFormat="1" x14ac:dyDescent="0.2">
      <c r="B445" s="152" t="s">
        <v>6000</v>
      </c>
      <c r="C445" s="152" t="s">
        <v>6001</v>
      </c>
      <c r="D445" s="182" t="s">
        <v>6002</v>
      </c>
      <c r="E445" s="193">
        <v>289304.37</v>
      </c>
      <c r="F445" s="193">
        <v>1230804.04</v>
      </c>
      <c r="G445" s="194">
        <v>-941499.67</v>
      </c>
      <c r="H445" s="155">
        <f t="shared" si="22"/>
        <v>-0.76494684726579221</v>
      </c>
      <c r="I445" s="155">
        <f t="shared" si="20"/>
        <v>9.7064385192633992E-3</v>
      </c>
      <c r="J445" s="154">
        <v>289304.37</v>
      </c>
      <c r="K445" s="154">
        <v>1230804.04</v>
      </c>
      <c r="L445" s="156">
        <v>-941499.67</v>
      </c>
      <c r="M445" s="20">
        <v>41183</v>
      </c>
      <c r="N445" s="20">
        <v>41547</v>
      </c>
      <c r="O445" s="165" t="s">
        <v>6003</v>
      </c>
      <c r="P445" s="158">
        <v>8</v>
      </c>
      <c r="Q445" s="165" t="s">
        <v>6004</v>
      </c>
      <c r="R445" s="202">
        <v>12</v>
      </c>
    </row>
    <row r="446" spans="2:18" s="31" customFormat="1" x14ac:dyDescent="0.2">
      <c r="B446" s="152" t="s">
        <v>6005</v>
      </c>
      <c r="C446" s="152" t="s">
        <v>6006</v>
      </c>
      <c r="D446" s="182" t="s">
        <v>6007</v>
      </c>
      <c r="E446" s="193">
        <v>1041923.52</v>
      </c>
      <c r="F446" s="193">
        <v>7419912.3799999999</v>
      </c>
      <c r="G446" s="194">
        <v>-6377988.8599999994</v>
      </c>
      <c r="H446" s="155">
        <f t="shared" si="22"/>
        <v>-0.85957738223318469</v>
      </c>
      <c r="I446" s="155">
        <f t="shared" si="20"/>
        <v>3.4957531366202693E-2</v>
      </c>
      <c r="J446" s="154">
        <v>1041923.52</v>
      </c>
      <c r="K446" s="154">
        <v>7419912.3799999999</v>
      </c>
      <c r="L446" s="156">
        <v>-6377988.8599999994</v>
      </c>
      <c r="M446" s="20">
        <v>41183</v>
      </c>
      <c r="N446" s="20">
        <v>41547</v>
      </c>
      <c r="O446" s="165" t="s">
        <v>5311</v>
      </c>
      <c r="P446" s="158">
        <v>10</v>
      </c>
      <c r="Q446" s="165" t="s">
        <v>6004</v>
      </c>
      <c r="R446" s="202">
        <v>12</v>
      </c>
    </row>
    <row r="447" spans="2:18" s="31" customFormat="1" x14ac:dyDescent="0.2">
      <c r="B447" s="152" t="s">
        <v>6008</v>
      </c>
      <c r="C447" s="152" t="s">
        <v>6009</v>
      </c>
      <c r="D447" s="182" t="s">
        <v>6010</v>
      </c>
      <c r="E447" s="193">
        <v>4582.12</v>
      </c>
      <c r="F447" s="193">
        <v>4141.13</v>
      </c>
      <c r="G447" s="194">
        <v>440.98999999999978</v>
      </c>
      <c r="H447" s="155">
        <f t="shared" si="22"/>
        <v>0.10649025749010531</v>
      </c>
      <c r="I447" s="155">
        <f t="shared" si="20"/>
        <v>1.5373451174583781E-4</v>
      </c>
      <c r="J447" s="154">
        <v>4582.12</v>
      </c>
      <c r="K447" s="154">
        <v>4141.13</v>
      </c>
      <c r="L447" s="156">
        <v>440.98999999999978</v>
      </c>
      <c r="M447" s="20">
        <v>41183</v>
      </c>
      <c r="N447" s="20">
        <v>41547</v>
      </c>
      <c r="O447" s="165" t="s">
        <v>6011</v>
      </c>
      <c r="P447" s="158">
        <v>8</v>
      </c>
      <c r="Q447" s="165" t="s">
        <v>5801</v>
      </c>
      <c r="R447" s="202">
        <v>9</v>
      </c>
    </row>
    <row r="448" spans="2:18" s="31" customFormat="1" ht="25.5" x14ac:dyDescent="0.2">
      <c r="B448" s="152" t="s">
        <v>6012</v>
      </c>
      <c r="C448" s="152" t="s">
        <v>6013</v>
      </c>
      <c r="D448" s="182" t="s">
        <v>6014</v>
      </c>
      <c r="E448" s="193">
        <v>3505.6</v>
      </c>
      <c r="F448" s="193">
        <v>1642.23</v>
      </c>
      <c r="G448" s="194">
        <v>1863.37</v>
      </c>
      <c r="H448" s="155">
        <f t="shared" si="22"/>
        <v>1.13465836088733</v>
      </c>
      <c r="I448" s="155">
        <f t="shared" si="20"/>
        <v>1.1761623536184321E-4</v>
      </c>
      <c r="J448" s="154">
        <v>3505.6</v>
      </c>
      <c r="K448" s="154">
        <v>1642.23</v>
      </c>
      <c r="L448" s="156">
        <v>1863.37</v>
      </c>
      <c r="M448" s="20">
        <v>41183</v>
      </c>
      <c r="N448" s="20">
        <v>41547</v>
      </c>
      <c r="O448" s="165" t="s">
        <v>6015</v>
      </c>
      <c r="P448" s="158">
        <v>9</v>
      </c>
      <c r="Q448" s="165" t="s">
        <v>5411</v>
      </c>
      <c r="R448" s="202">
        <v>9</v>
      </c>
    </row>
    <row r="449" spans="2:18" s="31" customFormat="1" x14ac:dyDescent="0.2">
      <c r="B449" s="152" t="s">
        <v>6016</v>
      </c>
      <c r="C449" s="152" t="s">
        <v>6017</v>
      </c>
      <c r="D449" s="182" t="s">
        <v>6018</v>
      </c>
      <c r="E449" s="193">
        <v>721932.83</v>
      </c>
      <c r="F449" s="193">
        <v>4133795.54</v>
      </c>
      <c r="G449" s="194">
        <v>-3411862.71</v>
      </c>
      <c r="H449" s="155">
        <f t="shared" si="22"/>
        <v>-0.82535836061209744</v>
      </c>
      <c r="I449" s="155">
        <f t="shared" si="20"/>
        <v>2.4221537439731156E-2</v>
      </c>
      <c r="J449" s="154">
        <v>721932.83</v>
      </c>
      <c r="K449" s="154">
        <v>4133795.54</v>
      </c>
      <c r="L449" s="156">
        <v>-3411862.71</v>
      </c>
      <c r="M449" s="20">
        <v>41183</v>
      </c>
      <c r="N449" s="20">
        <v>41547</v>
      </c>
      <c r="O449" s="165" t="s">
        <v>6019</v>
      </c>
      <c r="P449" s="158">
        <v>8</v>
      </c>
      <c r="Q449" s="165" t="s">
        <v>6020</v>
      </c>
      <c r="R449" s="202">
        <v>9</v>
      </c>
    </row>
    <row r="450" spans="2:18" s="31" customFormat="1" x14ac:dyDescent="0.2">
      <c r="B450" s="152" t="s">
        <v>6021</v>
      </c>
      <c r="C450" s="152" t="s">
        <v>6022</v>
      </c>
      <c r="D450" s="182" t="s">
        <v>6023</v>
      </c>
      <c r="E450" s="193">
        <v>758.38</v>
      </c>
      <c r="F450" s="193">
        <v>3517.85</v>
      </c>
      <c r="G450" s="194">
        <v>-2759.47</v>
      </c>
      <c r="H450" s="155">
        <f t="shared" si="22"/>
        <v>-0.7844194607501741</v>
      </c>
      <c r="I450" s="155">
        <f t="shared" si="20"/>
        <v>2.5444374878398749E-5</v>
      </c>
      <c r="J450" s="154">
        <v>758.38</v>
      </c>
      <c r="K450" s="154">
        <v>3517.85</v>
      </c>
      <c r="L450" s="156">
        <v>-2759.47</v>
      </c>
      <c r="M450" s="20">
        <v>41183</v>
      </c>
      <c r="N450" s="20">
        <v>41547</v>
      </c>
      <c r="O450" s="165" t="s">
        <v>6024</v>
      </c>
      <c r="P450" s="158">
        <v>9</v>
      </c>
      <c r="Q450" s="165" t="s">
        <v>5801</v>
      </c>
      <c r="R450" s="202">
        <v>9</v>
      </c>
    </row>
    <row r="451" spans="2:18" s="31" customFormat="1" ht="25.5" x14ac:dyDescent="0.2">
      <c r="B451" s="152" t="s">
        <v>6025</v>
      </c>
      <c r="C451" s="152" t="s">
        <v>6026</v>
      </c>
      <c r="D451" s="182" t="s">
        <v>6027</v>
      </c>
      <c r="E451" s="193">
        <v>188.94</v>
      </c>
      <c r="F451" s="193">
        <v>1205.23</v>
      </c>
      <c r="G451" s="194">
        <v>-1016.29</v>
      </c>
      <c r="H451" s="155">
        <f t="shared" si="22"/>
        <v>-0.84323324178787451</v>
      </c>
      <c r="I451" s="155">
        <f t="shared" si="20"/>
        <v>6.3391178426707715E-6</v>
      </c>
      <c r="J451" s="154">
        <v>188.94</v>
      </c>
      <c r="K451" s="154">
        <v>1205.23</v>
      </c>
      <c r="L451" s="156">
        <v>-1016.29</v>
      </c>
      <c r="M451" s="20">
        <v>41183</v>
      </c>
      <c r="N451" s="20">
        <v>41547</v>
      </c>
      <c r="O451" s="165" t="s">
        <v>5369</v>
      </c>
      <c r="P451" s="158">
        <v>8</v>
      </c>
      <c r="Q451" s="165" t="s">
        <v>5311</v>
      </c>
      <c r="R451" s="202">
        <v>10</v>
      </c>
    </row>
    <row r="452" spans="2:18" s="31" customFormat="1" ht="25.5" x14ac:dyDescent="0.2">
      <c r="B452" s="152" t="s">
        <v>6028</v>
      </c>
      <c r="C452" s="152" t="s">
        <v>6029</v>
      </c>
      <c r="D452" s="182" t="s">
        <v>6030</v>
      </c>
      <c r="E452" s="193">
        <v>5864.46</v>
      </c>
      <c r="F452" s="193">
        <v>25855.200000000001</v>
      </c>
      <c r="G452" s="194">
        <v>-19990.740000000002</v>
      </c>
      <c r="H452" s="155">
        <f t="shared" si="22"/>
        <v>-0.77318063677712801</v>
      </c>
      <c r="I452" s="155">
        <f t="shared" si="20"/>
        <v>1.9675824612908348E-4</v>
      </c>
      <c r="J452" s="154">
        <v>5864.46</v>
      </c>
      <c r="K452" s="154">
        <v>25855.200000000001</v>
      </c>
      <c r="L452" s="156">
        <v>-19990.740000000002</v>
      </c>
      <c r="M452" s="20">
        <v>41183</v>
      </c>
      <c r="N452" s="20">
        <v>41547</v>
      </c>
      <c r="O452" s="165" t="s">
        <v>6031</v>
      </c>
      <c r="P452" s="158">
        <v>9</v>
      </c>
      <c r="Q452" s="165" t="s">
        <v>6032</v>
      </c>
      <c r="R452" s="202">
        <v>10</v>
      </c>
    </row>
    <row r="453" spans="2:18" s="31" customFormat="1" x14ac:dyDescent="0.2">
      <c r="B453" s="152" t="s">
        <v>6033</v>
      </c>
      <c r="C453" s="152" t="s">
        <v>6034</v>
      </c>
      <c r="D453" s="182" t="s">
        <v>6035</v>
      </c>
      <c r="E453" s="193">
        <v>50967.12</v>
      </c>
      <c r="F453" s="193">
        <v>63803.42</v>
      </c>
      <c r="G453" s="194">
        <v>-12836.299999999996</v>
      </c>
      <c r="H453" s="155">
        <f t="shared" si="22"/>
        <v>-0.2011851402322947</v>
      </c>
      <c r="I453" s="155">
        <f t="shared" si="20"/>
        <v>1.7099956588416552E-3</v>
      </c>
      <c r="J453" s="154">
        <v>50967.12</v>
      </c>
      <c r="K453" s="154">
        <v>63803.42</v>
      </c>
      <c r="L453" s="156">
        <v>-12836.299999999996</v>
      </c>
      <c r="M453" s="20">
        <v>41183</v>
      </c>
      <c r="N453" s="20">
        <v>41547</v>
      </c>
      <c r="O453" s="165" t="s">
        <v>6036</v>
      </c>
      <c r="P453" s="158">
        <v>9</v>
      </c>
      <c r="Q453" s="165" t="s">
        <v>5697</v>
      </c>
      <c r="R453" s="202">
        <v>12</v>
      </c>
    </row>
    <row r="454" spans="2:18" s="31" customFormat="1" ht="25.5" x14ac:dyDescent="0.2">
      <c r="B454" s="152" t="s">
        <v>6037</v>
      </c>
      <c r="C454" s="152" t="s">
        <v>6038</v>
      </c>
      <c r="D454" s="182" t="s">
        <v>6039</v>
      </c>
      <c r="E454" s="193">
        <v>1014.43</v>
      </c>
      <c r="F454" s="193">
        <v>1644.68</v>
      </c>
      <c r="G454" s="194">
        <v>-630.25000000000011</v>
      </c>
      <c r="H454" s="155">
        <f t="shared" si="22"/>
        <v>-0.38320524357321795</v>
      </c>
      <c r="I454" s="155">
        <f t="shared" si="20"/>
        <v>3.4035097454961949E-5</v>
      </c>
      <c r="J454" s="154">
        <v>1014.43</v>
      </c>
      <c r="K454" s="154">
        <v>1644.68</v>
      </c>
      <c r="L454" s="156">
        <v>-630.25000000000011</v>
      </c>
      <c r="M454" s="20">
        <v>41183</v>
      </c>
      <c r="N454" s="20">
        <v>41547</v>
      </c>
      <c r="O454" s="165" t="s">
        <v>6003</v>
      </c>
      <c r="P454" s="158">
        <v>8</v>
      </c>
      <c r="Q454" s="165" t="s">
        <v>5311</v>
      </c>
      <c r="R454" s="202">
        <v>10</v>
      </c>
    </row>
    <row r="455" spans="2:18" s="31" customFormat="1" x14ac:dyDescent="0.2">
      <c r="B455" s="152" t="s">
        <v>6040</v>
      </c>
      <c r="C455" s="152" t="s">
        <v>6041</v>
      </c>
      <c r="D455" s="182" t="s">
        <v>6042</v>
      </c>
      <c r="E455" s="193">
        <v>18865.830000000002</v>
      </c>
      <c r="F455" s="193">
        <v>88441.93</v>
      </c>
      <c r="G455" s="194">
        <v>-69576.099999999991</v>
      </c>
      <c r="H455" s="155">
        <f t="shared" si="22"/>
        <v>-0.78668681246553529</v>
      </c>
      <c r="I455" s="155">
        <f t="shared" si="20"/>
        <v>6.3296665380434811E-4</v>
      </c>
      <c r="J455" s="154">
        <v>18865.830000000002</v>
      </c>
      <c r="K455" s="154">
        <v>88441.93</v>
      </c>
      <c r="L455" s="156">
        <v>-69576.099999999991</v>
      </c>
      <c r="M455" s="20">
        <v>41183</v>
      </c>
      <c r="N455" s="20">
        <v>41547</v>
      </c>
      <c r="O455" s="165" t="s">
        <v>6043</v>
      </c>
      <c r="P455" s="158">
        <v>9</v>
      </c>
      <c r="Q455" s="165" t="s">
        <v>6044</v>
      </c>
      <c r="R455" s="202">
        <v>9</v>
      </c>
    </row>
    <row r="456" spans="2:18" s="31" customFormat="1" x14ac:dyDescent="0.2">
      <c r="B456" s="152" t="s">
        <v>6045</v>
      </c>
      <c r="C456" s="152" t="s">
        <v>6046</v>
      </c>
      <c r="D456" s="182" t="s">
        <v>6047</v>
      </c>
      <c r="E456" s="193">
        <v>7666.53</v>
      </c>
      <c r="F456" s="193">
        <v>19273.73</v>
      </c>
      <c r="G456" s="194">
        <v>-11607.2</v>
      </c>
      <c r="H456" s="155">
        <f t="shared" si="22"/>
        <v>-0.60222904440396341</v>
      </c>
      <c r="I456" s="155">
        <f t="shared" si="20"/>
        <v>2.5721941946845958E-4</v>
      </c>
      <c r="J456" s="154">
        <v>7666.53</v>
      </c>
      <c r="K456" s="154">
        <v>19273.73</v>
      </c>
      <c r="L456" s="156">
        <v>-11607.2</v>
      </c>
      <c r="M456" s="20">
        <v>41183</v>
      </c>
      <c r="N456" s="20">
        <v>41547</v>
      </c>
      <c r="O456" s="165" t="s">
        <v>6048</v>
      </c>
      <c r="P456" s="158">
        <v>8</v>
      </c>
      <c r="Q456" s="165" t="s">
        <v>5675</v>
      </c>
      <c r="R456" s="202">
        <v>11</v>
      </c>
    </row>
    <row r="457" spans="2:18" s="31" customFormat="1" x14ac:dyDescent="0.2">
      <c r="B457" s="152"/>
      <c r="C457" s="152"/>
      <c r="D457" s="182"/>
      <c r="E457" s="153"/>
      <c r="F457" s="153"/>
      <c r="G457" s="159"/>
      <c r="H457" s="155"/>
      <c r="I457" s="155"/>
      <c r="J457" s="154"/>
      <c r="K457" s="154"/>
      <c r="L457" s="156"/>
      <c r="M457" s="20"/>
      <c r="N457" s="20"/>
      <c r="O457" s="165"/>
      <c r="P457" s="158"/>
      <c r="Q457" s="165"/>
      <c r="R457" s="202"/>
    </row>
    <row r="458" spans="2:18" s="31" customFormat="1" x14ac:dyDescent="0.2">
      <c r="B458" s="152"/>
      <c r="C458" s="152"/>
      <c r="D458" s="182"/>
      <c r="E458" s="153"/>
      <c r="F458" s="153"/>
      <c r="G458" s="159"/>
      <c r="H458" s="155"/>
      <c r="I458" s="155"/>
      <c r="J458" s="154"/>
      <c r="K458" s="154"/>
      <c r="L458" s="156"/>
      <c r="M458" s="20"/>
      <c r="N458" s="20"/>
      <c r="O458" s="165"/>
      <c r="P458" s="158"/>
      <c r="Q458" s="165"/>
      <c r="R458" s="202"/>
    </row>
    <row r="459" spans="2:18" s="13" customFormat="1" x14ac:dyDescent="0.2">
      <c r="B459" s="152"/>
      <c r="C459" s="152"/>
      <c r="D459" s="182"/>
      <c r="E459" s="153"/>
      <c r="F459" s="153"/>
      <c r="G459" s="154"/>
      <c r="H459" s="155"/>
      <c r="I459" s="155"/>
      <c r="J459" s="154"/>
      <c r="K459" s="154"/>
      <c r="L459" s="156"/>
      <c r="M459" s="20"/>
      <c r="N459" s="20"/>
      <c r="O459" s="165"/>
      <c r="P459" s="158"/>
      <c r="Q459" s="165"/>
      <c r="R459" s="202"/>
    </row>
    <row r="460" spans="2:18" x14ac:dyDescent="0.2">
      <c r="B460" s="152"/>
      <c r="C460" s="152"/>
      <c r="D460" s="182"/>
      <c r="E460" s="153"/>
      <c r="F460" s="153"/>
      <c r="G460" s="154"/>
      <c r="H460" s="155"/>
      <c r="I460" s="155"/>
      <c r="J460" s="154"/>
      <c r="K460" s="154"/>
      <c r="L460" s="156"/>
      <c r="M460" s="20"/>
      <c r="N460" s="20"/>
      <c r="O460" s="165"/>
      <c r="P460" s="158"/>
      <c r="Q460" s="165"/>
      <c r="R460" s="202"/>
    </row>
    <row r="461" spans="2:18" x14ac:dyDescent="0.2">
      <c r="B461" s="152"/>
      <c r="C461" s="152"/>
      <c r="D461" s="182"/>
      <c r="E461" s="153"/>
      <c r="F461" s="153"/>
      <c r="G461" s="159"/>
      <c r="H461" s="155"/>
      <c r="I461" s="155"/>
      <c r="J461" s="154"/>
      <c r="K461" s="154"/>
      <c r="L461" s="156"/>
      <c r="M461" s="20"/>
      <c r="N461" s="20"/>
      <c r="O461" s="165"/>
      <c r="P461" s="158"/>
      <c r="Q461" s="165"/>
      <c r="R461" s="202"/>
    </row>
    <row r="462" spans="2:18" x14ac:dyDescent="0.2">
      <c r="B462" s="152"/>
      <c r="C462" s="152"/>
      <c r="D462" s="182"/>
      <c r="E462" s="153"/>
      <c r="F462" s="153"/>
      <c r="G462" s="154"/>
      <c r="H462" s="155"/>
      <c r="I462" s="155"/>
      <c r="J462" s="154"/>
      <c r="K462" s="154"/>
      <c r="L462" s="156"/>
      <c r="M462" s="20"/>
      <c r="N462" s="20"/>
      <c r="O462" s="165"/>
      <c r="P462" s="158"/>
      <c r="Q462" s="165"/>
      <c r="R462" s="202"/>
    </row>
    <row r="463" spans="2:18" x14ac:dyDescent="0.2">
      <c r="B463" s="152"/>
      <c r="C463" s="152"/>
      <c r="D463" s="182"/>
      <c r="E463" s="153"/>
      <c r="F463" s="153"/>
      <c r="G463" s="154"/>
      <c r="H463" s="155"/>
      <c r="I463" s="155"/>
      <c r="J463" s="154"/>
      <c r="K463" s="154"/>
      <c r="L463" s="156"/>
      <c r="M463" s="20"/>
      <c r="N463" s="20"/>
      <c r="O463" s="165"/>
      <c r="P463" s="158"/>
      <c r="Q463" s="165"/>
      <c r="R463" s="202"/>
    </row>
    <row r="464" spans="2:18" x14ac:dyDescent="0.2">
      <c r="B464" s="152"/>
      <c r="C464" s="152"/>
      <c r="D464" s="182"/>
      <c r="E464" s="153"/>
      <c r="F464" s="153"/>
      <c r="G464" s="159"/>
      <c r="H464" s="155"/>
      <c r="I464" s="155"/>
      <c r="J464" s="154"/>
      <c r="K464" s="154"/>
      <c r="L464" s="156"/>
      <c r="M464" s="20"/>
      <c r="N464" s="20"/>
      <c r="O464" s="165"/>
      <c r="P464" s="158"/>
      <c r="Q464" s="165"/>
      <c r="R464" s="202"/>
    </row>
    <row r="465" spans="2:18" x14ac:dyDescent="0.2">
      <c r="B465" s="152"/>
      <c r="C465" s="152"/>
      <c r="D465" s="182"/>
      <c r="E465" s="153"/>
      <c r="F465" s="153"/>
      <c r="G465" s="154"/>
      <c r="H465" s="155"/>
      <c r="I465" s="155"/>
      <c r="J465" s="154"/>
      <c r="K465" s="154"/>
      <c r="L465" s="156"/>
      <c r="M465" s="20"/>
      <c r="N465" s="20"/>
      <c r="O465" s="165"/>
      <c r="P465" s="158"/>
      <c r="Q465" s="165"/>
      <c r="R465" s="202"/>
    </row>
    <row r="466" spans="2:18" x14ac:dyDescent="0.2">
      <c r="B466" s="152"/>
      <c r="C466" s="152"/>
      <c r="D466" s="182"/>
      <c r="E466" s="153"/>
      <c r="F466" s="153"/>
      <c r="G466" s="154"/>
      <c r="H466" s="155"/>
      <c r="I466" s="155"/>
      <c r="J466" s="154"/>
      <c r="K466" s="154"/>
      <c r="L466" s="156"/>
      <c r="M466" s="20"/>
      <c r="N466" s="20"/>
      <c r="O466" s="165"/>
      <c r="P466" s="158"/>
      <c r="Q466" s="165"/>
      <c r="R466" s="202"/>
    </row>
    <row r="467" spans="2:18" x14ac:dyDescent="0.2">
      <c r="B467" s="152"/>
      <c r="C467" s="152"/>
      <c r="D467" s="182"/>
      <c r="E467" s="153"/>
      <c r="F467" s="153"/>
      <c r="G467" s="154"/>
      <c r="H467" s="155"/>
      <c r="I467" s="155"/>
      <c r="J467" s="154"/>
      <c r="K467" s="154"/>
      <c r="L467" s="156"/>
      <c r="M467" s="20"/>
      <c r="N467" s="20"/>
      <c r="O467" s="165"/>
      <c r="P467" s="158"/>
      <c r="Q467" s="165"/>
      <c r="R467" s="202"/>
    </row>
    <row r="468" spans="2:18" x14ac:dyDescent="0.2">
      <c r="B468" s="152"/>
      <c r="C468" s="152"/>
      <c r="D468" s="182"/>
      <c r="E468" s="153"/>
      <c r="F468" s="153"/>
      <c r="G468" s="154"/>
      <c r="H468" s="155"/>
      <c r="I468" s="155"/>
      <c r="J468" s="154"/>
      <c r="K468" s="154"/>
      <c r="L468" s="156"/>
      <c r="M468" s="20"/>
      <c r="N468" s="20"/>
      <c r="O468" s="165"/>
      <c r="P468" s="158"/>
      <c r="Q468" s="165"/>
      <c r="R468" s="202"/>
    </row>
    <row r="469" spans="2:18" x14ac:dyDescent="0.2">
      <c r="B469" s="152"/>
      <c r="C469" s="152"/>
      <c r="D469" s="182"/>
      <c r="E469" s="153"/>
      <c r="F469" s="153"/>
      <c r="G469" s="154"/>
      <c r="H469" s="155"/>
      <c r="I469" s="155"/>
      <c r="J469" s="154"/>
      <c r="K469" s="154"/>
      <c r="L469" s="156"/>
      <c r="M469" s="20"/>
      <c r="N469" s="20"/>
      <c r="O469" s="165"/>
      <c r="P469" s="158"/>
      <c r="Q469" s="165"/>
      <c r="R469" s="202"/>
    </row>
    <row r="470" spans="2:18" x14ac:dyDescent="0.2">
      <c r="B470" s="152"/>
      <c r="C470" s="152"/>
      <c r="D470" s="182"/>
      <c r="E470" s="153"/>
      <c r="F470" s="153"/>
      <c r="G470" s="154"/>
      <c r="H470" s="155"/>
      <c r="I470" s="155"/>
      <c r="J470" s="154"/>
      <c r="K470" s="154"/>
      <c r="L470" s="156"/>
      <c r="M470" s="20"/>
      <c r="N470" s="20"/>
      <c r="O470" s="165"/>
      <c r="P470" s="158"/>
      <c r="Q470" s="165"/>
      <c r="R470" s="202"/>
    </row>
    <row r="471" spans="2:18" x14ac:dyDescent="0.2">
      <c r="B471" s="152"/>
      <c r="C471" s="152"/>
      <c r="D471" s="182"/>
      <c r="E471" s="153"/>
      <c r="F471" s="153"/>
      <c r="G471" s="154"/>
      <c r="H471" s="155"/>
      <c r="I471" s="155"/>
      <c r="J471" s="154"/>
      <c r="K471" s="154"/>
      <c r="L471" s="156"/>
      <c r="M471" s="20"/>
      <c r="N471" s="20"/>
      <c r="O471" s="165"/>
      <c r="P471" s="158"/>
      <c r="Q471" s="165"/>
      <c r="R471" s="202"/>
    </row>
    <row r="472" spans="2:18" x14ac:dyDescent="0.2">
      <c r="B472" s="152"/>
      <c r="C472" s="152"/>
      <c r="D472" s="182"/>
      <c r="E472" s="153"/>
      <c r="F472" s="153"/>
      <c r="G472" s="154"/>
      <c r="H472" s="155"/>
      <c r="I472" s="155"/>
      <c r="J472" s="154"/>
      <c r="K472" s="154"/>
      <c r="L472" s="156"/>
      <c r="M472" s="20"/>
      <c r="N472" s="20"/>
      <c r="O472" s="165"/>
      <c r="P472" s="158"/>
      <c r="Q472" s="165"/>
      <c r="R472" s="202"/>
    </row>
    <row r="473" spans="2:18" x14ac:dyDescent="0.2">
      <c r="B473" s="152"/>
      <c r="C473" s="152"/>
      <c r="D473" s="182"/>
      <c r="E473" s="153"/>
      <c r="F473" s="153"/>
      <c r="G473" s="154"/>
      <c r="H473" s="155"/>
      <c r="I473" s="155"/>
      <c r="J473" s="154"/>
      <c r="K473" s="154"/>
      <c r="L473" s="156"/>
      <c r="M473" s="20"/>
      <c r="N473" s="20"/>
      <c r="O473" s="165"/>
      <c r="P473" s="158"/>
      <c r="Q473" s="165"/>
      <c r="R473" s="202"/>
    </row>
    <row r="474" spans="2:18" x14ac:dyDescent="0.2">
      <c r="B474" s="152"/>
      <c r="C474" s="152"/>
      <c r="D474" s="182"/>
      <c r="E474" s="153"/>
      <c r="F474" s="153"/>
      <c r="G474" s="154"/>
      <c r="H474" s="155"/>
      <c r="I474" s="155"/>
      <c r="J474" s="154"/>
      <c r="K474" s="154"/>
      <c r="L474" s="156"/>
      <c r="M474" s="20"/>
      <c r="N474" s="20"/>
      <c r="O474" s="165"/>
      <c r="P474" s="158"/>
      <c r="Q474" s="165"/>
      <c r="R474" s="202"/>
    </row>
    <row r="475" spans="2:18" x14ac:dyDescent="0.2">
      <c r="B475" s="152"/>
      <c r="C475" s="152"/>
      <c r="D475" s="182"/>
      <c r="E475" s="153"/>
      <c r="F475" s="153"/>
      <c r="G475" s="154"/>
      <c r="H475" s="155"/>
      <c r="I475" s="155"/>
      <c r="J475" s="154"/>
      <c r="K475" s="154"/>
      <c r="L475" s="156"/>
      <c r="M475" s="20"/>
      <c r="N475" s="20"/>
      <c r="O475" s="165"/>
      <c r="P475" s="158"/>
      <c r="Q475" s="165"/>
      <c r="R475" s="202"/>
    </row>
    <row r="476" spans="2:18" x14ac:dyDescent="0.2">
      <c r="B476" s="152"/>
      <c r="C476" s="152"/>
      <c r="D476" s="182"/>
      <c r="E476" s="153"/>
      <c r="F476" s="153"/>
      <c r="G476" s="154"/>
      <c r="H476" s="155"/>
      <c r="I476" s="155"/>
      <c r="J476" s="154"/>
      <c r="K476" s="154"/>
      <c r="L476" s="156"/>
      <c r="M476" s="20"/>
      <c r="N476" s="20"/>
      <c r="O476" s="165"/>
      <c r="P476" s="158"/>
      <c r="Q476" s="165"/>
      <c r="R476" s="202"/>
    </row>
    <row r="477" spans="2:18" x14ac:dyDescent="0.2">
      <c r="B477" s="152"/>
      <c r="C477" s="152"/>
      <c r="D477" s="182"/>
      <c r="E477" s="153"/>
      <c r="F477" s="153"/>
      <c r="G477" s="154"/>
      <c r="H477" s="155"/>
      <c r="I477" s="155"/>
      <c r="J477" s="154"/>
      <c r="K477" s="154"/>
      <c r="L477" s="156"/>
      <c r="M477" s="20"/>
      <c r="N477" s="20"/>
      <c r="O477" s="165"/>
      <c r="P477" s="158"/>
      <c r="Q477" s="165"/>
      <c r="R477" s="202"/>
    </row>
    <row r="478" spans="2:18" x14ac:dyDescent="0.2">
      <c r="B478" s="152"/>
      <c r="C478" s="152"/>
      <c r="D478" s="182"/>
      <c r="E478" s="153"/>
      <c r="F478" s="153"/>
      <c r="G478" s="154"/>
      <c r="H478" s="155"/>
      <c r="I478" s="155"/>
      <c r="J478" s="154"/>
      <c r="K478" s="154"/>
      <c r="L478" s="156"/>
      <c r="M478" s="20"/>
      <c r="N478" s="20"/>
      <c r="O478" s="165"/>
      <c r="P478" s="158"/>
      <c r="Q478" s="165"/>
      <c r="R478" s="202"/>
    </row>
    <row r="479" spans="2:18" x14ac:dyDescent="0.2">
      <c r="B479" s="152"/>
      <c r="C479" s="152"/>
      <c r="D479" s="182"/>
      <c r="E479" s="153"/>
      <c r="F479" s="153"/>
      <c r="G479" s="154"/>
      <c r="H479" s="155"/>
      <c r="I479" s="155"/>
      <c r="J479" s="154"/>
      <c r="K479" s="154"/>
      <c r="L479" s="156"/>
      <c r="M479" s="20"/>
      <c r="N479" s="20"/>
      <c r="O479" s="165"/>
      <c r="P479" s="158"/>
      <c r="Q479" s="165"/>
      <c r="R479" s="202"/>
    </row>
    <row r="480" spans="2:18" x14ac:dyDescent="0.2">
      <c r="B480" s="152"/>
      <c r="C480" s="152"/>
      <c r="D480" s="182"/>
      <c r="E480" s="153"/>
      <c r="F480" s="153"/>
      <c r="G480" s="154"/>
      <c r="H480" s="155"/>
      <c r="I480" s="155"/>
      <c r="J480" s="154"/>
      <c r="K480" s="154"/>
      <c r="L480" s="156"/>
      <c r="M480" s="20"/>
      <c r="N480" s="20"/>
      <c r="O480" s="165"/>
      <c r="P480" s="158"/>
      <c r="Q480" s="165"/>
      <c r="R480" s="202"/>
    </row>
    <row r="481" spans="2:18" x14ac:dyDescent="0.2">
      <c r="B481" s="152"/>
      <c r="C481" s="152"/>
      <c r="D481" s="182"/>
      <c r="E481" s="153"/>
      <c r="F481" s="153"/>
      <c r="G481" s="154"/>
      <c r="H481" s="155"/>
      <c r="I481" s="155"/>
      <c r="J481" s="154"/>
      <c r="K481" s="154"/>
      <c r="L481" s="156"/>
      <c r="M481" s="20"/>
      <c r="N481" s="20"/>
      <c r="O481" s="165"/>
      <c r="P481" s="158"/>
      <c r="Q481" s="165"/>
      <c r="R481" s="202"/>
    </row>
    <row r="482" spans="2:18" x14ac:dyDescent="0.2">
      <c r="B482" s="152"/>
      <c r="C482" s="152"/>
      <c r="D482" s="182"/>
      <c r="E482" s="153"/>
      <c r="F482" s="153"/>
      <c r="G482" s="154"/>
      <c r="H482" s="155"/>
      <c r="I482" s="155"/>
      <c r="J482" s="154"/>
      <c r="K482" s="154"/>
      <c r="L482" s="156"/>
      <c r="M482" s="20"/>
      <c r="N482" s="20"/>
      <c r="O482" s="165"/>
      <c r="P482" s="158"/>
      <c r="Q482" s="165"/>
      <c r="R482" s="202"/>
    </row>
    <row r="483" spans="2:18" x14ac:dyDescent="0.2">
      <c r="B483" s="152"/>
      <c r="C483" s="152"/>
      <c r="D483" s="182"/>
      <c r="E483" s="153"/>
      <c r="F483" s="153"/>
      <c r="G483" s="154"/>
      <c r="H483" s="155"/>
      <c r="I483" s="155"/>
      <c r="J483" s="154"/>
      <c r="K483" s="154"/>
      <c r="L483" s="156"/>
      <c r="M483" s="20"/>
      <c r="N483" s="20"/>
      <c r="O483" s="165"/>
      <c r="P483" s="158"/>
      <c r="Q483" s="165"/>
      <c r="R483" s="202"/>
    </row>
    <row r="484" spans="2:18" x14ac:dyDescent="0.2">
      <c r="B484" s="152"/>
      <c r="C484" s="152"/>
      <c r="D484" s="182"/>
      <c r="E484" s="153"/>
      <c r="F484" s="153"/>
      <c r="G484" s="154"/>
      <c r="H484" s="155"/>
      <c r="I484" s="155"/>
      <c r="J484" s="154"/>
      <c r="K484" s="154"/>
      <c r="L484" s="156"/>
      <c r="M484" s="20"/>
      <c r="N484" s="20"/>
      <c r="O484" s="165"/>
      <c r="P484" s="158"/>
      <c r="Q484" s="165"/>
      <c r="R484" s="202"/>
    </row>
    <row r="485" spans="2:18" x14ac:dyDescent="0.2">
      <c r="B485" s="152"/>
      <c r="C485" s="152"/>
      <c r="D485" s="182"/>
      <c r="E485" s="153"/>
      <c r="F485" s="153"/>
      <c r="G485" s="154"/>
      <c r="H485" s="155"/>
      <c r="I485" s="155"/>
      <c r="J485" s="154"/>
      <c r="K485" s="154"/>
      <c r="L485" s="156"/>
      <c r="M485" s="20"/>
      <c r="N485" s="20"/>
      <c r="O485" s="165"/>
      <c r="P485" s="158"/>
      <c r="Q485" s="165"/>
      <c r="R485" s="202"/>
    </row>
    <row r="486" spans="2:18" x14ac:dyDescent="0.2">
      <c r="B486" s="152"/>
      <c r="C486" s="152"/>
      <c r="D486" s="182"/>
      <c r="E486" s="153"/>
      <c r="F486" s="153"/>
      <c r="G486" s="154"/>
      <c r="H486" s="155"/>
      <c r="I486" s="155"/>
      <c r="J486" s="154"/>
      <c r="K486" s="154"/>
      <c r="L486" s="156"/>
      <c r="M486" s="20"/>
      <c r="N486" s="20"/>
      <c r="O486" s="165"/>
      <c r="P486" s="158"/>
      <c r="Q486" s="165"/>
      <c r="R486" s="202"/>
    </row>
    <row r="487" spans="2:18" x14ac:dyDescent="0.2">
      <c r="B487" s="152"/>
      <c r="C487" s="152"/>
      <c r="D487" s="182"/>
      <c r="E487" s="153"/>
      <c r="F487" s="153"/>
      <c r="G487" s="154"/>
      <c r="H487" s="155"/>
      <c r="I487" s="155"/>
      <c r="J487" s="154"/>
      <c r="K487" s="154"/>
      <c r="L487" s="156"/>
      <c r="M487" s="20"/>
      <c r="N487" s="20"/>
      <c r="O487" s="165"/>
      <c r="P487" s="158"/>
      <c r="Q487" s="165"/>
      <c r="R487" s="202"/>
    </row>
    <row r="488" spans="2:18" x14ac:dyDescent="0.2">
      <c r="B488" s="152"/>
      <c r="C488" s="152"/>
      <c r="D488" s="182"/>
      <c r="E488" s="153"/>
      <c r="F488" s="153"/>
      <c r="G488" s="154"/>
      <c r="H488" s="155"/>
      <c r="I488" s="155"/>
      <c r="J488" s="154"/>
      <c r="K488" s="154"/>
      <c r="L488" s="156"/>
      <c r="M488" s="20"/>
      <c r="N488" s="20"/>
      <c r="O488" s="165"/>
      <c r="P488" s="158"/>
      <c r="Q488" s="165"/>
      <c r="R488" s="202"/>
    </row>
    <row r="489" spans="2:18" x14ac:dyDescent="0.2">
      <c r="B489" s="152"/>
      <c r="C489" s="152"/>
      <c r="D489" s="182"/>
      <c r="E489" s="153"/>
      <c r="F489" s="153"/>
      <c r="G489" s="154"/>
      <c r="H489" s="155"/>
      <c r="I489" s="155"/>
      <c r="J489" s="154"/>
      <c r="K489" s="154"/>
      <c r="L489" s="156"/>
      <c r="M489" s="20"/>
      <c r="N489" s="20"/>
      <c r="O489" s="165"/>
      <c r="P489" s="158"/>
      <c r="Q489" s="165"/>
      <c r="R489" s="202"/>
    </row>
    <row r="490" spans="2:18" x14ac:dyDescent="0.2">
      <c r="B490" s="152"/>
      <c r="C490" s="152"/>
      <c r="D490" s="182"/>
      <c r="E490" s="153"/>
      <c r="F490" s="153"/>
      <c r="G490" s="154"/>
      <c r="H490" s="155"/>
      <c r="I490" s="155"/>
      <c r="J490" s="154"/>
      <c r="K490" s="154"/>
      <c r="L490" s="156"/>
      <c r="M490" s="20"/>
      <c r="N490" s="20"/>
      <c r="O490" s="165"/>
      <c r="P490" s="158"/>
      <c r="Q490" s="165"/>
      <c r="R490" s="202"/>
    </row>
    <row r="491" spans="2:18" x14ac:dyDescent="0.2">
      <c r="B491" s="139"/>
      <c r="C491" s="139"/>
      <c r="D491" s="183"/>
      <c r="E491" s="142"/>
      <c r="F491" s="142"/>
      <c r="G491" s="138"/>
      <c r="H491" s="136"/>
      <c r="I491" s="136"/>
      <c r="J491" s="138"/>
      <c r="K491" s="138"/>
      <c r="L491" s="137"/>
      <c r="M491" s="143"/>
      <c r="N491" s="143"/>
      <c r="O491" s="140"/>
      <c r="P491" s="141"/>
      <c r="Q491" s="140"/>
      <c r="R491" s="203"/>
    </row>
    <row r="492" spans="2:18" x14ac:dyDescent="0.2">
      <c r="B492" s="139"/>
      <c r="C492" s="139"/>
      <c r="D492" s="183"/>
      <c r="E492" s="142"/>
      <c r="F492" s="142"/>
      <c r="G492" s="138"/>
      <c r="H492" s="136"/>
      <c r="I492" s="136"/>
      <c r="J492" s="138"/>
      <c r="K492" s="138"/>
      <c r="L492" s="137"/>
      <c r="M492" s="143"/>
      <c r="N492" s="143"/>
      <c r="O492" s="140"/>
      <c r="P492" s="141"/>
      <c r="Q492" s="140"/>
      <c r="R492" s="203"/>
    </row>
    <row r="493" spans="2:18" x14ac:dyDescent="0.2">
      <c r="B493" s="139"/>
      <c r="C493" s="139"/>
      <c r="D493" s="183"/>
      <c r="E493" s="142"/>
      <c r="F493" s="142"/>
      <c r="G493" s="144"/>
      <c r="H493" s="136"/>
      <c r="I493" s="136"/>
      <c r="J493" s="138"/>
      <c r="K493" s="138"/>
      <c r="L493" s="137"/>
      <c r="M493" s="143"/>
      <c r="N493" s="143"/>
      <c r="O493" s="140"/>
      <c r="P493" s="141"/>
      <c r="Q493" s="140"/>
      <c r="R493" s="203"/>
    </row>
    <row r="494" spans="2:18" x14ac:dyDescent="0.2">
      <c r="B494" s="139"/>
      <c r="C494" s="139"/>
      <c r="D494" s="183"/>
      <c r="E494" s="142"/>
      <c r="F494" s="142"/>
      <c r="G494" s="144"/>
      <c r="H494" s="136"/>
      <c r="I494" s="136"/>
      <c r="J494" s="138"/>
      <c r="K494" s="138"/>
      <c r="L494" s="137"/>
      <c r="M494" s="143"/>
      <c r="N494" s="143"/>
      <c r="O494" s="140"/>
      <c r="P494" s="141"/>
      <c r="Q494" s="140"/>
      <c r="R494" s="203"/>
    </row>
    <row r="495" spans="2:18" x14ac:dyDescent="0.2">
      <c r="B495" s="139"/>
      <c r="C495" s="139"/>
      <c r="D495" s="183"/>
      <c r="E495" s="142"/>
      <c r="F495" s="142"/>
      <c r="G495" s="144"/>
      <c r="H495" s="136"/>
      <c r="I495" s="136"/>
      <c r="J495" s="138"/>
      <c r="K495" s="138"/>
      <c r="L495" s="137"/>
      <c r="M495" s="143"/>
      <c r="N495" s="143"/>
      <c r="O495" s="140"/>
      <c r="P495" s="141"/>
      <c r="Q495" s="140"/>
      <c r="R495" s="203"/>
    </row>
    <row r="496" spans="2:18" x14ac:dyDescent="0.2">
      <c r="B496" s="139"/>
      <c r="C496" s="139"/>
      <c r="D496" s="183"/>
      <c r="E496" s="142"/>
      <c r="F496" s="142"/>
      <c r="G496" s="144"/>
      <c r="H496" s="136"/>
      <c r="I496" s="136"/>
      <c r="J496" s="138"/>
      <c r="K496" s="138"/>
      <c r="L496" s="137"/>
      <c r="M496" s="143"/>
      <c r="N496" s="143"/>
      <c r="O496" s="140"/>
      <c r="P496" s="141"/>
      <c r="Q496" s="140"/>
      <c r="R496" s="203"/>
    </row>
    <row r="497" spans="2:18" x14ac:dyDescent="0.2">
      <c r="B497" s="139"/>
      <c r="C497" s="139"/>
      <c r="D497" s="183"/>
      <c r="E497" s="142"/>
      <c r="F497" s="142"/>
      <c r="G497" s="138"/>
      <c r="H497" s="136"/>
      <c r="I497" s="136"/>
      <c r="J497" s="138"/>
      <c r="K497" s="138"/>
      <c r="L497" s="137"/>
      <c r="M497" s="143"/>
      <c r="N497" s="143"/>
      <c r="O497" s="140"/>
      <c r="P497" s="141"/>
      <c r="Q497" s="140"/>
      <c r="R497" s="203"/>
    </row>
    <row r="498" spans="2:18" x14ac:dyDescent="0.2">
      <c r="B498" s="139"/>
      <c r="C498" s="139"/>
      <c r="D498" s="183"/>
      <c r="E498" s="142"/>
      <c r="F498" s="142"/>
      <c r="G498" s="138"/>
      <c r="H498" s="136"/>
      <c r="I498" s="136"/>
      <c r="J498" s="138"/>
      <c r="K498" s="138"/>
      <c r="L498" s="137"/>
      <c r="M498" s="143"/>
      <c r="N498" s="143"/>
      <c r="O498" s="140"/>
      <c r="P498" s="141"/>
      <c r="Q498" s="140"/>
      <c r="R498" s="203"/>
    </row>
    <row r="499" spans="2:18" x14ac:dyDescent="0.2">
      <c r="B499" s="139"/>
      <c r="C499" s="139"/>
      <c r="D499" s="183"/>
      <c r="E499" s="142"/>
      <c r="F499" s="142"/>
      <c r="G499" s="144"/>
      <c r="H499" s="136"/>
      <c r="I499" s="136"/>
      <c r="J499" s="138"/>
      <c r="K499" s="138"/>
      <c r="L499" s="137"/>
      <c r="M499" s="143"/>
      <c r="N499" s="143"/>
      <c r="O499" s="140"/>
      <c r="P499" s="141"/>
      <c r="Q499" s="140"/>
      <c r="R499" s="203"/>
    </row>
    <row r="500" spans="2:18" x14ac:dyDescent="0.2">
      <c r="B500" s="139"/>
      <c r="C500" s="139"/>
      <c r="D500" s="183"/>
      <c r="E500" s="142"/>
      <c r="F500" s="142"/>
      <c r="G500" s="144"/>
      <c r="H500" s="136"/>
      <c r="I500" s="136"/>
      <c r="J500" s="138"/>
      <c r="K500" s="138"/>
      <c r="L500" s="137"/>
      <c r="M500" s="143"/>
      <c r="N500" s="143"/>
      <c r="O500" s="140"/>
      <c r="P500" s="141"/>
      <c r="Q500" s="140"/>
      <c r="R500" s="203"/>
    </row>
    <row r="501" spans="2:18" x14ac:dyDescent="0.2">
      <c r="B501" s="139"/>
      <c r="C501" s="139"/>
      <c r="D501" s="183"/>
      <c r="E501" s="142"/>
      <c r="F501" s="142"/>
      <c r="G501" s="144"/>
      <c r="H501" s="136"/>
      <c r="I501" s="136"/>
      <c r="J501" s="138"/>
      <c r="K501" s="138"/>
      <c r="L501" s="137"/>
      <c r="M501" s="143"/>
      <c r="N501" s="143"/>
      <c r="O501" s="140"/>
      <c r="P501" s="141"/>
      <c r="Q501" s="140"/>
      <c r="R501" s="203"/>
    </row>
    <row r="502" spans="2:18" x14ac:dyDescent="0.2">
      <c r="B502" s="139"/>
      <c r="C502" s="139"/>
      <c r="D502" s="183"/>
      <c r="E502" s="142"/>
      <c r="F502" s="142"/>
      <c r="G502" s="144"/>
      <c r="H502" s="136"/>
      <c r="I502" s="136"/>
      <c r="J502" s="138"/>
      <c r="K502" s="138"/>
      <c r="L502" s="137"/>
      <c r="M502" s="143"/>
      <c r="N502" s="143"/>
      <c r="O502" s="140"/>
      <c r="P502" s="141"/>
      <c r="Q502" s="140"/>
      <c r="R502" s="203"/>
    </row>
    <row r="503" spans="2:18" x14ac:dyDescent="0.2">
      <c r="B503" s="139"/>
      <c r="C503" s="139"/>
      <c r="D503" s="183"/>
      <c r="E503" s="142"/>
      <c r="F503" s="142"/>
      <c r="G503" s="144"/>
      <c r="H503" s="136"/>
      <c r="I503" s="136"/>
      <c r="J503" s="138"/>
      <c r="K503" s="138"/>
      <c r="L503" s="137"/>
      <c r="M503" s="143"/>
      <c r="N503" s="143"/>
      <c r="O503" s="140"/>
      <c r="P503" s="141"/>
      <c r="Q503" s="140"/>
      <c r="R503" s="203"/>
    </row>
    <row r="504" spans="2:18" x14ac:dyDescent="0.2">
      <c r="B504" s="139"/>
      <c r="C504" s="139"/>
      <c r="D504" s="183"/>
      <c r="E504" s="142"/>
      <c r="F504" s="142"/>
      <c r="G504" s="144"/>
      <c r="H504" s="136"/>
      <c r="I504" s="136"/>
      <c r="J504" s="138"/>
      <c r="K504" s="138"/>
      <c r="L504" s="137"/>
      <c r="M504" s="143"/>
      <c r="N504" s="143"/>
      <c r="O504" s="140"/>
      <c r="P504" s="141"/>
      <c r="Q504" s="140"/>
      <c r="R504" s="203"/>
    </row>
    <row r="505" spans="2:18" x14ac:dyDescent="0.2">
      <c r="B505" s="139"/>
      <c r="C505" s="139"/>
      <c r="D505" s="183"/>
      <c r="E505" s="142"/>
      <c r="F505" s="142"/>
      <c r="G505" s="144"/>
      <c r="H505" s="136"/>
      <c r="I505" s="136"/>
      <c r="J505" s="138"/>
      <c r="K505" s="138"/>
      <c r="L505" s="137"/>
      <c r="M505" s="143"/>
      <c r="N505" s="143"/>
      <c r="O505" s="140"/>
      <c r="P505" s="141"/>
      <c r="Q505" s="140"/>
      <c r="R505" s="203"/>
    </row>
    <row r="506" spans="2:18" x14ac:dyDescent="0.2">
      <c r="B506" s="139"/>
      <c r="C506" s="139"/>
      <c r="D506" s="183"/>
      <c r="E506" s="142"/>
      <c r="F506" s="142"/>
      <c r="G506" s="144"/>
      <c r="H506" s="136"/>
      <c r="I506" s="136"/>
      <c r="J506" s="138"/>
      <c r="K506" s="138"/>
      <c r="L506" s="137"/>
      <c r="M506" s="143"/>
      <c r="N506" s="143"/>
      <c r="O506" s="140"/>
      <c r="P506" s="141"/>
      <c r="Q506" s="140"/>
      <c r="R506" s="203"/>
    </row>
    <row r="507" spans="2:18" x14ac:dyDescent="0.2">
      <c r="B507" s="139"/>
      <c r="C507" s="139"/>
      <c r="D507" s="183"/>
      <c r="E507" s="142"/>
      <c r="F507" s="142"/>
      <c r="G507" s="144"/>
      <c r="H507" s="136"/>
      <c r="I507" s="136"/>
      <c r="J507" s="138"/>
      <c r="K507" s="138"/>
      <c r="L507" s="137"/>
      <c r="M507" s="143"/>
      <c r="N507" s="143"/>
      <c r="O507" s="140"/>
      <c r="P507" s="141"/>
      <c r="Q507" s="140"/>
      <c r="R507" s="203"/>
    </row>
    <row r="508" spans="2:18" x14ac:dyDescent="0.2">
      <c r="B508" s="139"/>
      <c r="C508" s="139"/>
      <c r="D508" s="183"/>
      <c r="E508" s="142"/>
      <c r="F508" s="142"/>
      <c r="G508" s="144"/>
      <c r="H508" s="136"/>
      <c r="I508" s="136"/>
      <c r="J508" s="138"/>
      <c r="K508" s="138"/>
      <c r="L508" s="137"/>
      <c r="M508" s="143"/>
      <c r="N508" s="143"/>
      <c r="O508" s="140"/>
      <c r="P508" s="141"/>
      <c r="Q508" s="140"/>
      <c r="R508" s="203"/>
    </row>
    <row r="509" spans="2:18" x14ac:dyDescent="0.2">
      <c r="B509" s="139"/>
      <c r="C509" s="139"/>
      <c r="D509" s="183"/>
      <c r="E509" s="142"/>
      <c r="F509" s="142"/>
      <c r="G509" s="144"/>
      <c r="H509" s="136"/>
      <c r="I509" s="136"/>
      <c r="J509" s="138"/>
      <c r="K509" s="138"/>
      <c r="L509" s="137"/>
      <c r="M509" s="143"/>
      <c r="N509" s="143"/>
      <c r="O509" s="140"/>
      <c r="P509" s="141"/>
      <c r="Q509" s="140"/>
      <c r="R509" s="203"/>
    </row>
    <row r="510" spans="2:18" x14ac:dyDescent="0.2">
      <c r="B510" s="139"/>
      <c r="C510" s="139"/>
      <c r="D510" s="183"/>
      <c r="E510" s="142"/>
      <c r="F510" s="142"/>
      <c r="G510" s="144"/>
      <c r="H510" s="136"/>
      <c r="I510" s="136"/>
      <c r="J510" s="138"/>
      <c r="K510" s="138"/>
      <c r="L510" s="137"/>
      <c r="M510" s="143"/>
      <c r="N510" s="143"/>
      <c r="O510" s="140"/>
      <c r="P510" s="141"/>
      <c r="Q510" s="140"/>
      <c r="R510" s="203"/>
    </row>
    <row r="511" spans="2:18" x14ac:dyDescent="0.2">
      <c r="B511" s="139"/>
      <c r="C511" s="139"/>
      <c r="D511" s="183"/>
      <c r="E511" s="142"/>
      <c r="F511" s="142"/>
      <c r="G511" s="138"/>
      <c r="H511" s="136"/>
      <c r="I511" s="136"/>
      <c r="J511" s="138"/>
      <c r="K511" s="138"/>
      <c r="L511" s="137"/>
      <c r="M511" s="143"/>
      <c r="N511" s="143"/>
      <c r="O511" s="140"/>
      <c r="P511" s="141"/>
      <c r="Q511" s="140"/>
      <c r="R511" s="203"/>
    </row>
    <row r="512" spans="2:18" x14ac:dyDescent="0.2">
      <c r="B512" s="139"/>
      <c r="C512" s="139"/>
      <c r="D512" s="183"/>
      <c r="E512" s="142"/>
      <c r="F512" s="142"/>
      <c r="G512" s="138"/>
      <c r="H512" s="136"/>
      <c r="I512" s="136"/>
      <c r="J512" s="138"/>
      <c r="K512" s="138"/>
      <c r="L512" s="137"/>
      <c r="M512" s="143"/>
      <c r="N512" s="143"/>
      <c r="O512" s="140"/>
      <c r="P512" s="141"/>
      <c r="Q512" s="140"/>
      <c r="R512" s="203"/>
    </row>
    <row r="513" spans="2:18" x14ac:dyDescent="0.2">
      <c r="B513" s="139"/>
      <c r="C513" s="139"/>
      <c r="D513" s="183"/>
      <c r="E513" s="142"/>
      <c r="F513" s="142"/>
      <c r="G513" s="144"/>
      <c r="H513" s="136"/>
      <c r="I513" s="136"/>
      <c r="J513" s="138"/>
      <c r="K513" s="138"/>
      <c r="L513" s="137"/>
      <c r="M513" s="143"/>
      <c r="N513" s="143"/>
      <c r="O513" s="140"/>
      <c r="P513" s="141"/>
      <c r="Q513" s="140"/>
      <c r="R513" s="203"/>
    </row>
    <row r="514" spans="2:18" x14ac:dyDescent="0.2">
      <c r="B514" s="139"/>
      <c r="C514" s="139"/>
      <c r="D514" s="183"/>
      <c r="E514" s="142"/>
      <c r="F514" s="142"/>
      <c r="G514" s="144"/>
      <c r="H514" s="136"/>
      <c r="I514" s="136"/>
      <c r="J514" s="138"/>
      <c r="K514" s="138"/>
      <c r="L514" s="137"/>
      <c r="M514" s="143"/>
      <c r="N514" s="143"/>
      <c r="O514" s="140"/>
      <c r="P514" s="141"/>
      <c r="Q514" s="140"/>
      <c r="R514" s="203"/>
    </row>
    <row r="515" spans="2:18" x14ac:dyDescent="0.2">
      <c r="B515" s="139"/>
      <c r="C515" s="139"/>
      <c r="D515" s="183"/>
      <c r="E515" s="142"/>
      <c r="F515" s="142"/>
      <c r="G515" s="144"/>
      <c r="H515" s="136"/>
      <c r="I515" s="136"/>
      <c r="J515" s="138"/>
      <c r="K515" s="138"/>
      <c r="L515" s="137"/>
      <c r="M515" s="143"/>
      <c r="N515" s="143"/>
      <c r="O515" s="140"/>
      <c r="P515" s="141"/>
      <c r="Q515" s="140"/>
      <c r="R515" s="203"/>
    </row>
    <row r="516" spans="2:18" x14ac:dyDescent="0.2">
      <c r="B516" s="139"/>
      <c r="C516" s="139"/>
      <c r="D516" s="183"/>
      <c r="E516" s="142"/>
      <c r="F516" s="142"/>
      <c r="G516" s="138"/>
      <c r="H516" s="136"/>
      <c r="I516" s="136"/>
      <c r="J516" s="138"/>
      <c r="K516" s="138"/>
      <c r="L516" s="137"/>
      <c r="M516" s="143"/>
      <c r="N516" s="143"/>
      <c r="O516" s="140"/>
      <c r="P516" s="141"/>
      <c r="Q516" s="140"/>
      <c r="R516" s="203"/>
    </row>
    <row r="517" spans="2:18" x14ac:dyDescent="0.2">
      <c r="B517" s="139"/>
      <c r="C517" s="139"/>
      <c r="D517" s="183"/>
      <c r="E517" s="142"/>
      <c r="F517" s="142"/>
      <c r="G517" s="138"/>
      <c r="H517" s="136"/>
      <c r="I517" s="136"/>
      <c r="J517" s="138"/>
      <c r="K517" s="138"/>
      <c r="L517" s="137"/>
      <c r="M517" s="143"/>
      <c r="N517" s="143"/>
      <c r="O517" s="140"/>
      <c r="P517" s="141"/>
      <c r="Q517" s="140"/>
      <c r="R517" s="203"/>
    </row>
    <row r="518" spans="2:18" x14ac:dyDescent="0.2">
      <c r="B518" s="139"/>
      <c r="C518" s="139"/>
      <c r="D518" s="183"/>
      <c r="E518" s="142"/>
      <c r="F518" s="142"/>
      <c r="G518" s="138"/>
      <c r="H518" s="136"/>
      <c r="I518" s="136"/>
      <c r="J518" s="138"/>
      <c r="K518" s="138"/>
      <c r="L518" s="137"/>
      <c r="M518" s="143"/>
      <c r="N518" s="143"/>
      <c r="O518" s="140"/>
      <c r="P518" s="141"/>
      <c r="Q518" s="140"/>
      <c r="R518" s="203"/>
    </row>
    <row r="519" spans="2:18" x14ac:dyDescent="0.2">
      <c r="B519" s="139"/>
      <c r="C519" s="139"/>
      <c r="D519" s="183"/>
      <c r="E519" s="142"/>
      <c r="F519" s="142"/>
      <c r="G519" s="138"/>
      <c r="H519" s="136"/>
      <c r="I519" s="136"/>
      <c r="J519" s="138"/>
      <c r="K519" s="138"/>
      <c r="L519" s="137"/>
      <c r="M519" s="143"/>
      <c r="N519" s="143"/>
      <c r="O519" s="140"/>
      <c r="P519" s="141"/>
      <c r="Q519" s="140"/>
      <c r="R519" s="203"/>
    </row>
    <row r="520" spans="2:18" x14ac:dyDescent="0.2">
      <c r="B520" s="139"/>
      <c r="C520" s="139"/>
      <c r="D520" s="183"/>
      <c r="E520" s="142"/>
      <c r="F520" s="142"/>
      <c r="G520" s="138"/>
      <c r="H520" s="136"/>
      <c r="I520" s="136"/>
      <c r="J520" s="138"/>
      <c r="K520" s="138"/>
      <c r="L520" s="137"/>
      <c r="M520" s="143"/>
      <c r="N520" s="143"/>
      <c r="O520" s="140"/>
      <c r="P520" s="141"/>
      <c r="Q520" s="140"/>
      <c r="R520" s="203"/>
    </row>
    <row r="521" spans="2:18" x14ac:dyDescent="0.2">
      <c r="B521" s="139"/>
      <c r="C521" s="139"/>
      <c r="D521" s="183"/>
      <c r="E521" s="142"/>
      <c r="F521" s="142"/>
      <c r="G521" s="138"/>
      <c r="H521" s="136"/>
      <c r="I521" s="136"/>
      <c r="J521" s="138"/>
      <c r="K521" s="138"/>
      <c r="L521" s="137"/>
      <c r="M521" s="143"/>
      <c r="N521" s="143"/>
      <c r="O521" s="140"/>
      <c r="P521" s="141"/>
      <c r="Q521" s="140"/>
      <c r="R521" s="203"/>
    </row>
    <row r="522" spans="2:18" x14ac:dyDescent="0.2">
      <c r="B522" s="139"/>
      <c r="C522" s="139"/>
      <c r="D522" s="183"/>
      <c r="E522" s="142"/>
      <c r="F522" s="142"/>
      <c r="G522" s="138"/>
      <c r="H522" s="136"/>
      <c r="I522" s="136"/>
      <c r="J522" s="138"/>
      <c r="K522" s="138"/>
      <c r="L522" s="137"/>
      <c r="M522" s="143"/>
      <c r="N522" s="143"/>
      <c r="O522" s="140"/>
      <c r="P522" s="141"/>
      <c r="Q522" s="140"/>
      <c r="R522" s="203"/>
    </row>
    <row r="523" spans="2:18" x14ac:dyDescent="0.2">
      <c r="B523" s="139"/>
      <c r="C523" s="139"/>
      <c r="D523" s="183"/>
      <c r="E523" s="142"/>
      <c r="F523" s="142"/>
      <c r="G523" s="138"/>
      <c r="H523" s="136"/>
      <c r="I523" s="136"/>
      <c r="J523" s="138"/>
      <c r="K523" s="138"/>
      <c r="L523" s="137"/>
      <c r="M523" s="143"/>
      <c r="N523" s="143"/>
      <c r="O523" s="140"/>
      <c r="P523" s="141"/>
      <c r="Q523" s="140"/>
      <c r="R523" s="203"/>
    </row>
    <row r="524" spans="2:18" x14ac:dyDescent="0.2">
      <c r="B524" s="139"/>
      <c r="C524" s="139"/>
      <c r="D524" s="183"/>
      <c r="E524" s="142"/>
      <c r="F524" s="142"/>
      <c r="G524" s="144"/>
      <c r="H524" s="136"/>
      <c r="I524" s="136"/>
      <c r="J524" s="138"/>
      <c r="K524" s="138"/>
      <c r="L524" s="137"/>
      <c r="M524" s="143"/>
      <c r="N524" s="143"/>
      <c r="O524" s="140"/>
      <c r="P524" s="141"/>
      <c r="Q524" s="140"/>
      <c r="R524" s="203"/>
    </row>
    <row r="525" spans="2:18" x14ac:dyDescent="0.2">
      <c r="B525" s="139"/>
      <c r="C525" s="139"/>
      <c r="D525" s="183"/>
      <c r="E525" s="142"/>
      <c r="F525" s="142"/>
      <c r="G525" s="144"/>
      <c r="H525" s="136"/>
      <c r="I525" s="136"/>
      <c r="J525" s="138"/>
      <c r="K525" s="138"/>
      <c r="L525" s="137"/>
      <c r="M525" s="143"/>
      <c r="N525" s="143"/>
      <c r="O525" s="140"/>
      <c r="P525" s="141"/>
      <c r="Q525" s="140"/>
      <c r="R525" s="203"/>
    </row>
    <row r="526" spans="2:18" x14ac:dyDescent="0.2">
      <c r="B526" s="139"/>
      <c r="C526" s="139"/>
      <c r="D526" s="183"/>
      <c r="E526" s="142"/>
      <c r="F526" s="142"/>
      <c r="G526" s="144"/>
      <c r="H526" s="136"/>
      <c r="I526" s="136"/>
      <c r="J526" s="138"/>
      <c r="K526" s="138"/>
      <c r="L526" s="137"/>
      <c r="M526" s="143"/>
      <c r="N526" s="143"/>
      <c r="O526" s="140"/>
      <c r="P526" s="141"/>
      <c r="Q526" s="140"/>
      <c r="R526" s="203"/>
    </row>
    <row r="527" spans="2:18" x14ac:dyDescent="0.2">
      <c r="B527" s="139"/>
      <c r="C527" s="139"/>
      <c r="D527" s="183"/>
      <c r="E527" s="142"/>
      <c r="F527" s="142"/>
      <c r="G527" s="144"/>
      <c r="H527" s="136"/>
      <c r="I527" s="136"/>
      <c r="J527" s="138"/>
      <c r="K527" s="138"/>
      <c r="L527" s="137"/>
      <c r="M527" s="143"/>
      <c r="N527" s="143"/>
      <c r="O527" s="140"/>
      <c r="P527" s="141"/>
      <c r="Q527" s="140"/>
      <c r="R527" s="203"/>
    </row>
    <row r="528" spans="2:18" x14ac:dyDescent="0.2">
      <c r="B528" s="139"/>
      <c r="C528" s="139"/>
      <c r="D528" s="183"/>
      <c r="E528" s="142"/>
      <c r="F528" s="142"/>
      <c r="G528" s="138"/>
      <c r="H528" s="136"/>
      <c r="I528" s="136"/>
      <c r="J528" s="138"/>
      <c r="K528" s="138"/>
      <c r="L528" s="137"/>
      <c r="M528" s="143"/>
      <c r="N528" s="143"/>
      <c r="O528" s="140"/>
      <c r="P528" s="141"/>
      <c r="Q528" s="140"/>
      <c r="R528" s="203"/>
    </row>
    <row r="529" spans="2:18" x14ac:dyDescent="0.2">
      <c r="B529" s="139"/>
      <c r="C529" s="139"/>
      <c r="D529" s="183"/>
      <c r="E529" s="142"/>
      <c r="F529" s="142"/>
      <c r="G529" s="144"/>
      <c r="H529" s="136"/>
      <c r="I529" s="136"/>
      <c r="J529" s="138"/>
      <c r="K529" s="138"/>
      <c r="L529" s="137"/>
      <c r="M529" s="143"/>
      <c r="N529" s="143"/>
      <c r="O529" s="140"/>
      <c r="P529" s="141"/>
      <c r="Q529" s="140"/>
      <c r="R529" s="203"/>
    </row>
    <row r="530" spans="2:18" x14ac:dyDescent="0.2">
      <c r="B530" s="139"/>
      <c r="C530" s="139"/>
      <c r="D530" s="183"/>
      <c r="E530" s="142"/>
      <c r="F530" s="142"/>
      <c r="G530" s="138"/>
      <c r="H530" s="136"/>
      <c r="I530" s="136"/>
      <c r="J530" s="138"/>
      <c r="K530" s="138"/>
      <c r="L530" s="137"/>
      <c r="M530" s="143"/>
      <c r="N530" s="143"/>
      <c r="O530" s="140"/>
      <c r="P530" s="141"/>
      <c r="Q530" s="140"/>
      <c r="R530" s="203"/>
    </row>
    <row r="531" spans="2:18" x14ac:dyDescent="0.2">
      <c r="B531" s="139"/>
      <c r="C531" s="139"/>
      <c r="D531" s="183"/>
      <c r="E531" s="142"/>
      <c r="F531" s="142"/>
      <c r="G531" s="138"/>
      <c r="H531" s="136"/>
      <c r="I531" s="136"/>
      <c r="J531" s="138"/>
      <c r="K531" s="138"/>
      <c r="L531" s="137"/>
      <c r="M531" s="143"/>
      <c r="N531" s="143"/>
      <c r="O531" s="140"/>
      <c r="P531" s="141"/>
      <c r="Q531" s="140"/>
      <c r="R531" s="203"/>
    </row>
    <row r="532" spans="2:18" x14ac:dyDescent="0.2">
      <c r="B532" s="139"/>
      <c r="C532" s="139"/>
      <c r="D532" s="183"/>
      <c r="E532" s="142"/>
      <c r="F532" s="142"/>
      <c r="G532" s="138"/>
      <c r="H532" s="136"/>
      <c r="I532" s="136"/>
      <c r="J532" s="138"/>
      <c r="K532" s="138"/>
      <c r="L532" s="137"/>
      <c r="M532" s="143"/>
      <c r="N532" s="143"/>
      <c r="O532" s="140"/>
      <c r="P532" s="141"/>
      <c r="Q532" s="140"/>
      <c r="R532" s="203"/>
    </row>
    <row r="533" spans="2:18" x14ac:dyDescent="0.2">
      <c r="B533" s="139"/>
      <c r="C533" s="139"/>
      <c r="D533" s="183"/>
      <c r="E533" s="142"/>
      <c r="F533" s="142"/>
      <c r="G533" s="138"/>
      <c r="H533" s="136"/>
      <c r="I533" s="136"/>
      <c r="J533" s="138"/>
      <c r="K533" s="138"/>
      <c r="L533" s="137"/>
      <c r="M533" s="143"/>
      <c r="N533" s="143"/>
      <c r="O533" s="140"/>
      <c r="P533" s="141"/>
      <c r="Q533" s="140"/>
      <c r="R533" s="203"/>
    </row>
    <row r="534" spans="2:18" x14ac:dyDescent="0.2">
      <c r="B534" s="139"/>
      <c r="C534" s="139"/>
      <c r="D534" s="183"/>
      <c r="E534" s="142"/>
      <c r="F534" s="142"/>
      <c r="G534" s="138"/>
      <c r="H534" s="136"/>
      <c r="I534" s="136"/>
      <c r="J534" s="138"/>
      <c r="K534" s="138"/>
      <c r="L534" s="137"/>
      <c r="M534" s="143"/>
      <c r="N534" s="143"/>
      <c r="O534" s="140"/>
      <c r="P534" s="141"/>
      <c r="Q534" s="140"/>
      <c r="R534" s="203"/>
    </row>
    <row r="535" spans="2:18" x14ac:dyDescent="0.2">
      <c r="B535" s="139"/>
      <c r="C535" s="139"/>
      <c r="D535" s="183"/>
      <c r="E535" s="142"/>
      <c r="F535" s="142"/>
      <c r="G535" s="138"/>
      <c r="H535" s="136"/>
      <c r="I535" s="136"/>
      <c r="J535" s="138"/>
      <c r="K535" s="138"/>
      <c r="L535" s="137"/>
      <c r="M535" s="143"/>
      <c r="N535" s="143"/>
      <c r="O535" s="140"/>
      <c r="P535" s="141"/>
      <c r="Q535" s="140"/>
      <c r="R535" s="203"/>
    </row>
    <row r="536" spans="2:18" x14ac:dyDescent="0.2">
      <c r="B536" s="139"/>
      <c r="C536" s="139"/>
      <c r="D536" s="183"/>
      <c r="E536" s="142"/>
      <c r="F536" s="142"/>
      <c r="G536" s="144"/>
      <c r="H536" s="136"/>
      <c r="I536" s="136"/>
      <c r="J536" s="138"/>
      <c r="K536" s="138"/>
      <c r="L536" s="137"/>
      <c r="M536" s="143"/>
      <c r="N536" s="143"/>
      <c r="O536" s="140"/>
      <c r="P536" s="141"/>
      <c r="Q536" s="140"/>
      <c r="R536" s="203"/>
    </row>
    <row r="537" spans="2:18" x14ac:dyDescent="0.2">
      <c r="B537" s="139"/>
      <c r="C537" s="139"/>
      <c r="D537" s="183"/>
      <c r="E537" s="142"/>
      <c r="F537" s="142"/>
      <c r="G537" s="138"/>
      <c r="H537" s="136"/>
      <c r="I537" s="136"/>
      <c r="J537" s="138"/>
      <c r="K537" s="138"/>
      <c r="L537" s="137"/>
      <c r="M537" s="143"/>
      <c r="N537" s="143"/>
      <c r="O537" s="140"/>
      <c r="P537" s="141"/>
      <c r="Q537" s="140"/>
      <c r="R537" s="203"/>
    </row>
    <row r="538" spans="2:18" x14ac:dyDescent="0.2">
      <c r="B538" s="139"/>
      <c r="C538" s="139"/>
      <c r="D538" s="183"/>
      <c r="E538" s="142"/>
      <c r="F538" s="142"/>
      <c r="G538" s="138"/>
      <c r="H538" s="136"/>
      <c r="I538" s="136"/>
      <c r="J538" s="138"/>
      <c r="K538" s="138"/>
      <c r="L538" s="137"/>
      <c r="M538" s="143"/>
      <c r="N538" s="143"/>
      <c r="O538" s="140"/>
      <c r="P538" s="141"/>
      <c r="Q538" s="140"/>
      <c r="R538" s="203"/>
    </row>
    <row r="539" spans="2:18" x14ac:dyDescent="0.2">
      <c r="B539" s="139"/>
      <c r="C539" s="139"/>
      <c r="D539" s="183"/>
      <c r="E539" s="142"/>
      <c r="F539" s="142"/>
      <c r="G539" s="138"/>
      <c r="H539" s="136"/>
      <c r="I539" s="136"/>
      <c r="J539" s="138"/>
      <c r="K539" s="138"/>
      <c r="L539" s="137"/>
      <c r="M539" s="143"/>
      <c r="N539" s="143"/>
      <c r="O539" s="140"/>
      <c r="P539" s="141"/>
      <c r="Q539" s="140"/>
      <c r="R539" s="203"/>
    </row>
    <row r="540" spans="2:18" x14ac:dyDescent="0.2">
      <c r="B540" s="139"/>
      <c r="C540" s="139"/>
      <c r="D540" s="183"/>
      <c r="E540" s="142"/>
      <c r="F540" s="142"/>
      <c r="G540" s="144"/>
      <c r="H540" s="136"/>
      <c r="I540" s="136"/>
      <c r="J540" s="138"/>
      <c r="K540" s="138"/>
      <c r="L540" s="137"/>
      <c r="M540" s="143"/>
      <c r="N540" s="143"/>
      <c r="O540" s="140"/>
      <c r="P540" s="141"/>
      <c r="Q540" s="140"/>
      <c r="R540" s="203"/>
    </row>
    <row r="541" spans="2:18" x14ac:dyDescent="0.2">
      <c r="B541" s="139"/>
      <c r="C541" s="139"/>
      <c r="D541" s="183"/>
      <c r="E541" s="142"/>
      <c r="F541" s="142"/>
      <c r="G541" s="138"/>
      <c r="H541" s="136"/>
      <c r="I541" s="136"/>
      <c r="J541" s="138"/>
      <c r="K541" s="138"/>
      <c r="L541" s="137"/>
      <c r="M541" s="143"/>
      <c r="N541" s="143"/>
      <c r="O541" s="140"/>
      <c r="P541" s="141"/>
      <c r="Q541" s="140"/>
      <c r="R541" s="203"/>
    </row>
    <row r="542" spans="2:18" x14ac:dyDescent="0.2">
      <c r="B542" s="139"/>
      <c r="C542" s="139"/>
      <c r="D542" s="183"/>
      <c r="E542" s="142"/>
      <c r="F542" s="142"/>
      <c r="G542" s="138"/>
      <c r="H542" s="136"/>
      <c r="I542" s="136"/>
      <c r="J542" s="138"/>
      <c r="K542" s="138"/>
      <c r="L542" s="137"/>
      <c r="M542" s="143"/>
      <c r="N542" s="143"/>
      <c r="O542" s="140"/>
      <c r="P542" s="141"/>
      <c r="Q542" s="140"/>
      <c r="R542" s="203"/>
    </row>
    <row r="543" spans="2:18" x14ac:dyDescent="0.2">
      <c r="B543" s="139"/>
      <c r="C543" s="139"/>
      <c r="D543" s="183"/>
      <c r="E543" s="142"/>
      <c r="F543" s="142"/>
      <c r="G543" s="138"/>
      <c r="H543" s="136"/>
      <c r="I543" s="136"/>
      <c r="J543" s="138"/>
      <c r="K543" s="138"/>
      <c r="L543" s="137"/>
      <c r="M543" s="143"/>
      <c r="N543" s="143"/>
      <c r="O543" s="140"/>
      <c r="P543" s="141"/>
      <c r="Q543" s="140"/>
      <c r="R543" s="203"/>
    </row>
    <row r="544" spans="2:18" x14ac:dyDescent="0.2">
      <c r="B544" s="139"/>
      <c r="C544" s="139"/>
      <c r="D544" s="183"/>
      <c r="E544" s="142"/>
      <c r="F544" s="142"/>
      <c r="G544" s="138"/>
      <c r="H544" s="136"/>
      <c r="I544" s="136"/>
      <c r="J544" s="138"/>
      <c r="K544" s="138"/>
      <c r="L544" s="137"/>
      <c r="M544" s="143"/>
      <c r="N544" s="143"/>
      <c r="O544" s="140"/>
      <c r="P544" s="141"/>
      <c r="Q544" s="140"/>
      <c r="R544" s="203"/>
    </row>
    <row r="545" spans="2:18" x14ac:dyDescent="0.2">
      <c r="B545" s="139"/>
      <c r="C545" s="139"/>
      <c r="D545" s="183"/>
      <c r="E545" s="142"/>
      <c r="F545" s="142"/>
      <c r="G545" s="138"/>
      <c r="H545" s="136"/>
      <c r="I545" s="136"/>
      <c r="J545" s="138"/>
      <c r="K545" s="138"/>
      <c r="L545" s="137"/>
      <c r="M545" s="143"/>
      <c r="N545" s="143"/>
      <c r="O545" s="140"/>
      <c r="P545" s="141"/>
      <c r="Q545" s="140"/>
      <c r="R545" s="203"/>
    </row>
    <row r="546" spans="2:18" x14ac:dyDescent="0.2">
      <c r="B546" s="139"/>
      <c r="C546" s="139"/>
      <c r="D546" s="183"/>
      <c r="E546" s="142"/>
      <c r="F546" s="142"/>
      <c r="G546" s="138"/>
      <c r="H546" s="136"/>
      <c r="I546" s="136"/>
      <c r="J546" s="138"/>
      <c r="K546" s="138"/>
      <c r="L546" s="137"/>
      <c r="M546" s="143"/>
      <c r="N546" s="143"/>
      <c r="O546" s="140"/>
      <c r="P546" s="141"/>
      <c r="Q546" s="140"/>
      <c r="R546" s="203"/>
    </row>
    <row r="547" spans="2:18" x14ac:dyDescent="0.2">
      <c r="B547" s="52"/>
      <c r="F547" s="90"/>
      <c r="H547" s="54"/>
      <c r="K547" s="90"/>
      <c r="M547" s="56"/>
      <c r="N547" s="56"/>
      <c r="O547" s="52"/>
      <c r="P547" s="52"/>
      <c r="Q547" s="52"/>
      <c r="R547" s="204"/>
    </row>
    <row r="548" spans="2:18" x14ac:dyDescent="0.2">
      <c r="B548" s="52"/>
      <c r="F548" s="90"/>
      <c r="H548" s="54"/>
      <c r="K548" s="90"/>
      <c r="M548" s="56"/>
      <c r="N548" s="56"/>
      <c r="O548" s="52"/>
      <c r="P548" s="52"/>
      <c r="Q548" s="52"/>
      <c r="R548" s="204"/>
    </row>
    <row r="549" spans="2:18" x14ac:dyDescent="0.2">
      <c r="B549" s="52"/>
      <c r="F549" s="90"/>
      <c r="H549" s="54"/>
      <c r="K549" s="90"/>
      <c r="M549" s="56"/>
      <c r="N549" s="56"/>
      <c r="O549" s="52"/>
      <c r="P549" s="52"/>
      <c r="Q549" s="52"/>
      <c r="R549" s="204"/>
    </row>
    <row r="550" spans="2:18" x14ac:dyDescent="0.2">
      <c r="B550" s="52"/>
      <c r="F550" s="90"/>
      <c r="H550" s="54"/>
      <c r="K550" s="90"/>
      <c r="M550" s="56"/>
      <c r="N550" s="56"/>
      <c r="O550" s="52"/>
      <c r="P550" s="52"/>
      <c r="Q550" s="52"/>
      <c r="R550" s="204"/>
    </row>
    <row r="551" spans="2:18" x14ac:dyDescent="0.2">
      <c r="B551" s="52"/>
      <c r="F551" s="90"/>
      <c r="H551" s="54"/>
      <c r="K551" s="90"/>
      <c r="M551" s="56"/>
      <c r="N551" s="56"/>
      <c r="O551" s="52"/>
      <c r="P551" s="52"/>
      <c r="Q551" s="52"/>
      <c r="R551" s="204"/>
    </row>
    <row r="552" spans="2:18" x14ac:dyDescent="0.2">
      <c r="B552" s="52"/>
      <c r="F552" s="90"/>
      <c r="H552" s="54"/>
      <c r="K552" s="90"/>
      <c r="M552" s="56"/>
      <c r="N552" s="56"/>
      <c r="O552" s="52"/>
      <c r="P552" s="52"/>
      <c r="Q552" s="52"/>
      <c r="R552" s="204"/>
    </row>
    <row r="553" spans="2:18" x14ac:dyDescent="0.2">
      <c r="B553" s="52"/>
      <c r="F553" s="90"/>
      <c r="H553" s="54"/>
      <c r="K553" s="90"/>
      <c r="M553" s="56"/>
      <c r="N553" s="56"/>
      <c r="O553" s="52"/>
      <c r="P553" s="52"/>
      <c r="Q553" s="52"/>
      <c r="R553" s="204"/>
    </row>
    <row r="554" spans="2:18" x14ac:dyDescent="0.2">
      <c r="B554" s="52"/>
      <c r="F554" s="90"/>
      <c r="H554" s="54"/>
      <c r="K554" s="90"/>
      <c r="M554" s="56"/>
      <c r="N554" s="56"/>
      <c r="O554" s="52"/>
      <c r="P554" s="52"/>
      <c r="Q554" s="52"/>
      <c r="R554" s="204"/>
    </row>
    <row r="555" spans="2:18" x14ac:dyDescent="0.2">
      <c r="B555" s="52"/>
      <c r="F555" s="90"/>
      <c r="H555" s="54"/>
      <c r="K555" s="90"/>
      <c r="M555" s="56"/>
      <c r="N555" s="56"/>
      <c r="O555" s="52"/>
      <c r="P555" s="52"/>
      <c r="Q555" s="52"/>
      <c r="R555" s="204"/>
    </row>
    <row r="556" spans="2:18" x14ac:dyDescent="0.2">
      <c r="B556" s="52"/>
      <c r="F556" s="90"/>
      <c r="H556" s="54"/>
      <c r="K556" s="90"/>
      <c r="M556" s="56"/>
      <c r="N556" s="56"/>
      <c r="O556" s="52"/>
      <c r="P556" s="52"/>
      <c r="Q556" s="52"/>
      <c r="R556" s="204"/>
    </row>
    <row r="557" spans="2:18" x14ac:dyDescent="0.2">
      <c r="B557" s="52"/>
      <c r="F557" s="90"/>
      <c r="H557" s="54"/>
      <c r="K557" s="90"/>
      <c r="M557" s="56"/>
      <c r="N557" s="56"/>
      <c r="O557" s="52"/>
      <c r="P557" s="52"/>
      <c r="Q557" s="52"/>
      <c r="R557" s="204"/>
    </row>
    <row r="558" spans="2:18" x14ac:dyDescent="0.2">
      <c r="B558" s="52"/>
      <c r="F558" s="90"/>
      <c r="H558" s="54"/>
      <c r="K558" s="90"/>
      <c r="M558" s="56"/>
      <c r="N558" s="56"/>
      <c r="O558" s="52"/>
      <c r="P558" s="52"/>
      <c r="Q558" s="52"/>
      <c r="R558" s="204"/>
    </row>
    <row r="559" spans="2:18" x14ac:dyDescent="0.2">
      <c r="B559" s="52"/>
      <c r="F559" s="90"/>
      <c r="H559" s="54"/>
      <c r="K559" s="90"/>
      <c r="M559" s="56"/>
      <c r="N559" s="56"/>
      <c r="O559" s="52"/>
      <c r="P559" s="52"/>
      <c r="Q559" s="52"/>
      <c r="R559" s="204"/>
    </row>
    <row r="560" spans="2:18" x14ac:dyDescent="0.2">
      <c r="B560" s="52"/>
      <c r="F560" s="90"/>
      <c r="H560" s="54"/>
      <c r="K560" s="90"/>
      <c r="M560" s="56"/>
      <c r="N560" s="56"/>
      <c r="O560" s="52"/>
      <c r="P560" s="52"/>
      <c r="Q560" s="52"/>
      <c r="R560" s="204"/>
    </row>
    <row r="561" spans="2:18" x14ac:dyDescent="0.2">
      <c r="B561" s="52"/>
      <c r="F561" s="90"/>
      <c r="H561" s="54"/>
      <c r="K561" s="90"/>
      <c r="M561" s="56"/>
      <c r="N561" s="56"/>
      <c r="O561" s="52"/>
      <c r="P561" s="52"/>
      <c r="Q561" s="52"/>
      <c r="R561" s="204"/>
    </row>
    <row r="562" spans="2:18" x14ac:dyDescent="0.2">
      <c r="B562" s="52"/>
      <c r="F562" s="90"/>
      <c r="H562" s="54"/>
      <c r="K562" s="90"/>
      <c r="M562" s="56"/>
      <c r="N562" s="56"/>
      <c r="O562" s="52"/>
      <c r="P562" s="52"/>
      <c r="Q562" s="52"/>
      <c r="R562" s="204"/>
    </row>
    <row r="563" spans="2:18" x14ac:dyDescent="0.2">
      <c r="B563" s="52"/>
      <c r="F563" s="90"/>
      <c r="H563" s="54"/>
      <c r="K563" s="90"/>
      <c r="M563" s="56"/>
      <c r="N563" s="56"/>
      <c r="O563" s="52"/>
      <c r="P563" s="52"/>
      <c r="Q563" s="52"/>
      <c r="R563" s="204"/>
    </row>
    <row r="564" spans="2:18" x14ac:dyDescent="0.2">
      <c r="B564" s="52"/>
      <c r="F564" s="90"/>
      <c r="H564" s="54"/>
      <c r="K564" s="90"/>
      <c r="M564" s="56"/>
      <c r="N564" s="56"/>
      <c r="O564" s="52"/>
      <c r="P564" s="52"/>
      <c r="Q564" s="52"/>
      <c r="R564" s="204"/>
    </row>
    <row r="565" spans="2:18" x14ac:dyDescent="0.2">
      <c r="B565" s="52"/>
      <c r="F565" s="90"/>
      <c r="H565" s="54"/>
      <c r="K565" s="90"/>
      <c r="M565" s="56"/>
      <c r="N565" s="56"/>
      <c r="O565" s="52"/>
      <c r="P565" s="52"/>
      <c r="Q565" s="52"/>
      <c r="R565" s="204"/>
    </row>
    <row r="566" spans="2:18" x14ac:dyDescent="0.2">
      <c r="B566" s="52"/>
      <c r="F566" s="90"/>
      <c r="H566" s="54"/>
      <c r="K566" s="90"/>
      <c r="M566" s="56"/>
      <c r="N566" s="56"/>
      <c r="O566" s="52"/>
      <c r="P566" s="52"/>
      <c r="Q566" s="52"/>
      <c r="R566" s="204"/>
    </row>
    <row r="567" spans="2:18" x14ac:dyDescent="0.2">
      <c r="B567" s="52"/>
      <c r="F567" s="90"/>
      <c r="H567" s="54"/>
      <c r="K567" s="90"/>
      <c r="M567" s="56"/>
      <c r="N567" s="56"/>
      <c r="O567" s="52"/>
      <c r="P567" s="52"/>
      <c r="Q567" s="52"/>
      <c r="R567" s="204"/>
    </row>
    <row r="568" spans="2:18" x14ac:dyDescent="0.2">
      <c r="B568" s="52"/>
      <c r="F568" s="90"/>
      <c r="H568" s="54"/>
      <c r="K568" s="90"/>
      <c r="M568" s="56"/>
      <c r="N568" s="56"/>
      <c r="O568" s="52"/>
      <c r="P568" s="52"/>
      <c r="Q568" s="52"/>
      <c r="R568" s="204"/>
    </row>
    <row r="569" spans="2:18" x14ac:dyDescent="0.2">
      <c r="B569" s="52"/>
      <c r="F569" s="90"/>
      <c r="H569" s="54"/>
      <c r="K569" s="90"/>
      <c r="M569" s="56"/>
      <c r="N569" s="56"/>
      <c r="O569" s="52"/>
      <c r="P569" s="52"/>
      <c r="Q569" s="52"/>
      <c r="R569" s="204"/>
    </row>
    <row r="570" spans="2:18" x14ac:dyDescent="0.2">
      <c r="B570" s="52"/>
      <c r="F570" s="90"/>
      <c r="H570" s="54"/>
      <c r="K570" s="90"/>
      <c r="M570" s="56"/>
      <c r="N570" s="56"/>
      <c r="O570" s="52"/>
      <c r="P570" s="52"/>
      <c r="Q570" s="52"/>
      <c r="R570" s="204"/>
    </row>
    <row r="571" spans="2:18" x14ac:dyDescent="0.2">
      <c r="B571" s="52"/>
      <c r="F571" s="90"/>
      <c r="H571" s="54"/>
      <c r="K571" s="90"/>
      <c r="M571" s="56"/>
      <c r="N571" s="56"/>
      <c r="O571" s="52"/>
      <c r="P571" s="52"/>
      <c r="Q571" s="52"/>
      <c r="R571" s="204"/>
    </row>
    <row r="572" spans="2:18" x14ac:dyDescent="0.2">
      <c r="B572" s="52"/>
      <c r="F572" s="90"/>
      <c r="H572" s="54"/>
      <c r="K572" s="90"/>
      <c r="M572" s="56"/>
      <c r="N572" s="56"/>
      <c r="O572" s="52"/>
      <c r="P572" s="52"/>
      <c r="Q572" s="52"/>
      <c r="R572" s="204"/>
    </row>
    <row r="573" spans="2:18" x14ac:dyDescent="0.2">
      <c r="B573" s="52"/>
      <c r="F573" s="90"/>
      <c r="H573" s="54"/>
      <c r="K573" s="90"/>
      <c r="M573" s="56"/>
      <c r="N573" s="56"/>
      <c r="O573" s="52"/>
      <c r="P573" s="52"/>
      <c r="Q573" s="52"/>
      <c r="R573" s="204"/>
    </row>
    <row r="574" spans="2:18" x14ac:dyDescent="0.2">
      <c r="B574" s="52"/>
      <c r="F574" s="90"/>
      <c r="H574" s="54"/>
      <c r="K574" s="90"/>
      <c r="M574" s="56"/>
      <c r="N574" s="56"/>
      <c r="O574" s="52"/>
      <c r="P574" s="52"/>
      <c r="Q574" s="52"/>
      <c r="R574" s="204"/>
    </row>
    <row r="575" spans="2:18" x14ac:dyDescent="0.2">
      <c r="B575" s="52"/>
      <c r="F575" s="90"/>
      <c r="H575" s="54"/>
      <c r="K575" s="90"/>
      <c r="M575" s="56"/>
      <c r="N575" s="56"/>
      <c r="O575" s="52"/>
      <c r="P575" s="52"/>
      <c r="Q575" s="52"/>
      <c r="R575" s="204"/>
    </row>
    <row r="576" spans="2:18" x14ac:dyDescent="0.2">
      <c r="B576" s="52"/>
      <c r="F576" s="90"/>
      <c r="H576" s="54"/>
      <c r="K576" s="90"/>
      <c r="M576" s="56"/>
      <c r="N576" s="56"/>
      <c r="O576" s="52"/>
      <c r="P576" s="52"/>
      <c r="Q576" s="52"/>
      <c r="R576" s="204"/>
    </row>
    <row r="577" spans="2:18" x14ac:dyDescent="0.2">
      <c r="B577" s="52"/>
      <c r="F577" s="90"/>
      <c r="H577" s="54"/>
      <c r="K577" s="90"/>
      <c r="M577" s="56"/>
      <c r="N577" s="56"/>
      <c r="O577" s="52"/>
      <c r="P577" s="52"/>
      <c r="Q577" s="52"/>
      <c r="R577" s="204"/>
    </row>
    <row r="578" spans="2:18" x14ac:dyDescent="0.2">
      <c r="B578" s="52"/>
      <c r="F578" s="90"/>
      <c r="H578" s="54"/>
      <c r="K578" s="90"/>
      <c r="M578" s="56"/>
      <c r="N578" s="56"/>
      <c r="O578" s="52"/>
      <c r="P578" s="52"/>
      <c r="Q578" s="52"/>
      <c r="R578" s="204"/>
    </row>
    <row r="579" spans="2:18" x14ac:dyDescent="0.2">
      <c r="B579" s="52"/>
      <c r="F579" s="90"/>
      <c r="H579" s="54"/>
      <c r="K579" s="90"/>
      <c r="M579" s="56"/>
      <c r="N579" s="56"/>
      <c r="O579" s="52"/>
      <c r="P579" s="52"/>
      <c r="Q579" s="52"/>
      <c r="R579" s="204"/>
    </row>
    <row r="580" spans="2:18" x14ac:dyDescent="0.2">
      <c r="B580" s="52"/>
      <c r="F580" s="90"/>
      <c r="H580" s="54"/>
      <c r="K580" s="90"/>
      <c r="M580" s="56"/>
      <c r="N580" s="56"/>
      <c r="O580" s="52"/>
      <c r="P580" s="52"/>
      <c r="Q580" s="52"/>
      <c r="R580" s="204"/>
    </row>
    <row r="581" spans="2:18" x14ac:dyDescent="0.2">
      <c r="B581" s="52"/>
      <c r="F581" s="90"/>
      <c r="H581" s="54"/>
      <c r="K581" s="90"/>
      <c r="M581" s="56"/>
      <c r="N581" s="56"/>
      <c r="O581" s="52"/>
      <c r="P581" s="52"/>
      <c r="Q581" s="52"/>
      <c r="R581" s="204"/>
    </row>
    <row r="582" spans="2:18" x14ac:dyDescent="0.2">
      <c r="B582" s="52"/>
      <c r="F582" s="90"/>
      <c r="H582" s="54"/>
      <c r="K582" s="90"/>
      <c r="M582" s="56"/>
      <c r="N582" s="56"/>
      <c r="O582" s="52"/>
      <c r="P582" s="52"/>
      <c r="Q582" s="52"/>
      <c r="R582" s="204"/>
    </row>
    <row r="583" spans="2:18" x14ac:dyDescent="0.2">
      <c r="B583" s="52"/>
      <c r="F583" s="90"/>
      <c r="H583" s="54"/>
      <c r="K583" s="90"/>
      <c r="M583" s="56"/>
      <c r="N583" s="56"/>
      <c r="O583" s="52"/>
      <c r="P583" s="52"/>
      <c r="Q583" s="52"/>
      <c r="R583" s="204"/>
    </row>
    <row r="584" spans="2:18" x14ac:dyDescent="0.2">
      <c r="B584" s="52"/>
      <c r="F584" s="90"/>
      <c r="H584" s="54"/>
      <c r="K584" s="90"/>
      <c r="M584" s="56"/>
      <c r="N584" s="56"/>
      <c r="O584" s="52"/>
      <c r="P584" s="52"/>
      <c r="Q584" s="52"/>
      <c r="R584" s="204"/>
    </row>
    <row r="585" spans="2:18" x14ac:dyDescent="0.2">
      <c r="B585" s="52"/>
      <c r="F585" s="90"/>
      <c r="H585" s="54"/>
      <c r="K585" s="90"/>
      <c r="M585" s="56"/>
      <c r="N585" s="56"/>
      <c r="O585" s="52"/>
      <c r="P585" s="52"/>
      <c r="Q585" s="52"/>
      <c r="R585" s="204"/>
    </row>
    <row r="586" spans="2:18" x14ac:dyDescent="0.2">
      <c r="B586" s="52"/>
      <c r="F586" s="90"/>
      <c r="H586" s="54"/>
      <c r="K586" s="90"/>
      <c r="M586" s="56"/>
      <c r="N586" s="56"/>
      <c r="O586" s="52"/>
      <c r="P586" s="52"/>
      <c r="Q586" s="52"/>
      <c r="R586" s="204"/>
    </row>
    <row r="587" spans="2:18" x14ac:dyDescent="0.2">
      <c r="B587" s="52"/>
      <c r="F587" s="90"/>
      <c r="H587" s="54"/>
      <c r="K587" s="90"/>
      <c r="M587" s="56"/>
      <c r="N587" s="56"/>
      <c r="O587" s="52"/>
      <c r="P587" s="52"/>
      <c r="Q587" s="52"/>
      <c r="R587" s="204"/>
    </row>
    <row r="588" spans="2:18" x14ac:dyDescent="0.2">
      <c r="B588" s="52"/>
      <c r="F588" s="90"/>
      <c r="H588" s="54"/>
      <c r="K588" s="90"/>
      <c r="M588" s="56"/>
      <c r="N588" s="56"/>
      <c r="O588" s="52"/>
      <c r="P588" s="52"/>
      <c r="Q588" s="52"/>
      <c r="R588" s="204"/>
    </row>
    <row r="589" spans="2:18" x14ac:dyDescent="0.2">
      <c r="B589" s="52"/>
      <c r="F589" s="90"/>
      <c r="H589" s="54"/>
      <c r="K589" s="90"/>
      <c r="M589" s="56"/>
      <c r="N589" s="56"/>
      <c r="O589" s="52"/>
      <c r="P589" s="52"/>
      <c r="Q589" s="52"/>
      <c r="R589" s="204"/>
    </row>
    <row r="590" spans="2:18" x14ac:dyDescent="0.2">
      <c r="B590" s="52"/>
      <c r="F590" s="90"/>
      <c r="H590" s="54"/>
      <c r="K590" s="90"/>
      <c r="M590" s="56"/>
      <c r="N590" s="56"/>
      <c r="O590" s="52"/>
      <c r="P590" s="52"/>
      <c r="Q590" s="52"/>
      <c r="R590" s="204"/>
    </row>
    <row r="591" spans="2:18" x14ac:dyDescent="0.2">
      <c r="B591" s="52"/>
      <c r="F591" s="90"/>
      <c r="H591" s="54"/>
      <c r="K591" s="90"/>
      <c r="M591" s="56"/>
      <c r="N591" s="56"/>
      <c r="O591" s="52"/>
      <c r="P591" s="52"/>
      <c r="Q591" s="52"/>
      <c r="R591" s="204"/>
    </row>
    <row r="592" spans="2:18" x14ac:dyDescent="0.2">
      <c r="B592" s="52"/>
      <c r="F592" s="90"/>
      <c r="H592" s="54"/>
      <c r="K592" s="90"/>
      <c r="M592" s="56"/>
      <c r="N592" s="56"/>
      <c r="O592" s="52"/>
      <c r="P592" s="52"/>
      <c r="Q592" s="52"/>
      <c r="R592" s="204"/>
    </row>
    <row r="593" spans="2:18" x14ac:dyDescent="0.2">
      <c r="B593" s="52"/>
      <c r="F593" s="90"/>
      <c r="H593" s="54"/>
      <c r="K593" s="90"/>
      <c r="M593" s="56"/>
      <c r="N593" s="56"/>
      <c r="O593" s="52"/>
      <c r="P593" s="52"/>
      <c r="Q593" s="52"/>
      <c r="R593" s="204"/>
    </row>
    <row r="594" spans="2:18" x14ac:dyDescent="0.2">
      <c r="B594" s="52"/>
      <c r="F594" s="90"/>
      <c r="H594" s="54"/>
      <c r="K594" s="90"/>
      <c r="M594" s="56"/>
      <c r="N594" s="56"/>
      <c r="O594" s="52"/>
      <c r="P594" s="52"/>
      <c r="Q594" s="52"/>
      <c r="R594" s="204"/>
    </row>
    <row r="595" spans="2:18" x14ac:dyDescent="0.2">
      <c r="B595" s="52"/>
      <c r="F595" s="90"/>
      <c r="H595" s="54"/>
      <c r="K595" s="90"/>
      <c r="M595" s="56"/>
      <c r="N595" s="56"/>
      <c r="O595" s="52"/>
      <c r="P595" s="52"/>
      <c r="Q595" s="52"/>
      <c r="R595" s="204"/>
    </row>
    <row r="596" spans="2:18" x14ac:dyDescent="0.2">
      <c r="B596" s="52"/>
      <c r="F596" s="90"/>
      <c r="H596" s="54"/>
      <c r="K596" s="90"/>
      <c r="M596" s="56"/>
      <c r="N596" s="56"/>
      <c r="O596" s="52"/>
      <c r="P596" s="52"/>
      <c r="Q596" s="52"/>
      <c r="R596" s="204"/>
    </row>
    <row r="597" spans="2:18" x14ac:dyDescent="0.2">
      <c r="B597" s="52"/>
      <c r="F597" s="90"/>
      <c r="H597" s="54"/>
      <c r="K597" s="90"/>
      <c r="M597" s="56"/>
      <c r="N597" s="56"/>
      <c r="O597" s="52"/>
      <c r="P597" s="52"/>
      <c r="Q597" s="52"/>
      <c r="R597" s="204"/>
    </row>
    <row r="598" spans="2:18" x14ac:dyDescent="0.2">
      <c r="B598" s="52"/>
      <c r="F598" s="90"/>
      <c r="H598" s="54"/>
      <c r="K598" s="90"/>
      <c r="M598" s="56"/>
      <c r="N598" s="56"/>
      <c r="O598" s="52"/>
      <c r="P598" s="52"/>
      <c r="Q598" s="52"/>
      <c r="R598" s="204"/>
    </row>
    <row r="599" spans="2:18" x14ac:dyDescent="0.2">
      <c r="B599" s="52"/>
      <c r="F599" s="90"/>
      <c r="H599" s="54"/>
      <c r="K599" s="90"/>
      <c r="M599" s="56"/>
      <c r="N599" s="56"/>
      <c r="O599" s="52"/>
      <c r="P599" s="52"/>
      <c r="Q599" s="52"/>
      <c r="R599" s="204"/>
    </row>
    <row r="600" spans="2:18" x14ac:dyDescent="0.2">
      <c r="B600" s="52"/>
      <c r="F600" s="90"/>
      <c r="H600" s="54"/>
      <c r="K600" s="90"/>
      <c r="M600" s="56"/>
      <c r="N600" s="56"/>
      <c r="O600" s="52"/>
      <c r="P600" s="52"/>
      <c r="Q600" s="52"/>
      <c r="R600" s="204"/>
    </row>
    <row r="601" spans="2:18" x14ac:dyDescent="0.2">
      <c r="B601" s="52"/>
      <c r="F601" s="90"/>
      <c r="H601" s="54"/>
      <c r="K601" s="90"/>
      <c r="M601" s="56"/>
      <c r="N601" s="56"/>
      <c r="O601" s="52"/>
      <c r="P601" s="52"/>
      <c r="Q601" s="52"/>
      <c r="R601" s="204"/>
    </row>
    <row r="602" spans="2:18" x14ac:dyDescent="0.2">
      <c r="B602" s="52"/>
      <c r="F602" s="90"/>
      <c r="H602" s="54"/>
      <c r="K602" s="90"/>
      <c r="M602" s="56"/>
      <c r="N602" s="56"/>
      <c r="O602" s="52"/>
      <c r="P602" s="52"/>
      <c r="Q602" s="52"/>
      <c r="R602" s="204"/>
    </row>
    <row r="603" spans="2:18" x14ac:dyDescent="0.2">
      <c r="B603" s="52"/>
      <c r="F603" s="90"/>
      <c r="H603" s="54"/>
      <c r="K603" s="90"/>
      <c r="M603" s="56"/>
      <c r="N603" s="56"/>
      <c r="O603" s="52"/>
      <c r="P603" s="52"/>
      <c r="Q603" s="52"/>
      <c r="R603" s="204"/>
    </row>
    <row r="604" spans="2:18" x14ac:dyDescent="0.2">
      <c r="B604" s="52"/>
      <c r="F604" s="90"/>
      <c r="H604" s="54"/>
      <c r="K604" s="90"/>
      <c r="M604" s="56"/>
      <c r="N604" s="56"/>
      <c r="O604" s="52"/>
      <c r="P604" s="52"/>
      <c r="Q604" s="52"/>
      <c r="R604" s="204"/>
    </row>
    <row r="605" spans="2:18" x14ac:dyDescent="0.2">
      <c r="B605" s="52"/>
      <c r="F605" s="90"/>
      <c r="H605" s="54"/>
      <c r="K605" s="90"/>
      <c r="M605" s="56"/>
      <c r="N605" s="56"/>
      <c r="O605" s="52"/>
      <c r="P605" s="52"/>
      <c r="Q605" s="52"/>
      <c r="R605" s="204"/>
    </row>
    <row r="606" spans="2:18" x14ac:dyDescent="0.2">
      <c r="B606" s="52"/>
      <c r="F606" s="90"/>
      <c r="H606" s="54"/>
      <c r="K606" s="90"/>
      <c r="M606" s="56"/>
      <c r="N606" s="56"/>
      <c r="O606" s="52"/>
      <c r="P606" s="52"/>
      <c r="Q606" s="52"/>
      <c r="R606" s="204"/>
    </row>
    <row r="607" spans="2:18" x14ac:dyDescent="0.2">
      <c r="B607" s="52"/>
      <c r="F607" s="90"/>
      <c r="H607" s="54"/>
      <c r="K607" s="90"/>
      <c r="M607" s="56"/>
      <c r="N607" s="56"/>
      <c r="O607" s="52"/>
      <c r="P607" s="52"/>
      <c r="Q607" s="52"/>
      <c r="R607" s="204"/>
    </row>
    <row r="608" spans="2:18" x14ac:dyDescent="0.2">
      <c r="B608" s="52"/>
      <c r="F608" s="90"/>
      <c r="H608" s="54"/>
      <c r="K608" s="90"/>
      <c r="M608" s="56"/>
      <c r="N608" s="56"/>
      <c r="O608" s="52"/>
      <c r="P608" s="52"/>
      <c r="Q608" s="52"/>
      <c r="R608" s="204"/>
    </row>
    <row r="609" spans="2:18" x14ac:dyDescent="0.2">
      <c r="B609" s="52"/>
      <c r="F609" s="90"/>
      <c r="H609" s="54"/>
      <c r="K609" s="90"/>
      <c r="M609" s="56"/>
      <c r="N609" s="56"/>
      <c r="O609" s="52"/>
      <c r="P609" s="52"/>
      <c r="Q609" s="52"/>
      <c r="R609" s="204"/>
    </row>
    <row r="610" spans="2:18" x14ac:dyDescent="0.2">
      <c r="B610" s="52"/>
      <c r="F610" s="90"/>
      <c r="H610" s="54"/>
      <c r="K610" s="90"/>
      <c r="M610" s="56"/>
      <c r="N610" s="56"/>
      <c r="O610" s="52"/>
      <c r="P610" s="52"/>
      <c r="Q610" s="52"/>
      <c r="R610" s="204"/>
    </row>
    <row r="611" spans="2:18" x14ac:dyDescent="0.2">
      <c r="B611" s="52"/>
      <c r="F611" s="90"/>
      <c r="H611" s="54"/>
      <c r="K611" s="90"/>
      <c r="M611" s="56"/>
      <c r="N611" s="56"/>
      <c r="O611" s="52"/>
      <c r="P611" s="52"/>
      <c r="Q611" s="52"/>
      <c r="R611" s="204"/>
    </row>
    <row r="612" spans="2:18" x14ac:dyDescent="0.2">
      <c r="B612" s="52"/>
      <c r="F612" s="90"/>
      <c r="H612" s="54"/>
      <c r="K612" s="90"/>
      <c r="M612" s="56"/>
      <c r="N612" s="56"/>
      <c r="O612" s="52"/>
      <c r="P612" s="52"/>
      <c r="Q612" s="52"/>
      <c r="R612" s="204"/>
    </row>
    <row r="613" spans="2:18" x14ac:dyDescent="0.2">
      <c r="B613" s="52"/>
      <c r="F613" s="90"/>
      <c r="H613" s="54"/>
      <c r="K613" s="90"/>
      <c r="M613" s="56"/>
      <c r="N613" s="56"/>
      <c r="O613" s="52"/>
      <c r="P613" s="52"/>
      <c r="Q613" s="52"/>
      <c r="R613" s="204"/>
    </row>
    <row r="614" spans="2:18" x14ac:dyDescent="0.2">
      <c r="B614" s="52"/>
      <c r="F614" s="90"/>
      <c r="H614" s="54"/>
      <c r="K614" s="90"/>
      <c r="M614" s="56"/>
      <c r="N614" s="56"/>
      <c r="O614" s="52"/>
      <c r="P614" s="52"/>
      <c r="Q614" s="52"/>
      <c r="R614" s="204"/>
    </row>
    <row r="615" spans="2:18" x14ac:dyDescent="0.2">
      <c r="B615" s="52"/>
      <c r="F615" s="90"/>
      <c r="H615" s="54"/>
      <c r="K615" s="90"/>
      <c r="M615" s="56"/>
      <c r="N615" s="56"/>
      <c r="O615" s="52"/>
      <c r="P615" s="52"/>
      <c r="Q615" s="52"/>
      <c r="R615" s="204"/>
    </row>
    <row r="616" spans="2:18" x14ac:dyDescent="0.2">
      <c r="B616" s="52"/>
      <c r="F616" s="90"/>
      <c r="H616" s="54"/>
      <c r="K616" s="90"/>
      <c r="M616" s="56"/>
      <c r="N616" s="56"/>
      <c r="O616" s="52"/>
      <c r="P616" s="52"/>
      <c r="Q616" s="52"/>
      <c r="R616" s="204"/>
    </row>
    <row r="617" spans="2:18" x14ac:dyDescent="0.2">
      <c r="B617" s="52"/>
      <c r="F617" s="90"/>
      <c r="H617" s="54"/>
      <c r="K617" s="90"/>
      <c r="M617" s="56"/>
      <c r="N617" s="56"/>
      <c r="O617" s="52"/>
      <c r="P617" s="52"/>
      <c r="Q617" s="52"/>
      <c r="R617" s="204"/>
    </row>
    <row r="618" spans="2:18" x14ac:dyDescent="0.2">
      <c r="B618" s="52"/>
      <c r="F618" s="90"/>
      <c r="H618" s="54"/>
      <c r="K618" s="90"/>
      <c r="M618" s="56"/>
      <c r="N618" s="56"/>
      <c r="O618" s="52"/>
      <c r="P618" s="52"/>
      <c r="Q618" s="52"/>
      <c r="R618" s="204"/>
    </row>
    <row r="619" spans="2:18" x14ac:dyDescent="0.2">
      <c r="B619" s="52"/>
      <c r="F619" s="90"/>
      <c r="H619" s="57"/>
      <c r="K619" s="90"/>
      <c r="M619" s="56"/>
      <c r="N619" s="56"/>
      <c r="O619" s="52"/>
      <c r="P619" s="52"/>
      <c r="Q619" s="52"/>
      <c r="R619" s="204"/>
    </row>
    <row r="620" spans="2:18" x14ac:dyDescent="0.2">
      <c r="B620" s="52"/>
      <c r="F620" s="90"/>
      <c r="H620" s="54"/>
      <c r="K620" s="90"/>
      <c r="M620" s="56"/>
      <c r="N620" s="56"/>
      <c r="O620" s="52"/>
      <c r="P620" s="52"/>
      <c r="Q620" s="52"/>
      <c r="R620" s="204"/>
    </row>
    <row r="621" spans="2:18" x14ac:dyDescent="0.2">
      <c r="B621" s="52"/>
      <c r="F621" s="90"/>
      <c r="H621" s="54"/>
      <c r="K621" s="90"/>
      <c r="M621" s="56"/>
      <c r="N621" s="56"/>
      <c r="O621" s="52"/>
      <c r="P621" s="52"/>
      <c r="Q621" s="52"/>
      <c r="R621" s="204"/>
    </row>
    <row r="622" spans="2:18" x14ac:dyDescent="0.2">
      <c r="B622" s="52"/>
      <c r="F622" s="90"/>
      <c r="H622" s="54"/>
      <c r="K622" s="90"/>
      <c r="M622" s="56"/>
      <c r="N622" s="56"/>
      <c r="O622" s="52"/>
      <c r="P622" s="52"/>
      <c r="Q622" s="52"/>
      <c r="R622" s="204"/>
    </row>
    <row r="623" spans="2:18" x14ac:dyDescent="0.2">
      <c r="B623" s="52"/>
      <c r="F623" s="90"/>
      <c r="H623" s="54"/>
      <c r="K623" s="90"/>
      <c r="M623" s="56"/>
      <c r="N623" s="56"/>
      <c r="O623" s="52"/>
      <c r="P623" s="52"/>
      <c r="Q623" s="52"/>
      <c r="R623" s="204"/>
    </row>
    <row r="624" spans="2:18" x14ac:dyDescent="0.2">
      <c r="B624" s="52"/>
      <c r="F624" s="90"/>
      <c r="H624" s="54"/>
      <c r="K624" s="90"/>
      <c r="M624" s="56"/>
      <c r="N624" s="56"/>
      <c r="O624" s="52"/>
      <c r="P624" s="52"/>
      <c r="Q624" s="52"/>
      <c r="R624" s="204"/>
    </row>
    <row r="625" spans="2:18" x14ac:dyDescent="0.2">
      <c r="B625" s="52"/>
      <c r="F625" s="90"/>
      <c r="H625" s="54"/>
      <c r="K625" s="90"/>
      <c r="M625" s="56"/>
      <c r="N625" s="56"/>
      <c r="O625" s="52"/>
      <c r="P625" s="52"/>
      <c r="Q625" s="52"/>
      <c r="R625" s="204"/>
    </row>
    <row r="626" spans="2:18" x14ac:dyDescent="0.2">
      <c r="B626" s="52"/>
      <c r="F626" s="90"/>
      <c r="H626" s="54"/>
      <c r="K626" s="90"/>
      <c r="M626" s="56"/>
      <c r="N626" s="56"/>
      <c r="O626" s="52"/>
      <c r="P626" s="52"/>
      <c r="Q626" s="52"/>
      <c r="R626" s="204"/>
    </row>
    <row r="627" spans="2:18" x14ac:dyDescent="0.2">
      <c r="B627" s="52"/>
      <c r="F627" s="90"/>
      <c r="H627" s="54"/>
      <c r="K627" s="90"/>
      <c r="M627" s="56"/>
      <c r="N627" s="56"/>
      <c r="O627" s="52"/>
      <c r="P627" s="52"/>
      <c r="Q627" s="52"/>
      <c r="R627" s="204"/>
    </row>
    <row r="628" spans="2:18" x14ac:dyDescent="0.2">
      <c r="B628" s="52"/>
      <c r="F628" s="90"/>
      <c r="H628" s="54"/>
      <c r="K628" s="90"/>
      <c r="M628" s="56"/>
      <c r="N628" s="56"/>
      <c r="O628" s="52"/>
      <c r="P628" s="52"/>
      <c r="Q628" s="52"/>
      <c r="R628" s="204"/>
    </row>
    <row r="629" spans="2:18" x14ac:dyDescent="0.2">
      <c r="B629" s="52"/>
      <c r="F629" s="90"/>
      <c r="H629" s="54"/>
      <c r="K629" s="90"/>
      <c r="M629" s="56"/>
      <c r="N629" s="56"/>
      <c r="O629" s="52"/>
      <c r="P629" s="52"/>
      <c r="Q629" s="52"/>
      <c r="R629" s="204"/>
    </row>
    <row r="630" spans="2:18" x14ac:dyDescent="0.2">
      <c r="B630" s="52"/>
      <c r="F630" s="90"/>
      <c r="H630" s="54"/>
      <c r="K630" s="90"/>
      <c r="M630" s="56"/>
      <c r="N630" s="56"/>
      <c r="O630" s="52"/>
      <c r="P630" s="52"/>
      <c r="Q630" s="52"/>
      <c r="R630" s="204"/>
    </row>
    <row r="631" spans="2:18" x14ac:dyDescent="0.2">
      <c r="B631" s="52"/>
      <c r="F631" s="90"/>
      <c r="H631" s="54"/>
      <c r="K631" s="90"/>
      <c r="M631" s="56"/>
      <c r="N631" s="56"/>
      <c r="O631" s="52"/>
      <c r="P631" s="52"/>
      <c r="Q631" s="52"/>
      <c r="R631" s="204"/>
    </row>
    <row r="632" spans="2:18" x14ac:dyDescent="0.2">
      <c r="B632" s="52"/>
      <c r="F632" s="90"/>
      <c r="H632" s="54"/>
      <c r="K632" s="90"/>
      <c r="M632" s="56"/>
      <c r="N632" s="56"/>
      <c r="O632" s="52"/>
      <c r="P632" s="52"/>
      <c r="Q632" s="52"/>
      <c r="R632" s="204"/>
    </row>
    <row r="633" spans="2:18" x14ac:dyDescent="0.2">
      <c r="B633" s="52"/>
      <c r="F633" s="90"/>
      <c r="H633" s="54"/>
      <c r="K633" s="90"/>
      <c r="M633" s="56"/>
      <c r="N633" s="56"/>
      <c r="O633" s="52"/>
      <c r="P633" s="52"/>
      <c r="Q633" s="52"/>
      <c r="R633" s="204"/>
    </row>
    <row r="634" spans="2:18" x14ac:dyDescent="0.2">
      <c r="B634" s="52"/>
      <c r="F634" s="90"/>
      <c r="H634" s="54"/>
      <c r="K634" s="90"/>
      <c r="M634" s="56"/>
      <c r="N634" s="56"/>
      <c r="O634" s="52"/>
      <c r="P634" s="52"/>
      <c r="Q634" s="52"/>
      <c r="R634" s="204"/>
    </row>
    <row r="635" spans="2:18" x14ac:dyDescent="0.2">
      <c r="B635" s="52"/>
      <c r="F635" s="90"/>
      <c r="H635" s="54"/>
      <c r="K635" s="90"/>
      <c r="M635" s="56"/>
      <c r="N635" s="56"/>
      <c r="O635" s="52"/>
      <c r="P635" s="52"/>
      <c r="Q635" s="52"/>
      <c r="R635" s="204"/>
    </row>
    <row r="636" spans="2:18" x14ac:dyDescent="0.2">
      <c r="B636" s="52"/>
      <c r="F636" s="90"/>
      <c r="H636" s="54"/>
      <c r="K636" s="90"/>
      <c r="M636" s="56"/>
      <c r="N636" s="56"/>
      <c r="O636" s="52"/>
      <c r="P636" s="52"/>
      <c r="Q636" s="52"/>
      <c r="R636" s="204"/>
    </row>
    <row r="637" spans="2:18" x14ac:dyDescent="0.2">
      <c r="B637" s="52"/>
      <c r="F637" s="90"/>
      <c r="H637" s="54"/>
      <c r="K637" s="90"/>
      <c r="M637" s="56"/>
      <c r="N637" s="56"/>
      <c r="O637" s="52"/>
      <c r="P637" s="52"/>
      <c r="Q637" s="52"/>
      <c r="R637" s="204"/>
    </row>
    <row r="638" spans="2:18" x14ac:dyDescent="0.2">
      <c r="B638" s="52"/>
      <c r="F638" s="90"/>
      <c r="H638" s="54"/>
      <c r="K638" s="90"/>
      <c r="M638" s="56"/>
      <c r="N638" s="56"/>
      <c r="O638" s="52"/>
      <c r="P638" s="52"/>
      <c r="Q638" s="52"/>
      <c r="R638" s="204"/>
    </row>
    <row r="639" spans="2:18" x14ac:dyDescent="0.2">
      <c r="B639" s="52"/>
      <c r="F639" s="90"/>
      <c r="H639" s="54"/>
      <c r="K639" s="90"/>
      <c r="M639" s="56"/>
      <c r="N639" s="56"/>
      <c r="O639" s="52"/>
      <c r="P639" s="52"/>
      <c r="Q639" s="52"/>
      <c r="R639" s="204"/>
    </row>
    <row r="640" spans="2:18" x14ac:dyDescent="0.2">
      <c r="B640" s="52"/>
      <c r="F640" s="90"/>
      <c r="H640" s="54"/>
      <c r="K640" s="90"/>
      <c r="M640" s="56"/>
      <c r="N640" s="56"/>
      <c r="O640" s="52"/>
      <c r="P640" s="52"/>
      <c r="Q640" s="52"/>
      <c r="R640" s="204"/>
    </row>
    <row r="641" spans="2:18" x14ac:dyDescent="0.2">
      <c r="B641" s="52"/>
      <c r="F641" s="90"/>
      <c r="H641" s="54"/>
      <c r="K641" s="90"/>
      <c r="M641" s="56"/>
      <c r="N641" s="56"/>
      <c r="O641" s="52"/>
      <c r="P641" s="52"/>
      <c r="Q641" s="52"/>
      <c r="R641" s="204"/>
    </row>
    <row r="642" spans="2:18" x14ac:dyDescent="0.2">
      <c r="B642" s="52"/>
      <c r="F642" s="90"/>
      <c r="H642" s="54"/>
      <c r="K642" s="90"/>
      <c r="M642" s="56"/>
      <c r="N642" s="56"/>
      <c r="O642" s="52"/>
      <c r="P642" s="52"/>
      <c r="Q642" s="52"/>
      <c r="R642" s="204"/>
    </row>
    <row r="643" spans="2:18" x14ac:dyDescent="0.2">
      <c r="B643" s="52"/>
      <c r="F643" s="90"/>
      <c r="H643" s="54"/>
      <c r="K643" s="90"/>
      <c r="M643" s="56"/>
      <c r="N643" s="56"/>
      <c r="O643" s="52"/>
      <c r="P643" s="52"/>
      <c r="Q643" s="52"/>
      <c r="R643" s="204"/>
    </row>
    <row r="644" spans="2:18" x14ac:dyDescent="0.2">
      <c r="B644" s="52"/>
      <c r="F644" s="90"/>
      <c r="H644" s="54"/>
      <c r="K644" s="90"/>
      <c r="M644" s="56"/>
      <c r="N644" s="56"/>
      <c r="O644" s="52"/>
      <c r="P644" s="52"/>
      <c r="Q644" s="52"/>
      <c r="R644" s="204"/>
    </row>
    <row r="645" spans="2:18" x14ac:dyDescent="0.2">
      <c r="B645" s="52"/>
      <c r="F645" s="90"/>
      <c r="H645" s="54"/>
      <c r="K645" s="90"/>
      <c r="M645" s="56"/>
      <c r="N645" s="56"/>
      <c r="O645" s="52"/>
      <c r="P645" s="52"/>
      <c r="Q645" s="52"/>
      <c r="R645" s="204"/>
    </row>
    <row r="646" spans="2:18" x14ac:dyDescent="0.2">
      <c r="B646" s="52"/>
      <c r="F646" s="90"/>
      <c r="H646" s="54"/>
      <c r="K646" s="90"/>
      <c r="M646" s="56"/>
      <c r="N646" s="56"/>
      <c r="O646" s="52"/>
      <c r="P646" s="52"/>
      <c r="Q646" s="52"/>
      <c r="R646" s="204"/>
    </row>
    <row r="647" spans="2:18" x14ac:dyDescent="0.2">
      <c r="B647" s="52"/>
      <c r="F647" s="90"/>
      <c r="H647" s="57"/>
      <c r="K647" s="90"/>
      <c r="M647" s="56"/>
      <c r="N647" s="56"/>
      <c r="O647" s="52"/>
      <c r="P647" s="52"/>
      <c r="Q647" s="52"/>
      <c r="R647" s="204"/>
    </row>
    <row r="648" spans="2:18" x14ac:dyDescent="0.2">
      <c r="B648" s="52"/>
      <c r="F648" s="90"/>
      <c r="H648" s="57"/>
      <c r="K648" s="90"/>
      <c r="M648" s="56"/>
      <c r="N648" s="56"/>
      <c r="O648" s="52"/>
      <c r="P648" s="52"/>
      <c r="Q648" s="52"/>
      <c r="R648" s="204"/>
    </row>
    <row r="649" spans="2:18" x14ac:dyDescent="0.2">
      <c r="B649" s="52"/>
      <c r="F649" s="90"/>
      <c r="H649" s="57"/>
      <c r="K649" s="90"/>
      <c r="M649" s="56"/>
      <c r="N649" s="56"/>
      <c r="O649" s="52"/>
      <c r="P649" s="52"/>
      <c r="Q649" s="52"/>
      <c r="R649" s="204"/>
    </row>
    <row r="650" spans="2:18" x14ac:dyDescent="0.2">
      <c r="B650" s="52"/>
      <c r="F650" s="90"/>
      <c r="H650" s="54"/>
      <c r="K650" s="90"/>
      <c r="M650" s="56"/>
      <c r="N650" s="56"/>
      <c r="O650" s="52"/>
      <c r="P650" s="52"/>
      <c r="Q650" s="52"/>
      <c r="R650" s="204"/>
    </row>
    <row r="651" spans="2:18" x14ac:dyDescent="0.2">
      <c r="B651" s="52"/>
      <c r="F651" s="90"/>
      <c r="H651" s="54"/>
      <c r="K651" s="90"/>
      <c r="M651" s="56"/>
      <c r="N651" s="56"/>
      <c r="O651" s="52"/>
      <c r="P651" s="52"/>
      <c r="Q651" s="52"/>
      <c r="R651" s="204"/>
    </row>
    <row r="652" spans="2:18" x14ac:dyDescent="0.2">
      <c r="B652" s="52"/>
      <c r="F652" s="90"/>
      <c r="H652" s="54"/>
      <c r="K652" s="90"/>
      <c r="M652" s="56"/>
      <c r="N652" s="56"/>
      <c r="O652" s="52"/>
      <c r="P652" s="52"/>
      <c r="Q652" s="52"/>
      <c r="R652" s="204"/>
    </row>
    <row r="653" spans="2:18" x14ac:dyDescent="0.2">
      <c r="B653" s="52"/>
      <c r="F653" s="90"/>
      <c r="H653" s="57"/>
      <c r="K653" s="90"/>
      <c r="M653" s="56"/>
      <c r="N653" s="56"/>
      <c r="O653" s="52"/>
      <c r="P653" s="52"/>
      <c r="Q653" s="52"/>
      <c r="R653" s="204"/>
    </row>
    <row r="654" spans="2:18" x14ac:dyDescent="0.2">
      <c r="B654" s="52"/>
      <c r="F654" s="90"/>
      <c r="H654" s="57"/>
      <c r="K654" s="90"/>
      <c r="M654" s="56"/>
      <c r="N654" s="56"/>
      <c r="O654" s="52"/>
      <c r="P654" s="52"/>
      <c r="Q654" s="52"/>
      <c r="R654" s="204"/>
    </row>
    <row r="655" spans="2:18" x14ac:dyDescent="0.2">
      <c r="B655" s="52"/>
      <c r="F655" s="90"/>
      <c r="H655" s="57"/>
      <c r="K655" s="90"/>
      <c r="M655" s="56"/>
      <c r="N655" s="56"/>
      <c r="O655" s="52"/>
      <c r="P655" s="52"/>
      <c r="Q655" s="52"/>
      <c r="R655" s="204"/>
    </row>
    <row r="656" spans="2:18" x14ac:dyDescent="0.2">
      <c r="B656" s="52"/>
      <c r="F656" s="90"/>
      <c r="H656" s="57"/>
      <c r="K656" s="90"/>
      <c r="M656" s="56"/>
      <c r="N656" s="56"/>
      <c r="O656" s="52"/>
      <c r="P656" s="52"/>
      <c r="Q656" s="52"/>
      <c r="R656" s="204"/>
    </row>
    <row r="657" spans="2:18" x14ac:dyDescent="0.2">
      <c r="B657" s="52"/>
      <c r="F657" s="90"/>
      <c r="H657" s="57"/>
      <c r="K657" s="90"/>
      <c r="M657" s="56"/>
      <c r="N657" s="56"/>
      <c r="O657" s="52"/>
      <c r="P657" s="52"/>
      <c r="Q657" s="52"/>
      <c r="R657" s="204"/>
    </row>
    <row r="658" spans="2:18" x14ac:dyDescent="0.2">
      <c r="B658" s="52"/>
      <c r="F658" s="90"/>
      <c r="H658" s="57"/>
      <c r="K658" s="90"/>
      <c r="M658" s="56"/>
      <c r="N658" s="56"/>
      <c r="O658" s="52"/>
      <c r="P658" s="52"/>
      <c r="Q658" s="52"/>
      <c r="R658" s="204"/>
    </row>
    <row r="659" spans="2:18" x14ac:dyDescent="0.2">
      <c r="B659" s="52"/>
      <c r="F659" s="90"/>
      <c r="H659" s="57"/>
      <c r="K659" s="90"/>
      <c r="M659" s="56"/>
      <c r="N659" s="56"/>
      <c r="O659" s="52"/>
      <c r="P659" s="52"/>
      <c r="Q659" s="52"/>
      <c r="R659" s="204"/>
    </row>
    <row r="660" spans="2:18" x14ac:dyDescent="0.2">
      <c r="B660" s="52"/>
      <c r="F660" s="90"/>
      <c r="H660" s="57"/>
      <c r="K660" s="90"/>
      <c r="M660" s="56"/>
      <c r="N660" s="56"/>
      <c r="O660" s="52"/>
      <c r="P660" s="52"/>
      <c r="Q660" s="52"/>
      <c r="R660" s="204"/>
    </row>
    <row r="661" spans="2:18" x14ac:dyDescent="0.2">
      <c r="B661" s="52"/>
      <c r="F661" s="90"/>
      <c r="H661" s="57"/>
      <c r="K661" s="90"/>
      <c r="M661" s="56"/>
      <c r="N661" s="56"/>
      <c r="O661" s="52"/>
      <c r="P661" s="52"/>
      <c r="Q661" s="52"/>
      <c r="R661" s="204"/>
    </row>
    <row r="662" spans="2:18" x14ac:dyDescent="0.2">
      <c r="B662" s="52"/>
      <c r="F662" s="90"/>
      <c r="H662" s="57"/>
      <c r="K662" s="90"/>
      <c r="M662" s="56"/>
      <c r="N662" s="56"/>
      <c r="O662" s="52"/>
      <c r="P662" s="52"/>
      <c r="Q662" s="52"/>
      <c r="R662" s="204"/>
    </row>
    <row r="663" spans="2:18" x14ac:dyDescent="0.2">
      <c r="B663" s="52"/>
      <c r="F663" s="90"/>
      <c r="H663" s="57"/>
      <c r="K663" s="90"/>
      <c r="M663" s="56"/>
      <c r="N663" s="56"/>
      <c r="O663" s="52"/>
      <c r="P663" s="52"/>
      <c r="Q663" s="52"/>
      <c r="R663" s="204"/>
    </row>
    <row r="664" spans="2:18" x14ac:dyDescent="0.2">
      <c r="B664" s="52"/>
      <c r="F664" s="90"/>
      <c r="H664" s="57"/>
      <c r="K664" s="90"/>
      <c r="M664" s="56"/>
      <c r="N664" s="56"/>
      <c r="O664" s="52"/>
      <c r="P664" s="52"/>
      <c r="Q664" s="52"/>
      <c r="R664" s="204"/>
    </row>
    <row r="665" spans="2:18" x14ac:dyDescent="0.2">
      <c r="B665" s="52"/>
      <c r="F665" s="90"/>
      <c r="H665" s="57"/>
      <c r="K665" s="90"/>
      <c r="M665" s="56"/>
      <c r="N665" s="56"/>
      <c r="O665" s="52"/>
      <c r="P665" s="52"/>
      <c r="Q665" s="52"/>
      <c r="R665" s="204"/>
    </row>
    <row r="666" spans="2:18" x14ac:dyDescent="0.2">
      <c r="B666" s="52"/>
      <c r="F666" s="90"/>
      <c r="H666" s="57"/>
      <c r="K666" s="90"/>
      <c r="M666" s="56"/>
      <c r="N666" s="56"/>
      <c r="O666" s="52"/>
      <c r="P666" s="52"/>
      <c r="Q666" s="52"/>
      <c r="R666" s="204"/>
    </row>
    <row r="667" spans="2:18" x14ac:dyDescent="0.2">
      <c r="B667" s="52"/>
      <c r="F667" s="90"/>
      <c r="H667" s="57"/>
      <c r="K667" s="90"/>
      <c r="M667" s="56"/>
      <c r="N667" s="56"/>
      <c r="O667" s="52"/>
      <c r="P667" s="52"/>
      <c r="Q667" s="52"/>
      <c r="R667" s="204"/>
    </row>
    <row r="668" spans="2:18" x14ac:dyDescent="0.2">
      <c r="B668" s="52"/>
      <c r="F668" s="90"/>
      <c r="H668" s="57"/>
      <c r="K668" s="90"/>
      <c r="M668" s="56"/>
      <c r="N668" s="56"/>
      <c r="O668" s="52"/>
      <c r="P668" s="52"/>
      <c r="Q668" s="52"/>
      <c r="R668" s="204"/>
    </row>
    <row r="669" spans="2:18" x14ac:dyDescent="0.2">
      <c r="B669" s="52"/>
      <c r="F669" s="90"/>
      <c r="H669" s="57"/>
      <c r="K669" s="90"/>
      <c r="M669" s="56"/>
      <c r="N669" s="56"/>
      <c r="O669" s="52"/>
      <c r="P669" s="52"/>
      <c r="Q669" s="52"/>
      <c r="R669" s="204"/>
    </row>
    <row r="670" spans="2:18" x14ac:dyDescent="0.2">
      <c r="B670" s="52"/>
      <c r="F670" s="90"/>
      <c r="H670" s="57"/>
      <c r="K670" s="90"/>
      <c r="M670" s="56"/>
      <c r="N670" s="56"/>
      <c r="O670" s="52"/>
      <c r="P670" s="52"/>
      <c r="Q670" s="52"/>
      <c r="R670" s="204"/>
    </row>
    <row r="671" spans="2:18" x14ac:dyDescent="0.2">
      <c r="B671" s="52"/>
      <c r="F671" s="90"/>
      <c r="H671" s="57"/>
      <c r="K671" s="90"/>
      <c r="M671" s="56"/>
      <c r="N671" s="56"/>
      <c r="O671" s="52"/>
      <c r="P671" s="52"/>
      <c r="Q671" s="52"/>
      <c r="R671" s="204"/>
    </row>
  </sheetData>
  <mergeCells count="5">
    <mergeCell ref="A2:R3"/>
    <mergeCell ref="B4:R4"/>
    <mergeCell ref="A5:R5"/>
    <mergeCell ref="A6:R6"/>
    <mergeCell ref="C13:D13"/>
  </mergeCells>
  <printOptions horizontalCentered="1"/>
  <pageMargins left="0.2" right="0.2" top="0.5" bottom="0.5" header="0.25" footer="0.25"/>
  <pageSetup scale="45" orientation="landscape" r:id="rId1"/>
  <headerFooter>
    <oddHeader>&amp;C&amp;12&amp;A&amp;R&amp;12CASE NO. 2015-00343
ATTACHMENT 1
TO STAFF DR NO. 1-13</oddHeader>
    <oddFooter>&amp;C&amp;11&amp;P of &amp;N</oddFooter>
  </headerFooter>
  <rowBreaks count="3" manualBreakCount="3">
    <brk id="69" max="17" man="1"/>
    <brk id="230" max="17" man="1"/>
    <brk id="4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zoomScale="60" zoomScaleNormal="75" workbookViewId="0">
      <selection activeCell="I17" sqref="I17"/>
    </sheetView>
  </sheetViews>
  <sheetFormatPr defaultRowHeight="12.75" x14ac:dyDescent="0.2"/>
  <cols>
    <col min="1" max="1" width="1.42578125" style="13" customWidth="1"/>
    <col min="2" max="2" width="10.28515625" style="13" bestFit="1" customWidth="1"/>
    <col min="3" max="3" width="37" style="13" bestFit="1" customWidth="1"/>
    <col min="4" max="4" width="66.42578125" style="184" customWidth="1"/>
    <col min="5" max="5" width="13.7109375" style="53" bestFit="1" customWidth="1"/>
    <col min="6" max="6" width="14" style="91" bestFit="1" customWidth="1"/>
    <col min="7" max="8" width="14.42578125" style="13" bestFit="1" customWidth="1"/>
    <col min="9" max="9" width="13.85546875" style="54" bestFit="1" customWidth="1"/>
    <col min="10" max="10" width="13.85546875" style="55" bestFit="1" customWidth="1"/>
    <col min="11" max="11" width="14.140625" style="91" bestFit="1" customWidth="1"/>
    <col min="12" max="12" width="14.42578125" style="55" bestFit="1" customWidth="1"/>
    <col min="13" max="13" width="11.7109375" style="13" customWidth="1"/>
    <col min="14" max="14" width="11" style="13" customWidth="1"/>
    <col min="15" max="15" width="15.42578125" style="58" bestFit="1" customWidth="1"/>
    <col min="16" max="16" width="6.42578125" style="58" bestFit="1" customWidth="1"/>
    <col min="17" max="17" width="17.7109375" style="58" customWidth="1"/>
    <col min="18" max="18" width="10.140625" style="58" customWidth="1"/>
  </cols>
  <sheetData>
    <row r="1" spans="1:18" x14ac:dyDescent="0.2">
      <c r="A1"/>
      <c r="B1"/>
      <c r="C1"/>
      <c r="D1" s="180"/>
      <c r="E1" s="2"/>
      <c r="F1" s="74"/>
      <c r="G1"/>
      <c r="H1"/>
      <c r="I1" s="10"/>
      <c r="J1" s="43"/>
      <c r="K1" s="74"/>
      <c r="L1" s="43"/>
      <c r="M1"/>
      <c r="N1"/>
      <c r="O1" s="5"/>
      <c r="P1" s="5"/>
      <c r="Q1" s="5"/>
      <c r="R1" s="5"/>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4679</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1"/>
      <c r="H7" s="1"/>
      <c r="I7" s="15"/>
      <c r="J7" s="42"/>
      <c r="K7" s="73"/>
      <c r="L7" s="42"/>
      <c r="M7" s="1"/>
      <c r="N7"/>
      <c r="O7" s="1"/>
      <c r="P7" s="1"/>
      <c r="Q7" s="1"/>
      <c r="R7" s="1"/>
    </row>
    <row r="8" spans="1:18" x14ac:dyDescent="0.2">
      <c r="A8" s="1"/>
      <c r="B8" s="1"/>
      <c r="C8" s="1"/>
      <c r="D8" s="181"/>
      <c r="E8" s="59"/>
      <c r="F8" s="73"/>
      <c r="G8" s="1"/>
      <c r="H8" s="1"/>
      <c r="I8" s="15"/>
      <c r="J8" s="42"/>
      <c r="K8" s="73"/>
      <c r="L8" s="42"/>
      <c r="M8" s="1"/>
      <c r="N8" s="1"/>
      <c r="O8" s="1"/>
      <c r="P8" s="1"/>
      <c r="Q8" s="1"/>
      <c r="R8" s="1"/>
    </row>
    <row r="9" spans="1:18" x14ac:dyDescent="0.2">
      <c r="A9" s="4" t="s">
        <v>2908</v>
      </c>
      <c r="B9" s="1"/>
      <c r="C9" s="1"/>
      <c r="D9" s="181"/>
      <c r="E9" s="59"/>
      <c r="F9" s="73"/>
      <c r="G9" s="1"/>
      <c r="H9" s="1"/>
      <c r="I9" s="15"/>
      <c r="J9" s="42"/>
      <c r="K9" s="73"/>
      <c r="L9" s="42"/>
      <c r="M9" s="1"/>
      <c r="N9" s="4" t="s">
        <v>2887</v>
      </c>
      <c r="O9" s="1"/>
      <c r="P9" s="1"/>
      <c r="Q9" s="1"/>
      <c r="R9" s="1"/>
    </row>
    <row r="10" spans="1:18" x14ac:dyDescent="0.2">
      <c r="A10" s="4"/>
      <c r="B10" s="1"/>
      <c r="C10" s="1"/>
      <c r="D10" s="181"/>
      <c r="E10" s="59"/>
      <c r="F10" s="73"/>
      <c r="G10" s="1"/>
      <c r="H10" s="1"/>
      <c r="I10" s="15"/>
      <c r="J10" s="42"/>
      <c r="K10" s="73"/>
      <c r="L10" s="42"/>
      <c r="M10" s="1"/>
      <c r="N10" s="1"/>
      <c r="O10" s="1"/>
      <c r="P10" s="1"/>
      <c r="Q10" s="1"/>
      <c r="R10" s="1"/>
    </row>
    <row r="11" spans="1:18" x14ac:dyDescent="0.2">
      <c r="A11" s="3" t="s">
        <v>2895</v>
      </c>
      <c r="B11"/>
      <c r="C11"/>
      <c r="D11" s="180"/>
      <c r="E11" s="2"/>
      <c r="F11" s="74"/>
      <c r="G11"/>
      <c r="H11"/>
      <c r="I11" s="10"/>
      <c r="J11" s="43"/>
      <c r="K11" s="74"/>
      <c r="L11" s="43"/>
      <c r="M11"/>
      <c r="N11" s="3" t="s">
        <v>7754</v>
      </c>
      <c r="O11" s="5"/>
      <c r="P11" s="5"/>
      <c r="Q11" s="5"/>
      <c r="R11" s="5"/>
    </row>
    <row r="12" spans="1:18" ht="13.5" thickBot="1" x14ac:dyDescent="0.25">
      <c r="A12"/>
      <c r="B12"/>
      <c r="C12"/>
      <c r="D12" s="180"/>
      <c r="E12" s="2"/>
      <c r="F12" s="74"/>
      <c r="G12"/>
      <c r="H12"/>
      <c r="I12" s="10"/>
      <c r="J12" s="43"/>
      <c r="K12" s="74"/>
      <c r="L12" s="43"/>
      <c r="M12"/>
      <c r="N12"/>
      <c r="O12" s="5"/>
      <c r="P12" s="5"/>
      <c r="Q12" s="14"/>
      <c r="R12" s="14"/>
    </row>
    <row r="13" spans="1:18" s="30" customFormat="1" ht="39.75" thickTop="1" thickBot="1" x14ac:dyDescent="0.25">
      <c r="A13" s="25"/>
      <c r="B13" s="145" t="s">
        <v>2802</v>
      </c>
      <c r="C13" s="217" t="s">
        <v>2803</v>
      </c>
      <c r="D13" s="218"/>
      <c r="E13" s="179" t="s">
        <v>5258</v>
      </c>
      <c r="F13" s="146" t="s">
        <v>2816</v>
      </c>
      <c r="G13" s="147" t="s">
        <v>2804</v>
      </c>
      <c r="H13" s="147" t="s">
        <v>2805</v>
      </c>
      <c r="I13" s="148" t="s">
        <v>2806</v>
      </c>
      <c r="J13" s="149" t="s">
        <v>2807</v>
      </c>
      <c r="K13" s="150" t="s">
        <v>2817</v>
      </c>
      <c r="L13" s="149" t="s">
        <v>2808</v>
      </c>
      <c r="M13" s="147" t="s">
        <v>2809</v>
      </c>
      <c r="N13" s="147" t="s">
        <v>2810</v>
      </c>
      <c r="O13" s="147" t="s">
        <v>2811</v>
      </c>
      <c r="P13" s="145" t="s">
        <v>2812</v>
      </c>
      <c r="Q13" s="145" t="s">
        <v>2813</v>
      </c>
      <c r="R13" s="151" t="s">
        <v>2814</v>
      </c>
    </row>
    <row r="14" spans="1:18" s="31" customFormat="1" ht="13.5" thickTop="1" x14ac:dyDescent="0.2">
      <c r="B14" s="152" t="s">
        <v>673</v>
      </c>
      <c r="C14" s="152" t="s">
        <v>674</v>
      </c>
      <c r="D14" s="182" t="s">
        <v>674</v>
      </c>
      <c r="E14" s="153">
        <v>4760.5600000000004</v>
      </c>
      <c r="F14" s="153">
        <v>0</v>
      </c>
      <c r="G14" s="159"/>
      <c r="H14" s="155"/>
      <c r="I14" s="155">
        <f>J14/31254370</f>
        <v>3.0356580215822621E-2</v>
      </c>
      <c r="J14" s="154">
        <v>948775.79</v>
      </c>
      <c r="K14" s="154" t="s">
        <v>2801</v>
      </c>
      <c r="L14" s="156"/>
      <c r="M14" s="20">
        <v>40817</v>
      </c>
      <c r="N14" s="20">
        <v>41182</v>
      </c>
      <c r="O14" s="165">
        <v>39343</v>
      </c>
      <c r="P14" s="158" t="s">
        <v>2915</v>
      </c>
      <c r="Q14" s="165">
        <v>39752</v>
      </c>
      <c r="R14" s="165" t="s">
        <v>2917</v>
      </c>
    </row>
    <row r="15" spans="1:18" s="31" customFormat="1" x14ac:dyDescent="0.2">
      <c r="B15" s="152" t="s">
        <v>100</v>
      </c>
      <c r="C15" s="152" t="s">
        <v>101</v>
      </c>
      <c r="D15" s="182" t="s">
        <v>102</v>
      </c>
      <c r="E15" s="153">
        <v>2678.51</v>
      </c>
      <c r="F15" s="153">
        <v>2955.17</v>
      </c>
      <c r="G15" s="154">
        <v>1867.8999999999996</v>
      </c>
      <c r="H15" s="155">
        <f t="shared" ref="H15:H76" si="0">G15/F15</f>
        <v>0.632078695980265</v>
      </c>
      <c r="I15" s="155">
        <f t="shared" ref="I15:I78" si="1">J15/31254370</f>
        <v>1.543166603582155E-4</v>
      </c>
      <c r="J15" s="154">
        <v>4823.07</v>
      </c>
      <c r="K15" s="154">
        <v>2955.17</v>
      </c>
      <c r="L15" s="156">
        <v>1867.8999999999996</v>
      </c>
      <c r="M15" s="20">
        <v>40817</v>
      </c>
      <c r="N15" s="20">
        <v>41182</v>
      </c>
      <c r="O15" s="165">
        <v>40000</v>
      </c>
      <c r="P15" s="158" t="s">
        <v>2916</v>
      </c>
      <c r="Q15" s="165">
        <v>41052</v>
      </c>
      <c r="R15" s="165" t="s">
        <v>2914</v>
      </c>
    </row>
    <row r="16" spans="1:18" s="31" customFormat="1" x14ac:dyDescent="0.2">
      <c r="B16" s="152" t="s">
        <v>3642</v>
      </c>
      <c r="C16" s="152" t="s">
        <v>3643</v>
      </c>
      <c r="D16" s="182" t="s">
        <v>3644</v>
      </c>
      <c r="E16" s="153">
        <v>14744.16</v>
      </c>
      <c r="F16" s="153">
        <v>0</v>
      </c>
      <c r="G16" s="159"/>
      <c r="H16" s="155"/>
      <c r="I16" s="155">
        <f t="shared" si="1"/>
        <v>1.0160931095395621E-3</v>
      </c>
      <c r="J16" s="154">
        <v>31757.350000000002</v>
      </c>
      <c r="K16" s="154" t="s">
        <v>2801</v>
      </c>
      <c r="L16" s="156"/>
      <c r="M16" s="20">
        <v>40817</v>
      </c>
      <c r="N16" s="20">
        <v>41182</v>
      </c>
      <c r="O16" s="165">
        <v>40434</v>
      </c>
      <c r="P16" s="158" t="s">
        <v>2915</v>
      </c>
      <c r="Q16" s="165">
        <v>42643</v>
      </c>
      <c r="R16" s="165" t="s">
        <v>2915</v>
      </c>
    </row>
    <row r="17" spans="2:18" s="31" customFormat="1" ht="25.5" x14ac:dyDescent="0.2">
      <c r="B17" s="152" t="s">
        <v>3645</v>
      </c>
      <c r="C17" s="152" t="s">
        <v>3646</v>
      </c>
      <c r="D17" s="182" t="s">
        <v>3647</v>
      </c>
      <c r="E17" s="153">
        <v>28873.040000000001</v>
      </c>
      <c r="F17" s="153">
        <v>0</v>
      </c>
      <c r="G17" s="159"/>
      <c r="H17" s="155"/>
      <c r="I17" s="155">
        <f t="shared" si="1"/>
        <v>2.5492819084179268E-3</v>
      </c>
      <c r="J17" s="154">
        <v>79676.2</v>
      </c>
      <c r="K17" s="154" t="s">
        <v>2801</v>
      </c>
      <c r="L17" s="156"/>
      <c r="M17" s="20">
        <v>40817</v>
      </c>
      <c r="N17" s="20">
        <v>41182</v>
      </c>
      <c r="O17" s="165">
        <v>40434</v>
      </c>
      <c r="P17" s="158" t="s">
        <v>2915</v>
      </c>
      <c r="Q17" s="165">
        <v>42643</v>
      </c>
      <c r="R17" s="165" t="s">
        <v>2915</v>
      </c>
    </row>
    <row r="18" spans="2:18" s="31" customFormat="1" ht="25.5" x14ac:dyDescent="0.2">
      <c r="B18" s="152" t="s">
        <v>2947</v>
      </c>
      <c r="C18" s="152" t="s">
        <v>2948</v>
      </c>
      <c r="D18" s="182" t="s">
        <v>2949</v>
      </c>
      <c r="E18" s="153">
        <v>111108.79000000001</v>
      </c>
      <c r="F18" s="153">
        <v>0</v>
      </c>
      <c r="G18" s="159"/>
      <c r="H18" s="155"/>
      <c r="I18" s="155">
        <f t="shared" si="1"/>
        <v>1.0977726634707403E-2</v>
      </c>
      <c r="J18" s="154">
        <v>343101.93</v>
      </c>
      <c r="K18" s="154" t="s">
        <v>2801</v>
      </c>
      <c r="L18" s="156"/>
      <c r="M18" s="20">
        <v>40817</v>
      </c>
      <c r="N18" s="20">
        <v>41182</v>
      </c>
      <c r="O18" s="165">
        <v>40434</v>
      </c>
      <c r="P18" s="158" t="s">
        <v>2915</v>
      </c>
      <c r="Q18" s="165">
        <v>42643</v>
      </c>
      <c r="R18" s="165" t="s">
        <v>2915</v>
      </c>
    </row>
    <row r="19" spans="2:18" s="31" customFormat="1" x14ac:dyDescent="0.2">
      <c r="B19" s="152" t="s">
        <v>3650</v>
      </c>
      <c r="C19" s="152" t="s">
        <v>3651</v>
      </c>
      <c r="D19" s="182" t="s">
        <v>3652</v>
      </c>
      <c r="E19" s="153">
        <v>246990.35</v>
      </c>
      <c r="F19" s="153">
        <v>0</v>
      </c>
      <c r="G19" s="159"/>
      <c r="H19" s="155"/>
      <c r="I19" s="155">
        <f t="shared" si="1"/>
        <v>1.8488052390753677E-2</v>
      </c>
      <c r="J19" s="154">
        <v>577832.43000000005</v>
      </c>
      <c r="K19" s="154" t="s">
        <v>2801</v>
      </c>
      <c r="L19" s="156"/>
      <c r="M19" s="20">
        <v>40817</v>
      </c>
      <c r="N19" s="20">
        <v>41182</v>
      </c>
      <c r="O19" s="165">
        <v>40436</v>
      </c>
      <c r="P19" s="158" t="s">
        <v>2915</v>
      </c>
      <c r="Q19" s="165">
        <v>42643</v>
      </c>
      <c r="R19" s="165" t="s">
        <v>2915</v>
      </c>
    </row>
    <row r="20" spans="2:18" s="31" customFormat="1" ht="25.5" x14ac:dyDescent="0.2">
      <c r="B20" s="152" t="s">
        <v>3653</v>
      </c>
      <c r="C20" s="152" t="s">
        <v>3654</v>
      </c>
      <c r="D20" s="182" t="s">
        <v>3655</v>
      </c>
      <c r="E20" s="153">
        <v>84025.21</v>
      </c>
      <c r="F20" s="153">
        <v>0</v>
      </c>
      <c r="G20" s="159"/>
      <c r="H20" s="155"/>
      <c r="I20" s="155">
        <f t="shared" si="1"/>
        <v>4.0534920396731724E-3</v>
      </c>
      <c r="J20" s="154">
        <v>126689.34</v>
      </c>
      <c r="K20" s="154" t="s">
        <v>2801</v>
      </c>
      <c r="L20" s="156"/>
      <c r="M20" s="20">
        <v>40817</v>
      </c>
      <c r="N20" s="20">
        <v>41182</v>
      </c>
      <c r="O20" s="165">
        <v>40436</v>
      </c>
      <c r="P20" s="158" t="s">
        <v>2915</v>
      </c>
      <c r="Q20" s="165">
        <v>42643</v>
      </c>
      <c r="R20" s="165" t="s">
        <v>2915</v>
      </c>
    </row>
    <row r="21" spans="2:18" s="31" customFormat="1" x14ac:dyDescent="0.2">
      <c r="B21" s="152" t="s">
        <v>3656</v>
      </c>
      <c r="C21" s="152" t="s">
        <v>3657</v>
      </c>
      <c r="D21" s="182" t="s">
        <v>3658</v>
      </c>
      <c r="E21" s="153">
        <v>-1044.99</v>
      </c>
      <c r="F21" s="153">
        <v>0</v>
      </c>
      <c r="G21" s="159"/>
      <c r="H21" s="155"/>
      <c r="I21" s="155">
        <f t="shared" si="1"/>
        <v>3.6121668745842586E-5</v>
      </c>
      <c r="J21" s="154">
        <v>1128.96</v>
      </c>
      <c r="K21" s="154" t="s">
        <v>2801</v>
      </c>
      <c r="L21" s="156"/>
      <c r="M21" s="20">
        <v>40817</v>
      </c>
      <c r="N21" s="20">
        <v>41182</v>
      </c>
      <c r="O21" s="165">
        <v>40436</v>
      </c>
      <c r="P21" s="158" t="s">
        <v>2915</v>
      </c>
      <c r="Q21" s="165">
        <v>42643</v>
      </c>
      <c r="R21" s="165" t="s">
        <v>2915</v>
      </c>
    </row>
    <row r="22" spans="2:18" s="31" customFormat="1" x14ac:dyDescent="0.2">
      <c r="B22" s="152" t="s">
        <v>3659</v>
      </c>
      <c r="C22" s="152" t="s">
        <v>3660</v>
      </c>
      <c r="D22" s="182" t="s">
        <v>3660</v>
      </c>
      <c r="E22" s="153">
        <v>17011.55</v>
      </c>
      <c r="F22" s="153">
        <v>0</v>
      </c>
      <c r="G22" s="159"/>
      <c r="H22" s="155"/>
      <c r="I22" s="155">
        <f t="shared" si="1"/>
        <v>1.0925668954453408E-3</v>
      </c>
      <c r="J22" s="154">
        <v>34147.49</v>
      </c>
      <c r="K22" s="154" t="s">
        <v>2801</v>
      </c>
      <c r="L22" s="156"/>
      <c r="M22" s="20">
        <v>40817</v>
      </c>
      <c r="N22" s="20">
        <v>41182</v>
      </c>
      <c r="O22" s="165">
        <v>40436</v>
      </c>
      <c r="P22" s="158" t="s">
        <v>2915</v>
      </c>
      <c r="Q22" s="165">
        <v>42643</v>
      </c>
      <c r="R22" s="165" t="s">
        <v>2915</v>
      </c>
    </row>
    <row r="23" spans="2:18" s="31" customFormat="1" x14ac:dyDescent="0.2">
      <c r="B23" s="152" t="s">
        <v>3661</v>
      </c>
      <c r="C23" s="152" t="s">
        <v>3662</v>
      </c>
      <c r="D23" s="182" t="s">
        <v>3663</v>
      </c>
      <c r="E23" s="153">
        <v>20642.689999999999</v>
      </c>
      <c r="F23" s="153">
        <v>0</v>
      </c>
      <c r="G23" s="159"/>
      <c r="H23" s="155"/>
      <c r="I23" s="155">
        <f t="shared" si="1"/>
        <v>4.029233032052798E-3</v>
      </c>
      <c r="J23" s="154">
        <v>125931.14</v>
      </c>
      <c r="K23" s="154" t="s">
        <v>2801</v>
      </c>
      <c r="L23" s="156"/>
      <c r="M23" s="20">
        <v>40817</v>
      </c>
      <c r="N23" s="20">
        <v>41182</v>
      </c>
      <c r="O23" s="165">
        <v>40436</v>
      </c>
      <c r="P23" s="158" t="s">
        <v>2915</v>
      </c>
      <c r="Q23" s="165">
        <v>42643</v>
      </c>
      <c r="R23" s="165" t="s">
        <v>2915</v>
      </c>
    </row>
    <row r="24" spans="2:18" s="31" customFormat="1" x14ac:dyDescent="0.2">
      <c r="B24" s="152" t="s">
        <v>3664</v>
      </c>
      <c r="C24" s="152" t="s">
        <v>3665</v>
      </c>
      <c r="D24" s="182" t="s">
        <v>3666</v>
      </c>
      <c r="E24" s="153">
        <v>8145.6500000000005</v>
      </c>
      <c r="F24" s="153">
        <v>0</v>
      </c>
      <c r="G24" s="159"/>
      <c r="H24" s="155"/>
      <c r="I24" s="155">
        <f t="shared" si="1"/>
        <v>1.4234790206937463E-3</v>
      </c>
      <c r="J24" s="154">
        <v>44489.94</v>
      </c>
      <c r="K24" s="154" t="s">
        <v>2801</v>
      </c>
      <c r="L24" s="156"/>
      <c r="M24" s="20">
        <v>40817</v>
      </c>
      <c r="N24" s="20">
        <v>41182</v>
      </c>
      <c r="O24" s="165">
        <v>40436</v>
      </c>
      <c r="P24" s="158" t="s">
        <v>2915</v>
      </c>
      <c r="Q24" s="165">
        <v>42643</v>
      </c>
      <c r="R24" s="165" t="s">
        <v>2915</v>
      </c>
    </row>
    <row r="25" spans="2:18" s="31" customFormat="1" x14ac:dyDescent="0.2">
      <c r="B25" s="152" t="s">
        <v>3667</v>
      </c>
      <c r="C25" s="152" t="s">
        <v>3668</v>
      </c>
      <c r="D25" s="182" t="s">
        <v>3669</v>
      </c>
      <c r="E25" s="153">
        <v>3998.69</v>
      </c>
      <c r="F25" s="153">
        <v>0</v>
      </c>
      <c r="G25" s="159"/>
      <c r="H25" s="155"/>
      <c r="I25" s="155">
        <f t="shared" si="1"/>
        <v>6.5988340190507768E-4</v>
      </c>
      <c r="J25" s="154">
        <v>20624.240000000002</v>
      </c>
      <c r="K25" s="154" t="s">
        <v>2801</v>
      </c>
      <c r="L25" s="156"/>
      <c r="M25" s="20">
        <v>40817</v>
      </c>
      <c r="N25" s="20">
        <v>41182</v>
      </c>
      <c r="O25" s="165">
        <v>40436</v>
      </c>
      <c r="P25" s="158" t="s">
        <v>2915</v>
      </c>
      <c r="Q25" s="165">
        <v>42643</v>
      </c>
      <c r="R25" s="165" t="s">
        <v>2915</v>
      </c>
    </row>
    <row r="26" spans="2:18" s="31" customFormat="1" ht="25.5" x14ac:dyDescent="0.2">
      <c r="B26" s="152" t="s">
        <v>3670</v>
      </c>
      <c r="C26" s="152" t="s">
        <v>3671</v>
      </c>
      <c r="D26" s="182" t="s">
        <v>3672</v>
      </c>
      <c r="E26" s="153">
        <v>70274.64</v>
      </c>
      <c r="F26" s="153">
        <v>0</v>
      </c>
      <c r="G26" s="159"/>
      <c r="H26" s="155"/>
      <c r="I26" s="155">
        <f t="shared" si="1"/>
        <v>5.1257747316615252E-3</v>
      </c>
      <c r="J26" s="154">
        <v>160202.86000000002</v>
      </c>
      <c r="K26" s="154" t="s">
        <v>2801</v>
      </c>
      <c r="L26" s="156"/>
      <c r="M26" s="20">
        <v>40817</v>
      </c>
      <c r="N26" s="20">
        <v>41182</v>
      </c>
      <c r="O26" s="165">
        <v>40435</v>
      </c>
      <c r="P26" s="158" t="s">
        <v>2915</v>
      </c>
      <c r="Q26" s="165">
        <v>42643</v>
      </c>
      <c r="R26" s="165" t="s">
        <v>2915</v>
      </c>
    </row>
    <row r="27" spans="2:18" s="31" customFormat="1" ht="25.5" x14ac:dyDescent="0.2">
      <c r="B27" s="152" t="s">
        <v>3673</v>
      </c>
      <c r="C27" s="152" t="s">
        <v>3674</v>
      </c>
      <c r="D27" s="182" t="s">
        <v>3675</v>
      </c>
      <c r="E27" s="153">
        <v>60519.5</v>
      </c>
      <c r="F27" s="153">
        <v>0</v>
      </c>
      <c r="G27" s="159"/>
      <c r="H27" s="155"/>
      <c r="I27" s="155">
        <f t="shared" si="1"/>
        <v>4.4762447619324909E-3</v>
      </c>
      <c r="J27" s="154">
        <v>139902.21</v>
      </c>
      <c r="K27" s="154" t="s">
        <v>2801</v>
      </c>
      <c r="L27" s="156"/>
      <c r="M27" s="20">
        <v>40817</v>
      </c>
      <c r="N27" s="20">
        <v>41182</v>
      </c>
      <c r="O27" s="165">
        <v>40435</v>
      </c>
      <c r="P27" s="158" t="s">
        <v>2915</v>
      </c>
      <c r="Q27" s="165">
        <v>42643</v>
      </c>
      <c r="R27" s="165" t="s">
        <v>2915</v>
      </c>
    </row>
    <row r="28" spans="2:18" s="31" customFormat="1" x14ac:dyDescent="0.2">
      <c r="B28" s="152" t="s">
        <v>3676</v>
      </c>
      <c r="C28" s="152" t="s">
        <v>3677</v>
      </c>
      <c r="D28" s="182" t="s">
        <v>3678</v>
      </c>
      <c r="E28" s="153">
        <v>328529.08</v>
      </c>
      <c r="F28" s="153">
        <v>0</v>
      </c>
      <c r="G28" s="159"/>
      <c r="H28" s="155"/>
      <c r="I28" s="155">
        <f t="shared" si="1"/>
        <v>2.2377838363083307E-2</v>
      </c>
      <c r="J28" s="154">
        <v>699405.24</v>
      </c>
      <c r="K28" s="154" t="s">
        <v>2801</v>
      </c>
      <c r="L28" s="156"/>
      <c r="M28" s="20">
        <v>40817</v>
      </c>
      <c r="N28" s="20">
        <v>41182</v>
      </c>
      <c r="O28" s="165">
        <v>40434</v>
      </c>
      <c r="P28" s="158" t="s">
        <v>2915</v>
      </c>
      <c r="Q28" s="165">
        <v>42643</v>
      </c>
      <c r="R28" s="165" t="s">
        <v>2915</v>
      </c>
    </row>
    <row r="29" spans="2:18" s="31" customFormat="1" ht="25.5" x14ac:dyDescent="0.2">
      <c r="B29" s="152" t="s">
        <v>2953</v>
      </c>
      <c r="C29" s="152" t="s">
        <v>2954</v>
      </c>
      <c r="D29" s="182" t="s">
        <v>2955</v>
      </c>
      <c r="E29" s="153">
        <v>271702.38</v>
      </c>
      <c r="F29" s="153">
        <v>0</v>
      </c>
      <c r="G29" s="159"/>
      <c r="H29" s="155"/>
      <c r="I29" s="155">
        <f t="shared" si="1"/>
        <v>1.1775050017005623E-2</v>
      </c>
      <c r="J29" s="154">
        <v>368021.77</v>
      </c>
      <c r="K29" s="154" t="s">
        <v>2801</v>
      </c>
      <c r="L29" s="156"/>
      <c r="M29" s="20">
        <v>40817</v>
      </c>
      <c r="N29" s="20">
        <v>41182</v>
      </c>
      <c r="O29" s="165">
        <v>40435</v>
      </c>
      <c r="P29" s="158" t="s">
        <v>2915</v>
      </c>
      <c r="Q29" s="165">
        <v>42643</v>
      </c>
      <c r="R29" s="165" t="s">
        <v>2915</v>
      </c>
    </row>
    <row r="30" spans="2:18" s="31" customFormat="1" ht="25.5" x14ac:dyDescent="0.2">
      <c r="B30" s="152" t="s">
        <v>2956</v>
      </c>
      <c r="C30" s="152" t="s">
        <v>2957</v>
      </c>
      <c r="D30" s="182" t="s">
        <v>2958</v>
      </c>
      <c r="E30" s="153">
        <v>267793.69</v>
      </c>
      <c r="F30" s="153">
        <v>0</v>
      </c>
      <c r="G30" s="159"/>
      <c r="H30" s="155"/>
      <c r="I30" s="155">
        <f t="shared" si="1"/>
        <v>1.7824219781105811E-2</v>
      </c>
      <c r="J30" s="154">
        <v>557084.76</v>
      </c>
      <c r="K30" s="154" t="s">
        <v>2801</v>
      </c>
      <c r="L30" s="156"/>
      <c r="M30" s="20">
        <v>40817</v>
      </c>
      <c r="N30" s="20">
        <v>41182</v>
      </c>
      <c r="O30" s="165">
        <v>40435</v>
      </c>
      <c r="P30" s="158" t="s">
        <v>2915</v>
      </c>
      <c r="Q30" s="165">
        <v>42643</v>
      </c>
      <c r="R30" s="165" t="s">
        <v>2915</v>
      </c>
    </row>
    <row r="31" spans="2:18" s="31" customFormat="1" ht="38.25" x14ac:dyDescent="0.2">
      <c r="B31" s="152" t="s">
        <v>3679</v>
      </c>
      <c r="C31" s="152" t="s">
        <v>3680</v>
      </c>
      <c r="D31" s="182" t="s">
        <v>3681</v>
      </c>
      <c r="E31" s="153">
        <v>56594.55</v>
      </c>
      <c r="F31" s="153">
        <v>0</v>
      </c>
      <c r="G31" s="159"/>
      <c r="H31" s="155"/>
      <c r="I31" s="155">
        <f t="shared" si="1"/>
        <v>2.8877344192188167E-3</v>
      </c>
      <c r="J31" s="154">
        <v>90254.32</v>
      </c>
      <c r="K31" s="154" t="s">
        <v>2801</v>
      </c>
      <c r="L31" s="156"/>
      <c r="M31" s="20">
        <v>40817</v>
      </c>
      <c r="N31" s="20">
        <v>41182</v>
      </c>
      <c r="O31" s="165">
        <v>40431</v>
      </c>
      <c r="P31" s="158" t="s">
        <v>2915</v>
      </c>
      <c r="Q31" s="165">
        <v>40444</v>
      </c>
      <c r="R31" s="165" t="s">
        <v>2915</v>
      </c>
    </row>
    <row r="32" spans="2:18" s="31" customFormat="1" ht="38.25" x14ac:dyDescent="0.2">
      <c r="B32" s="152" t="s">
        <v>3682</v>
      </c>
      <c r="C32" s="152" t="s">
        <v>3683</v>
      </c>
      <c r="D32" s="182" t="s">
        <v>3684</v>
      </c>
      <c r="E32" s="153">
        <v>8652.98</v>
      </c>
      <c r="F32" s="153">
        <v>0</v>
      </c>
      <c r="G32" s="159"/>
      <c r="H32" s="155"/>
      <c r="I32" s="155">
        <f t="shared" si="1"/>
        <v>7.3755638011580461E-4</v>
      </c>
      <c r="J32" s="154">
        <v>23051.86</v>
      </c>
      <c r="K32" s="154" t="s">
        <v>2801</v>
      </c>
      <c r="L32" s="156"/>
      <c r="M32" s="20">
        <v>40817</v>
      </c>
      <c r="N32" s="20">
        <v>41182</v>
      </c>
      <c r="O32" s="165">
        <v>40432</v>
      </c>
      <c r="P32" s="158" t="s">
        <v>2915</v>
      </c>
      <c r="Q32" s="165">
        <v>40444</v>
      </c>
      <c r="R32" s="165" t="s">
        <v>2915</v>
      </c>
    </row>
    <row r="33" spans="2:18" s="31" customFormat="1" x14ac:dyDescent="0.2">
      <c r="B33" s="152" t="s">
        <v>3685</v>
      </c>
      <c r="C33" s="152" t="s">
        <v>3686</v>
      </c>
      <c r="D33" s="182" t="s">
        <v>3687</v>
      </c>
      <c r="E33" s="153">
        <v>611723.25</v>
      </c>
      <c r="F33" s="153">
        <v>0</v>
      </c>
      <c r="G33" s="159"/>
      <c r="H33" s="155"/>
      <c r="I33" s="155">
        <f t="shared" si="1"/>
        <v>3.8368462074263539E-2</v>
      </c>
      <c r="J33" s="154">
        <v>1199182.1100000001</v>
      </c>
      <c r="K33" s="154" t="s">
        <v>2801</v>
      </c>
      <c r="L33" s="156"/>
      <c r="M33" s="20">
        <v>40817</v>
      </c>
      <c r="N33" s="20">
        <v>41182</v>
      </c>
      <c r="O33" s="165">
        <v>40433</v>
      </c>
      <c r="P33" s="158" t="s">
        <v>2915</v>
      </c>
      <c r="Q33" s="165">
        <v>40444</v>
      </c>
      <c r="R33" s="165" t="s">
        <v>2915</v>
      </c>
    </row>
    <row r="34" spans="2:18" s="31" customFormat="1" x14ac:dyDescent="0.2">
      <c r="B34" s="152" t="s">
        <v>2972</v>
      </c>
      <c r="C34" s="152" t="s">
        <v>2973</v>
      </c>
      <c r="D34" s="182" t="s">
        <v>2974</v>
      </c>
      <c r="E34" s="153">
        <v>38574.410000000003</v>
      </c>
      <c r="F34" s="153">
        <v>0</v>
      </c>
      <c r="G34" s="159"/>
      <c r="H34" s="155"/>
      <c r="I34" s="155">
        <f t="shared" si="1"/>
        <v>2.5190979693399678E-3</v>
      </c>
      <c r="J34" s="154">
        <v>78732.820000000007</v>
      </c>
      <c r="K34" s="154" t="s">
        <v>2801</v>
      </c>
      <c r="L34" s="156"/>
      <c r="M34" s="20">
        <v>40817</v>
      </c>
      <c r="N34" s="20">
        <v>41182</v>
      </c>
      <c r="O34" s="165">
        <v>40436</v>
      </c>
      <c r="P34" s="158" t="s">
        <v>2915</v>
      </c>
      <c r="Q34" s="165">
        <v>42643</v>
      </c>
      <c r="R34" s="165" t="s">
        <v>2915</v>
      </c>
    </row>
    <row r="35" spans="2:18" s="31" customFormat="1" x14ac:dyDescent="0.2">
      <c r="B35" s="152" t="s">
        <v>3698</v>
      </c>
      <c r="C35" s="152" t="s">
        <v>3699</v>
      </c>
      <c r="D35" s="182" t="s">
        <v>3700</v>
      </c>
      <c r="E35" s="153">
        <v>216.05</v>
      </c>
      <c r="F35" s="153">
        <v>21562.799999999999</v>
      </c>
      <c r="G35" s="154">
        <v>6289.91</v>
      </c>
      <c r="H35" s="155">
        <f t="shared" si="0"/>
        <v>0.29170191255310074</v>
      </c>
      <c r="I35" s="155">
        <f t="shared" si="1"/>
        <v>8.9116209989195108E-4</v>
      </c>
      <c r="J35" s="154">
        <v>27852.71</v>
      </c>
      <c r="K35" s="154">
        <v>21562.799999999999</v>
      </c>
      <c r="L35" s="156">
        <v>6289.91</v>
      </c>
      <c r="M35" s="20">
        <v>40817</v>
      </c>
      <c r="N35" s="20">
        <v>41182</v>
      </c>
      <c r="O35" s="165">
        <v>40501</v>
      </c>
      <c r="P35" s="158" t="s">
        <v>2965</v>
      </c>
      <c r="Q35" s="165">
        <v>40819</v>
      </c>
      <c r="R35" s="165" t="s">
        <v>2917</v>
      </c>
    </row>
    <row r="36" spans="2:18" s="31" customFormat="1" ht="38.25" x14ac:dyDescent="0.2">
      <c r="B36" s="152" t="s">
        <v>3713</v>
      </c>
      <c r="C36" s="152" t="s">
        <v>3714</v>
      </c>
      <c r="D36" s="182" t="s">
        <v>3715</v>
      </c>
      <c r="E36" s="153">
        <v>86840.320000000007</v>
      </c>
      <c r="F36" s="153">
        <v>0</v>
      </c>
      <c r="G36" s="159"/>
      <c r="H36" s="155"/>
      <c r="I36" s="155">
        <f t="shared" si="1"/>
        <v>6.1148316219459872E-3</v>
      </c>
      <c r="J36" s="154">
        <v>191115.21</v>
      </c>
      <c r="K36" s="154" t="s">
        <v>2801</v>
      </c>
      <c r="L36" s="156"/>
      <c r="M36" s="20">
        <v>40817</v>
      </c>
      <c r="N36" s="20">
        <v>41182</v>
      </c>
      <c r="O36" s="165">
        <v>40431</v>
      </c>
      <c r="P36" s="158" t="s">
        <v>2915</v>
      </c>
      <c r="Q36" s="165">
        <v>40444</v>
      </c>
      <c r="R36" s="165" t="s">
        <v>2915</v>
      </c>
    </row>
    <row r="37" spans="2:18" s="31" customFormat="1" x14ac:dyDescent="0.2">
      <c r="B37" s="152" t="s">
        <v>3725</v>
      </c>
      <c r="C37" s="152" t="s">
        <v>3726</v>
      </c>
      <c r="D37" s="182" t="s">
        <v>3727</v>
      </c>
      <c r="E37" s="153">
        <v>719897</v>
      </c>
      <c r="F37" s="153">
        <v>0</v>
      </c>
      <c r="G37" s="159"/>
      <c r="H37" s="155"/>
      <c r="I37" s="155">
        <f t="shared" si="1"/>
        <v>2.3343829358902453E-2</v>
      </c>
      <c r="J37" s="154">
        <v>729596.68</v>
      </c>
      <c r="K37" s="154" t="s">
        <v>2801</v>
      </c>
      <c r="L37" s="156"/>
      <c r="M37" s="20">
        <v>40817</v>
      </c>
      <c r="N37" s="20">
        <v>41182</v>
      </c>
      <c r="O37" s="165">
        <v>40437</v>
      </c>
      <c r="P37" s="158" t="s">
        <v>2915</v>
      </c>
      <c r="Q37" s="165">
        <v>42643</v>
      </c>
      <c r="R37" s="165" t="s">
        <v>2915</v>
      </c>
    </row>
    <row r="38" spans="2:18" s="31" customFormat="1" ht="25.5" x14ac:dyDescent="0.2">
      <c r="B38" s="152" t="s">
        <v>3728</v>
      </c>
      <c r="C38" s="152" t="s">
        <v>3729</v>
      </c>
      <c r="D38" s="182" t="s">
        <v>3730</v>
      </c>
      <c r="E38" s="153">
        <v>2054.79</v>
      </c>
      <c r="F38" s="153">
        <v>0</v>
      </c>
      <c r="G38" s="159"/>
      <c r="H38" s="155"/>
      <c r="I38" s="155">
        <f t="shared" si="1"/>
        <v>1.5955528778855565E-4</v>
      </c>
      <c r="J38" s="154">
        <v>4986.8</v>
      </c>
      <c r="K38" s="154" t="s">
        <v>2801</v>
      </c>
      <c r="L38" s="156"/>
      <c r="M38" s="20">
        <v>40817</v>
      </c>
      <c r="N38" s="20">
        <v>41182</v>
      </c>
      <c r="O38" s="165">
        <v>40441</v>
      </c>
      <c r="P38" s="158" t="s">
        <v>2915</v>
      </c>
      <c r="Q38" s="165">
        <v>42643</v>
      </c>
      <c r="R38" s="165" t="s">
        <v>2915</v>
      </c>
    </row>
    <row r="39" spans="2:18" s="31" customFormat="1" x14ac:dyDescent="0.2">
      <c r="B39" s="152" t="s">
        <v>3731</v>
      </c>
      <c r="C39" s="152" t="s">
        <v>3732</v>
      </c>
      <c r="D39" s="182" t="s">
        <v>3733</v>
      </c>
      <c r="E39" s="153">
        <v>227741.86000000002</v>
      </c>
      <c r="F39" s="153">
        <v>0</v>
      </c>
      <c r="G39" s="159"/>
      <c r="H39" s="155"/>
      <c r="I39" s="155">
        <f t="shared" si="1"/>
        <v>1.1110669004046475E-2</v>
      </c>
      <c r="J39" s="154">
        <v>347256.96</v>
      </c>
      <c r="K39" s="154" t="s">
        <v>2801</v>
      </c>
      <c r="L39" s="156"/>
      <c r="M39" s="20">
        <v>40817</v>
      </c>
      <c r="N39" s="20">
        <v>41182</v>
      </c>
      <c r="O39" s="165">
        <v>40434</v>
      </c>
      <c r="P39" s="158" t="s">
        <v>2915</v>
      </c>
      <c r="Q39" s="165">
        <v>42643</v>
      </c>
      <c r="R39" s="165" t="s">
        <v>2915</v>
      </c>
    </row>
    <row r="40" spans="2:18" s="31" customFormat="1" x14ac:dyDescent="0.2">
      <c r="B40" s="152" t="s">
        <v>3734</v>
      </c>
      <c r="C40" s="152" t="s">
        <v>3735</v>
      </c>
      <c r="D40" s="182" t="s">
        <v>3736</v>
      </c>
      <c r="E40" s="153">
        <v>282971.87</v>
      </c>
      <c r="F40" s="153">
        <v>0</v>
      </c>
      <c r="G40" s="159"/>
      <c r="H40" s="155"/>
      <c r="I40" s="155">
        <f t="shared" si="1"/>
        <v>1.5609976460891708E-2</v>
      </c>
      <c r="J40" s="154">
        <v>487879.98</v>
      </c>
      <c r="K40" s="154" t="s">
        <v>2801</v>
      </c>
      <c r="L40" s="156"/>
      <c r="M40" s="20">
        <v>40817</v>
      </c>
      <c r="N40" s="20">
        <v>41182</v>
      </c>
      <c r="O40" s="165">
        <v>40433</v>
      </c>
      <c r="P40" s="158" t="s">
        <v>2915</v>
      </c>
      <c r="Q40" s="165">
        <v>40444</v>
      </c>
      <c r="R40" s="165" t="s">
        <v>2915</v>
      </c>
    </row>
    <row r="41" spans="2:18" s="31" customFormat="1" x14ac:dyDescent="0.2">
      <c r="B41" s="152" t="s">
        <v>2981</v>
      </c>
      <c r="C41" s="152" t="s">
        <v>2982</v>
      </c>
      <c r="D41" s="182" t="s">
        <v>2983</v>
      </c>
      <c r="E41" s="153">
        <v>112837.15000000001</v>
      </c>
      <c r="F41" s="153">
        <v>0</v>
      </c>
      <c r="G41" s="159"/>
      <c r="H41" s="155"/>
      <c r="I41" s="155">
        <f t="shared" si="1"/>
        <v>1.1084718712935183E-2</v>
      </c>
      <c r="J41" s="154">
        <v>346445.9</v>
      </c>
      <c r="K41" s="154" t="s">
        <v>2801</v>
      </c>
      <c r="L41" s="156"/>
      <c r="M41" s="20">
        <v>40817</v>
      </c>
      <c r="N41" s="20">
        <v>41182</v>
      </c>
      <c r="O41" s="165">
        <v>40436</v>
      </c>
      <c r="P41" s="158" t="s">
        <v>2915</v>
      </c>
      <c r="Q41" s="165">
        <v>42643</v>
      </c>
      <c r="R41" s="165" t="s">
        <v>2915</v>
      </c>
    </row>
    <row r="42" spans="2:18" s="31" customFormat="1" ht="38.25" x14ac:dyDescent="0.2">
      <c r="B42" s="152" t="s">
        <v>3742</v>
      </c>
      <c r="C42" s="152" t="s">
        <v>3743</v>
      </c>
      <c r="D42" s="182" t="s">
        <v>3744</v>
      </c>
      <c r="E42" s="153">
        <v>153199.24</v>
      </c>
      <c r="F42" s="153">
        <v>0</v>
      </c>
      <c r="G42" s="159"/>
      <c r="H42" s="155"/>
      <c r="I42" s="155">
        <f t="shared" si="1"/>
        <v>1.1122310896044298E-2</v>
      </c>
      <c r="J42" s="154">
        <v>347620.82</v>
      </c>
      <c r="K42" s="154" t="s">
        <v>2801</v>
      </c>
      <c r="L42" s="156"/>
      <c r="M42" s="20">
        <v>40817</v>
      </c>
      <c r="N42" s="20">
        <v>41182</v>
      </c>
      <c r="O42" s="165">
        <v>40432</v>
      </c>
      <c r="P42" s="158" t="s">
        <v>2915</v>
      </c>
      <c r="Q42" s="165">
        <v>40444</v>
      </c>
      <c r="R42" s="165" t="s">
        <v>2915</v>
      </c>
    </row>
    <row r="43" spans="2:18" s="31" customFormat="1" ht="38.25" x14ac:dyDescent="0.2">
      <c r="B43" s="152" t="s">
        <v>3745</v>
      </c>
      <c r="C43" s="152" t="s">
        <v>3746</v>
      </c>
      <c r="D43" s="182" t="s">
        <v>3747</v>
      </c>
      <c r="E43" s="153">
        <v>6750.05</v>
      </c>
      <c r="F43" s="153">
        <v>0</v>
      </c>
      <c r="G43" s="159"/>
      <c r="H43" s="155"/>
      <c r="I43" s="155">
        <f t="shared" si="1"/>
        <v>6.9353309633180893E-4</v>
      </c>
      <c r="J43" s="154">
        <v>21675.94</v>
      </c>
      <c r="K43" s="154" t="s">
        <v>2801</v>
      </c>
      <c r="L43" s="156"/>
      <c r="M43" s="20">
        <v>40817</v>
      </c>
      <c r="N43" s="20">
        <v>41182</v>
      </c>
      <c r="O43" s="165">
        <v>40432</v>
      </c>
      <c r="P43" s="158" t="s">
        <v>2915</v>
      </c>
      <c r="Q43" s="165">
        <v>40444</v>
      </c>
      <c r="R43" s="165" t="s">
        <v>2915</v>
      </c>
    </row>
    <row r="44" spans="2:18" s="31" customFormat="1" x14ac:dyDescent="0.2">
      <c r="B44" s="152" t="s">
        <v>3754</v>
      </c>
      <c r="C44" s="152" t="s">
        <v>3755</v>
      </c>
      <c r="D44" s="182" t="s">
        <v>3756</v>
      </c>
      <c r="E44" s="153">
        <v>216796.34</v>
      </c>
      <c r="F44" s="153">
        <v>0</v>
      </c>
      <c r="G44" s="159"/>
      <c r="H44" s="155"/>
      <c r="I44" s="155">
        <f t="shared" si="1"/>
        <v>1.0140267105048031E-2</v>
      </c>
      <c r="J44" s="154">
        <v>316927.66000000003</v>
      </c>
      <c r="K44" s="154" t="s">
        <v>2801</v>
      </c>
      <c r="L44" s="156"/>
      <c r="M44" s="20">
        <v>40817</v>
      </c>
      <c r="N44" s="20">
        <v>41182</v>
      </c>
      <c r="O44" s="165">
        <v>40437</v>
      </c>
      <c r="P44" s="158" t="s">
        <v>2915</v>
      </c>
      <c r="Q44" s="165">
        <v>42643</v>
      </c>
      <c r="R44" s="165" t="s">
        <v>2915</v>
      </c>
    </row>
    <row r="45" spans="2:18" s="31" customFormat="1" x14ac:dyDescent="0.2">
      <c r="B45" s="152" t="s">
        <v>4680</v>
      </c>
      <c r="C45" s="152" t="s">
        <v>4681</v>
      </c>
      <c r="D45" s="182" t="s">
        <v>4682</v>
      </c>
      <c r="E45" s="153">
        <v>116.69</v>
      </c>
      <c r="F45" s="153">
        <v>0</v>
      </c>
      <c r="G45" s="159"/>
      <c r="H45" s="155"/>
      <c r="I45" s="155">
        <f t="shared" si="1"/>
        <v>3.7335578992633671E-6</v>
      </c>
      <c r="J45" s="154">
        <v>116.69</v>
      </c>
      <c r="K45" s="154" t="s">
        <v>2801</v>
      </c>
      <c r="L45" s="156"/>
      <c r="M45" s="20">
        <v>40817</v>
      </c>
      <c r="N45" s="20">
        <v>41182</v>
      </c>
      <c r="O45" s="165">
        <v>40437</v>
      </c>
      <c r="P45" s="158" t="s">
        <v>2915</v>
      </c>
      <c r="Q45" s="165">
        <v>40756</v>
      </c>
      <c r="R45" s="165" t="s">
        <v>2926</v>
      </c>
    </row>
    <row r="46" spans="2:18" s="31" customFormat="1" x14ac:dyDescent="0.2">
      <c r="B46" s="152" t="s">
        <v>3757</v>
      </c>
      <c r="C46" s="152" t="s">
        <v>3758</v>
      </c>
      <c r="D46" s="182" t="s">
        <v>3759</v>
      </c>
      <c r="E46" s="153">
        <v>124101.34</v>
      </c>
      <c r="F46" s="153">
        <v>0</v>
      </c>
      <c r="G46" s="159"/>
      <c r="H46" s="155"/>
      <c r="I46" s="155">
        <f t="shared" si="1"/>
        <v>5.4671468341867075E-3</v>
      </c>
      <c r="J46" s="154">
        <v>170872.23</v>
      </c>
      <c r="K46" s="154" t="s">
        <v>2801</v>
      </c>
      <c r="L46" s="156"/>
      <c r="M46" s="20">
        <v>40817</v>
      </c>
      <c r="N46" s="20">
        <v>41182</v>
      </c>
      <c r="O46" s="165">
        <v>40437</v>
      </c>
      <c r="P46" s="158" t="s">
        <v>2915</v>
      </c>
      <c r="Q46" s="165">
        <v>42643</v>
      </c>
      <c r="R46" s="165" t="s">
        <v>2915</v>
      </c>
    </row>
    <row r="47" spans="2:18" s="31" customFormat="1" ht="25.5" x14ac:dyDescent="0.2">
      <c r="B47" s="152" t="s">
        <v>4683</v>
      </c>
      <c r="C47" s="152" t="s">
        <v>4684</v>
      </c>
      <c r="D47" s="182" t="s">
        <v>4685</v>
      </c>
      <c r="E47" s="153">
        <v>30168.87</v>
      </c>
      <c r="F47" s="153">
        <v>48383.98</v>
      </c>
      <c r="G47" s="154">
        <v>-18215.110000000004</v>
      </c>
      <c r="H47" s="155">
        <f t="shared" si="0"/>
        <v>-0.37646985634501345</v>
      </c>
      <c r="I47" s="155">
        <f t="shared" si="1"/>
        <v>9.6526885680306462E-4</v>
      </c>
      <c r="J47" s="154">
        <v>30168.87</v>
      </c>
      <c r="K47" s="154">
        <v>48383.98</v>
      </c>
      <c r="L47" s="156">
        <v>-18215.110000000004</v>
      </c>
      <c r="M47" s="20">
        <v>40817</v>
      </c>
      <c r="N47" s="20">
        <v>41182</v>
      </c>
      <c r="O47" s="165">
        <v>40817</v>
      </c>
      <c r="P47" s="158" t="s">
        <v>2917</v>
      </c>
      <c r="Q47" s="165">
        <v>41213</v>
      </c>
      <c r="R47" s="165" t="s">
        <v>2917</v>
      </c>
    </row>
    <row r="48" spans="2:18" s="31" customFormat="1" ht="25.5" x14ac:dyDescent="0.2">
      <c r="B48" s="152" t="s">
        <v>4686</v>
      </c>
      <c r="C48" s="152" t="s">
        <v>4687</v>
      </c>
      <c r="D48" s="182" t="s">
        <v>4688</v>
      </c>
      <c r="E48" s="153">
        <v>14004.18</v>
      </c>
      <c r="F48" s="153">
        <v>12498.12</v>
      </c>
      <c r="G48" s="154">
        <v>1506.0599999999995</v>
      </c>
      <c r="H48" s="155">
        <f t="shared" si="0"/>
        <v>0.12050292363971536</v>
      </c>
      <c r="I48" s="155">
        <f t="shared" si="1"/>
        <v>4.4807110173713307E-4</v>
      </c>
      <c r="J48" s="154">
        <v>14004.18</v>
      </c>
      <c r="K48" s="154">
        <v>12498.12</v>
      </c>
      <c r="L48" s="156">
        <v>1506.0599999999995</v>
      </c>
      <c r="M48" s="20">
        <v>40817</v>
      </c>
      <c r="N48" s="20">
        <v>41182</v>
      </c>
      <c r="O48" s="165">
        <v>40817</v>
      </c>
      <c r="P48" s="158" t="s">
        <v>2917</v>
      </c>
      <c r="Q48" s="165">
        <v>40908</v>
      </c>
      <c r="R48" s="165" t="s">
        <v>2921</v>
      </c>
    </row>
    <row r="49" spans="2:18" s="31" customFormat="1" x14ac:dyDescent="0.2">
      <c r="B49" s="152" t="s">
        <v>4689</v>
      </c>
      <c r="C49" s="152" t="s">
        <v>4690</v>
      </c>
      <c r="D49" s="182" t="s">
        <v>4691</v>
      </c>
      <c r="E49" s="153">
        <v>3809.75</v>
      </c>
      <c r="F49" s="153">
        <v>6602.63</v>
      </c>
      <c r="G49" s="154">
        <v>-2792.88</v>
      </c>
      <c r="H49" s="155">
        <f t="shared" si="0"/>
        <v>-0.42299507923357815</v>
      </c>
      <c r="I49" s="155">
        <f t="shared" si="1"/>
        <v>1.2189495420960332E-4</v>
      </c>
      <c r="J49" s="154">
        <v>3809.75</v>
      </c>
      <c r="K49" s="154">
        <v>6602.63</v>
      </c>
      <c r="L49" s="156">
        <v>-2792.88</v>
      </c>
      <c r="M49" s="20">
        <v>40817</v>
      </c>
      <c r="N49" s="20">
        <v>41182</v>
      </c>
      <c r="O49" s="165">
        <v>40799</v>
      </c>
      <c r="P49" s="158" t="s">
        <v>2915</v>
      </c>
      <c r="Q49" s="165">
        <v>40867</v>
      </c>
      <c r="R49" s="165" t="s">
        <v>2965</v>
      </c>
    </row>
    <row r="50" spans="2:18" s="31" customFormat="1" x14ac:dyDescent="0.2">
      <c r="B50" s="152" t="s">
        <v>4692</v>
      </c>
      <c r="C50" s="152" t="s">
        <v>4693</v>
      </c>
      <c r="D50" s="182" t="s">
        <v>4694</v>
      </c>
      <c r="E50" s="153">
        <v>45760.78</v>
      </c>
      <c r="F50" s="153">
        <v>45360.04</v>
      </c>
      <c r="G50" s="154">
        <v>400.73999999999796</v>
      </c>
      <c r="H50" s="155">
        <f t="shared" si="0"/>
        <v>8.8346482939608943E-3</v>
      </c>
      <c r="I50" s="155">
        <f t="shared" si="1"/>
        <v>1.4641402146323857E-3</v>
      </c>
      <c r="J50" s="154">
        <v>45760.78</v>
      </c>
      <c r="K50" s="154">
        <v>45360.04</v>
      </c>
      <c r="L50" s="156">
        <v>400.73999999999796</v>
      </c>
      <c r="M50" s="20">
        <v>40817</v>
      </c>
      <c r="N50" s="20">
        <v>41182</v>
      </c>
      <c r="O50" s="165">
        <v>40989</v>
      </c>
      <c r="P50" s="158" t="s">
        <v>2930</v>
      </c>
      <c r="Q50" s="165">
        <v>41213</v>
      </c>
      <c r="R50" s="165" t="s">
        <v>2917</v>
      </c>
    </row>
    <row r="51" spans="2:18" s="31" customFormat="1" x14ac:dyDescent="0.2">
      <c r="B51" s="152" t="s">
        <v>3766</v>
      </c>
      <c r="C51" s="152" t="s">
        <v>3767</v>
      </c>
      <c r="D51" s="182" t="s">
        <v>3768</v>
      </c>
      <c r="E51" s="153">
        <v>156020.56</v>
      </c>
      <c r="F51" s="153">
        <v>205063.49</v>
      </c>
      <c r="G51" s="154">
        <v>63284.049999999988</v>
      </c>
      <c r="H51" s="155">
        <f t="shared" si="0"/>
        <v>0.30860710504829503</v>
      </c>
      <c r="I51" s="155">
        <f t="shared" si="1"/>
        <v>8.5859206248598188E-3</v>
      </c>
      <c r="J51" s="154">
        <v>268347.53999999998</v>
      </c>
      <c r="K51" s="154">
        <v>205063.49</v>
      </c>
      <c r="L51" s="156">
        <v>63284.049999999988</v>
      </c>
      <c r="M51" s="20">
        <v>40817</v>
      </c>
      <c r="N51" s="20">
        <v>41182</v>
      </c>
      <c r="O51" s="165">
        <v>40763</v>
      </c>
      <c r="P51" s="158" t="s">
        <v>2926</v>
      </c>
      <c r="Q51" s="165">
        <v>40814</v>
      </c>
      <c r="R51" s="165" t="s">
        <v>2915</v>
      </c>
    </row>
    <row r="52" spans="2:18" s="31" customFormat="1" ht="38.25" x14ac:dyDescent="0.2">
      <c r="B52" s="152" t="s">
        <v>4695</v>
      </c>
      <c r="C52" s="152" t="s">
        <v>4696</v>
      </c>
      <c r="D52" s="182" t="s">
        <v>4697</v>
      </c>
      <c r="E52" s="153">
        <v>203100.79</v>
      </c>
      <c r="F52" s="153">
        <v>246789.35</v>
      </c>
      <c r="G52" s="154">
        <v>-43688.56</v>
      </c>
      <c r="H52" s="155">
        <f t="shared" si="0"/>
        <v>-0.17702773640758807</v>
      </c>
      <c r="I52" s="155">
        <f t="shared" si="1"/>
        <v>6.4983165554128915E-3</v>
      </c>
      <c r="J52" s="154">
        <v>203100.79</v>
      </c>
      <c r="K52" s="154">
        <v>246789.35</v>
      </c>
      <c r="L52" s="156">
        <v>-43688.56</v>
      </c>
      <c r="M52" s="20">
        <v>40817</v>
      </c>
      <c r="N52" s="20">
        <v>41182</v>
      </c>
      <c r="O52" s="165">
        <v>41000</v>
      </c>
      <c r="P52" s="158" t="s">
        <v>2931</v>
      </c>
      <c r="Q52" s="165">
        <v>41112</v>
      </c>
      <c r="R52" s="165" t="s">
        <v>2916</v>
      </c>
    </row>
    <row r="53" spans="2:18" s="31" customFormat="1" x14ac:dyDescent="0.2">
      <c r="B53" s="152" t="s">
        <v>4698</v>
      </c>
      <c r="C53" s="152" t="s">
        <v>4699</v>
      </c>
      <c r="D53" s="182" t="s">
        <v>4700</v>
      </c>
      <c r="E53" s="153">
        <v>132207.47</v>
      </c>
      <c r="F53" s="153">
        <v>121087.46</v>
      </c>
      <c r="G53" s="154">
        <v>11120.009999999995</v>
      </c>
      <c r="H53" s="155">
        <f t="shared" si="0"/>
        <v>9.1834530181738011E-2</v>
      </c>
      <c r="I53" s="155">
        <f t="shared" si="1"/>
        <v>4.2300475101561801E-3</v>
      </c>
      <c r="J53" s="154">
        <v>132207.47</v>
      </c>
      <c r="K53" s="154">
        <v>121087.46</v>
      </c>
      <c r="L53" s="156">
        <v>11120.009999999995</v>
      </c>
      <c r="M53" s="20">
        <v>40817</v>
      </c>
      <c r="N53" s="20">
        <v>41182</v>
      </c>
      <c r="O53" s="165">
        <v>40817</v>
      </c>
      <c r="P53" s="158" t="s">
        <v>2917</v>
      </c>
      <c r="Q53" s="165">
        <v>41180</v>
      </c>
      <c r="R53" s="165" t="s">
        <v>2915</v>
      </c>
    </row>
    <row r="54" spans="2:18" s="31" customFormat="1" x14ac:dyDescent="0.2">
      <c r="B54" s="152" t="s">
        <v>4701</v>
      </c>
      <c r="C54" s="152" t="s">
        <v>4702</v>
      </c>
      <c r="D54" s="182" t="s">
        <v>4703</v>
      </c>
      <c r="E54" s="153">
        <v>8308.56</v>
      </c>
      <c r="F54" s="153">
        <v>6144.18</v>
      </c>
      <c r="G54" s="154">
        <v>2164.3799999999992</v>
      </c>
      <c r="H54" s="155">
        <f t="shared" si="0"/>
        <v>0.35226507035926669</v>
      </c>
      <c r="I54" s="155">
        <f t="shared" si="1"/>
        <v>2.6583674538952471E-4</v>
      </c>
      <c r="J54" s="154">
        <v>8308.56</v>
      </c>
      <c r="K54" s="154">
        <v>6144.18</v>
      </c>
      <c r="L54" s="156">
        <v>2164.3799999999992</v>
      </c>
      <c r="M54" s="20">
        <v>40817</v>
      </c>
      <c r="N54" s="20">
        <v>41182</v>
      </c>
      <c r="O54" s="165">
        <v>40886</v>
      </c>
      <c r="P54" s="158" t="s">
        <v>2921</v>
      </c>
      <c r="Q54" s="165">
        <v>41180</v>
      </c>
      <c r="R54" s="165" t="s">
        <v>2915</v>
      </c>
    </row>
    <row r="55" spans="2:18" s="31" customFormat="1" x14ac:dyDescent="0.2">
      <c r="B55" s="152" t="s">
        <v>4704</v>
      </c>
      <c r="C55" s="152" t="s">
        <v>4705</v>
      </c>
      <c r="D55" s="182" t="s">
        <v>4706</v>
      </c>
      <c r="E55" s="153">
        <v>8137.89</v>
      </c>
      <c r="F55" s="153">
        <v>10014.59</v>
      </c>
      <c r="G55" s="154">
        <v>-1876.6999999999998</v>
      </c>
      <c r="H55" s="155">
        <f t="shared" si="0"/>
        <v>-0.18739658837755713</v>
      </c>
      <c r="I55" s="155">
        <f t="shared" si="1"/>
        <v>2.6037606901050959E-4</v>
      </c>
      <c r="J55" s="154">
        <v>8137.89</v>
      </c>
      <c r="K55" s="154">
        <v>10014.59</v>
      </c>
      <c r="L55" s="156">
        <v>-1876.6999999999998</v>
      </c>
      <c r="M55" s="20">
        <v>40817</v>
      </c>
      <c r="N55" s="20">
        <v>41182</v>
      </c>
      <c r="O55" s="165">
        <v>40756</v>
      </c>
      <c r="P55" s="158" t="s">
        <v>2926</v>
      </c>
      <c r="Q55" s="165">
        <v>40814</v>
      </c>
      <c r="R55" s="165" t="s">
        <v>2915</v>
      </c>
    </row>
    <row r="56" spans="2:18" s="31" customFormat="1" x14ac:dyDescent="0.2">
      <c r="B56" s="152" t="s">
        <v>3775</v>
      </c>
      <c r="C56" s="152" t="s">
        <v>3776</v>
      </c>
      <c r="D56" s="182" t="s">
        <v>3777</v>
      </c>
      <c r="E56" s="153">
        <v>23301.600000000002</v>
      </c>
      <c r="F56" s="153">
        <v>26046.3</v>
      </c>
      <c r="G56" s="154">
        <v>1814.4799999999996</v>
      </c>
      <c r="H56" s="155">
        <f t="shared" si="0"/>
        <v>6.9663637445625662E-2</v>
      </c>
      <c r="I56" s="155">
        <f t="shared" si="1"/>
        <v>8.9142030378471871E-4</v>
      </c>
      <c r="J56" s="154">
        <v>27860.78</v>
      </c>
      <c r="K56" s="154">
        <v>26046.3</v>
      </c>
      <c r="L56" s="156">
        <v>1814.4799999999996</v>
      </c>
      <c r="M56" s="20">
        <v>40817</v>
      </c>
      <c r="N56" s="20">
        <v>41182</v>
      </c>
      <c r="O56" s="165">
        <v>40452</v>
      </c>
      <c r="P56" s="158" t="s">
        <v>2917</v>
      </c>
      <c r="Q56" s="165">
        <v>40816</v>
      </c>
      <c r="R56" s="165" t="s">
        <v>2915</v>
      </c>
    </row>
    <row r="57" spans="2:18" s="31" customFormat="1" x14ac:dyDescent="0.2">
      <c r="B57" s="152" t="s">
        <v>3778</v>
      </c>
      <c r="C57" s="152" t="s">
        <v>3779</v>
      </c>
      <c r="D57" s="182" t="s">
        <v>3780</v>
      </c>
      <c r="E57" s="153">
        <v>1967.17</v>
      </c>
      <c r="F57" s="153">
        <v>22325.4</v>
      </c>
      <c r="G57" s="154">
        <v>8500.84</v>
      </c>
      <c r="H57" s="155">
        <f t="shared" si="0"/>
        <v>0.3807698854219857</v>
      </c>
      <c r="I57" s="155">
        <f t="shared" si="1"/>
        <v>9.863017555625023E-4</v>
      </c>
      <c r="J57" s="154">
        <v>30826.240000000002</v>
      </c>
      <c r="K57" s="154">
        <v>22325.4</v>
      </c>
      <c r="L57" s="156">
        <v>8500.84</v>
      </c>
      <c r="M57" s="20">
        <v>40817</v>
      </c>
      <c r="N57" s="20">
        <v>41182</v>
      </c>
      <c r="O57" s="165">
        <v>40785</v>
      </c>
      <c r="P57" s="158" t="s">
        <v>2926</v>
      </c>
      <c r="Q57" s="165">
        <v>40816</v>
      </c>
      <c r="R57" s="165" t="s">
        <v>2915</v>
      </c>
    </row>
    <row r="58" spans="2:18" s="31" customFormat="1" ht="25.5" x14ac:dyDescent="0.2">
      <c r="B58" s="152" t="s">
        <v>3787</v>
      </c>
      <c r="C58" s="152" t="s">
        <v>3788</v>
      </c>
      <c r="D58" s="182" t="s">
        <v>3789</v>
      </c>
      <c r="E58" s="153">
        <v>112189.40000000001</v>
      </c>
      <c r="F58" s="153">
        <v>116214.90000000001</v>
      </c>
      <c r="G58" s="154">
        <v>37009.599999999991</v>
      </c>
      <c r="H58" s="155">
        <f t="shared" si="0"/>
        <v>0.318458304399866</v>
      </c>
      <c r="I58" s="155">
        <f t="shared" si="1"/>
        <v>4.9024984346189033E-3</v>
      </c>
      <c r="J58" s="154">
        <v>153224.5</v>
      </c>
      <c r="K58" s="154">
        <v>116214.90000000001</v>
      </c>
      <c r="L58" s="156">
        <v>37009.599999999991</v>
      </c>
      <c r="M58" s="20">
        <v>40817</v>
      </c>
      <c r="N58" s="20">
        <v>41182</v>
      </c>
      <c r="O58" s="165">
        <v>40787</v>
      </c>
      <c r="P58" s="158" t="s">
        <v>2915</v>
      </c>
      <c r="Q58" s="165">
        <v>40814</v>
      </c>
      <c r="R58" s="165" t="s">
        <v>2915</v>
      </c>
    </row>
    <row r="59" spans="2:18" s="31" customFormat="1" x14ac:dyDescent="0.2">
      <c r="B59" s="152" t="s">
        <v>4707</v>
      </c>
      <c r="C59" s="152" t="s">
        <v>4708</v>
      </c>
      <c r="D59" s="182" t="s">
        <v>4709</v>
      </c>
      <c r="E59" s="153">
        <v>16629.87</v>
      </c>
      <c r="F59" s="153">
        <v>33814.97</v>
      </c>
      <c r="G59" s="154">
        <v>-17185.100000000002</v>
      </c>
      <c r="H59" s="155">
        <f t="shared" si="0"/>
        <v>-0.50820982541164461</v>
      </c>
      <c r="I59" s="155">
        <f t="shared" si="1"/>
        <v>5.320814337323068E-4</v>
      </c>
      <c r="J59" s="154">
        <v>16629.87</v>
      </c>
      <c r="K59" s="154">
        <v>33814.97</v>
      </c>
      <c r="L59" s="156">
        <v>-17185.100000000002</v>
      </c>
      <c r="M59" s="20">
        <v>40817</v>
      </c>
      <c r="N59" s="20">
        <v>41182</v>
      </c>
      <c r="O59" s="165">
        <v>40955</v>
      </c>
      <c r="P59" s="158" t="s">
        <v>2990</v>
      </c>
      <c r="Q59" s="165">
        <v>41180</v>
      </c>
      <c r="R59" s="165" t="s">
        <v>2915</v>
      </c>
    </row>
    <row r="60" spans="2:18" s="31" customFormat="1" x14ac:dyDescent="0.2">
      <c r="B60" s="152" t="s">
        <v>4710</v>
      </c>
      <c r="C60" s="152" t="s">
        <v>4711</v>
      </c>
      <c r="D60" s="182" t="s">
        <v>4712</v>
      </c>
      <c r="E60" s="153">
        <v>3258.78</v>
      </c>
      <c r="F60" s="153">
        <v>3105.01</v>
      </c>
      <c r="G60" s="154">
        <v>153.76999999999998</v>
      </c>
      <c r="H60" s="155">
        <f t="shared" si="0"/>
        <v>4.9523189941417252E-2</v>
      </c>
      <c r="I60" s="155">
        <f t="shared" si="1"/>
        <v>1.0426637938950617E-4</v>
      </c>
      <c r="J60" s="154">
        <v>3258.78</v>
      </c>
      <c r="K60" s="154">
        <v>3105.01</v>
      </c>
      <c r="L60" s="156">
        <v>153.76999999999998</v>
      </c>
      <c r="M60" s="20">
        <v>40817</v>
      </c>
      <c r="N60" s="20">
        <v>41182</v>
      </c>
      <c r="O60" s="165">
        <v>40812</v>
      </c>
      <c r="P60" s="158" t="s">
        <v>2915</v>
      </c>
      <c r="Q60" s="165">
        <v>40847</v>
      </c>
      <c r="R60" s="165" t="s">
        <v>2917</v>
      </c>
    </row>
    <row r="61" spans="2:18" s="31" customFormat="1" ht="25.5" x14ac:dyDescent="0.2">
      <c r="B61" s="152" t="s">
        <v>4713</v>
      </c>
      <c r="C61" s="152" t="s">
        <v>4714</v>
      </c>
      <c r="D61" s="182" t="s">
        <v>4715</v>
      </c>
      <c r="E61" s="153">
        <v>5893.59</v>
      </c>
      <c r="F61" s="153">
        <v>6832.16</v>
      </c>
      <c r="G61" s="154">
        <v>-938.56999999999971</v>
      </c>
      <c r="H61" s="155">
        <f t="shared" si="0"/>
        <v>-0.13737529566052314</v>
      </c>
      <c r="I61" s="155">
        <f t="shared" si="1"/>
        <v>1.8856851057948057E-4</v>
      </c>
      <c r="J61" s="154">
        <v>5893.59</v>
      </c>
      <c r="K61" s="154">
        <v>6832.16</v>
      </c>
      <c r="L61" s="156">
        <v>-938.56999999999971</v>
      </c>
      <c r="M61" s="20">
        <v>40817</v>
      </c>
      <c r="N61" s="20">
        <v>41182</v>
      </c>
      <c r="O61" s="165">
        <v>40830.545347222222</v>
      </c>
      <c r="P61" s="158" t="s">
        <v>2917</v>
      </c>
      <c r="Q61" s="165">
        <v>41213</v>
      </c>
      <c r="R61" s="165" t="s">
        <v>2917</v>
      </c>
    </row>
    <row r="62" spans="2:18" s="31" customFormat="1" x14ac:dyDescent="0.2">
      <c r="B62" s="152" t="s">
        <v>4716</v>
      </c>
      <c r="C62" s="152" t="s">
        <v>4717</v>
      </c>
      <c r="D62" s="182" t="s">
        <v>4718</v>
      </c>
      <c r="E62" s="153">
        <v>6765.25</v>
      </c>
      <c r="F62" s="153">
        <v>5645.47</v>
      </c>
      <c r="G62" s="154">
        <v>1119.7799999999997</v>
      </c>
      <c r="H62" s="155">
        <f t="shared" si="0"/>
        <v>0.19835018165006629</v>
      </c>
      <c r="I62" s="155">
        <f t="shared" si="1"/>
        <v>2.1645773055095976E-4</v>
      </c>
      <c r="J62" s="154">
        <v>6765.25</v>
      </c>
      <c r="K62" s="154">
        <v>5645.47</v>
      </c>
      <c r="L62" s="156">
        <v>1119.7799999999997</v>
      </c>
      <c r="M62" s="20">
        <v>40817</v>
      </c>
      <c r="N62" s="20">
        <v>41182</v>
      </c>
      <c r="O62" s="165">
        <v>40848</v>
      </c>
      <c r="P62" s="158" t="s">
        <v>2965</v>
      </c>
      <c r="Q62" s="165">
        <v>41180</v>
      </c>
      <c r="R62" s="165" t="s">
        <v>2915</v>
      </c>
    </row>
    <row r="63" spans="2:18" s="31" customFormat="1" x14ac:dyDescent="0.2">
      <c r="B63" s="152" t="s">
        <v>4719</v>
      </c>
      <c r="C63" s="152" t="s">
        <v>4720</v>
      </c>
      <c r="D63" s="182" t="s">
        <v>4721</v>
      </c>
      <c r="E63" s="153">
        <v>-179.84</v>
      </c>
      <c r="F63" s="153">
        <v>0.68</v>
      </c>
      <c r="G63" s="154">
        <v>-180.52</v>
      </c>
      <c r="H63" s="155">
        <f t="shared" si="0"/>
        <v>-265.47058823529409</v>
      </c>
      <c r="I63" s="155">
        <f t="shared" si="1"/>
        <v>-5.7540753501030418E-6</v>
      </c>
      <c r="J63" s="154">
        <v>-179.84</v>
      </c>
      <c r="K63" s="154">
        <v>0.68</v>
      </c>
      <c r="L63" s="156">
        <v>-180.52</v>
      </c>
      <c r="M63" s="20">
        <v>40817</v>
      </c>
      <c r="N63" s="20">
        <v>41182</v>
      </c>
      <c r="O63" s="165">
        <v>40575</v>
      </c>
      <c r="P63" s="158" t="s">
        <v>2990</v>
      </c>
      <c r="Q63" s="165">
        <v>40940</v>
      </c>
      <c r="R63" s="165" t="s">
        <v>2990</v>
      </c>
    </row>
    <row r="64" spans="2:18" s="31" customFormat="1" x14ac:dyDescent="0.2">
      <c r="B64" s="152" t="s">
        <v>4722</v>
      </c>
      <c r="C64" s="152" t="s">
        <v>4723</v>
      </c>
      <c r="D64" s="182" t="s">
        <v>4724</v>
      </c>
      <c r="E64" s="153">
        <v>13114.65</v>
      </c>
      <c r="F64" s="153">
        <v>10944.89</v>
      </c>
      <c r="G64" s="154">
        <v>2169.7600000000002</v>
      </c>
      <c r="H64" s="155">
        <f t="shared" si="0"/>
        <v>0.19824411209249251</v>
      </c>
      <c r="I64" s="155">
        <f t="shared" si="1"/>
        <v>4.1961012172057861E-4</v>
      </c>
      <c r="J64" s="154">
        <v>13114.65</v>
      </c>
      <c r="K64" s="154">
        <v>10944.89</v>
      </c>
      <c r="L64" s="156">
        <v>2169.7600000000002</v>
      </c>
      <c r="M64" s="20">
        <v>40817</v>
      </c>
      <c r="N64" s="20">
        <v>41182</v>
      </c>
      <c r="O64" s="165">
        <v>40921</v>
      </c>
      <c r="P64" s="158" t="s">
        <v>2922</v>
      </c>
      <c r="Q64" s="165">
        <v>41180</v>
      </c>
      <c r="R64" s="165" t="s">
        <v>2915</v>
      </c>
    </row>
    <row r="65" spans="2:18" s="31" customFormat="1" x14ac:dyDescent="0.2">
      <c r="B65" s="152" t="s">
        <v>3796</v>
      </c>
      <c r="C65" s="152" t="s">
        <v>3797</v>
      </c>
      <c r="D65" s="182" t="s">
        <v>3798</v>
      </c>
      <c r="E65" s="153">
        <v>-1414.08</v>
      </c>
      <c r="F65" s="153">
        <v>29240.14</v>
      </c>
      <c r="G65" s="154">
        <v>-1569.869999999999</v>
      </c>
      <c r="H65" s="155">
        <f t="shared" si="0"/>
        <v>-5.3688867426763313E-2</v>
      </c>
      <c r="I65" s="155">
        <f t="shared" si="1"/>
        <v>8.8532483617490931E-4</v>
      </c>
      <c r="J65" s="154">
        <v>27670.27</v>
      </c>
      <c r="K65" s="154">
        <v>29240.14</v>
      </c>
      <c r="L65" s="156">
        <v>-1569.869999999999</v>
      </c>
      <c r="M65" s="20">
        <v>40817</v>
      </c>
      <c r="N65" s="20">
        <v>41182</v>
      </c>
      <c r="O65" s="165">
        <v>40664</v>
      </c>
      <c r="P65" s="158" t="s">
        <v>2914</v>
      </c>
      <c r="Q65" s="165">
        <v>40814</v>
      </c>
      <c r="R65" s="165" t="s">
        <v>2915</v>
      </c>
    </row>
    <row r="66" spans="2:18" s="31" customFormat="1" x14ac:dyDescent="0.2">
      <c r="B66" s="152" t="s">
        <v>4725</v>
      </c>
      <c r="C66" s="152" t="s">
        <v>4726</v>
      </c>
      <c r="D66" s="182" t="s">
        <v>4727</v>
      </c>
      <c r="E66" s="153">
        <v>55172.24</v>
      </c>
      <c r="F66" s="153">
        <v>52710.31</v>
      </c>
      <c r="G66" s="154">
        <v>2461.9300000000003</v>
      </c>
      <c r="H66" s="155">
        <f t="shared" si="0"/>
        <v>4.6706801762311782E-2</v>
      </c>
      <c r="I66" s="155">
        <f t="shared" si="1"/>
        <v>1.7652648253668206E-3</v>
      </c>
      <c r="J66" s="154">
        <v>55172.24</v>
      </c>
      <c r="K66" s="154">
        <v>52710.31</v>
      </c>
      <c r="L66" s="156">
        <v>2461.9300000000003</v>
      </c>
      <c r="M66" s="20">
        <v>40817</v>
      </c>
      <c r="N66" s="20">
        <v>41182</v>
      </c>
      <c r="O66" s="165">
        <v>40980</v>
      </c>
      <c r="P66" s="158" t="s">
        <v>2930</v>
      </c>
      <c r="Q66" s="165">
        <v>41180</v>
      </c>
      <c r="R66" s="165" t="s">
        <v>2915</v>
      </c>
    </row>
    <row r="67" spans="2:18" s="31" customFormat="1" x14ac:dyDescent="0.2">
      <c r="B67" s="152" t="s">
        <v>3799</v>
      </c>
      <c r="C67" s="152" t="s">
        <v>3800</v>
      </c>
      <c r="D67" s="182" t="s">
        <v>3801</v>
      </c>
      <c r="E67" s="153">
        <v>252.31</v>
      </c>
      <c r="F67" s="153">
        <v>3905.01</v>
      </c>
      <c r="G67" s="154">
        <v>-233.60000000000036</v>
      </c>
      <c r="H67" s="155">
        <f t="shared" si="0"/>
        <v>-5.9820589447914435E-2</v>
      </c>
      <c r="I67" s="155">
        <f t="shared" si="1"/>
        <v>1.1746869317794599E-4</v>
      </c>
      <c r="J67" s="154">
        <v>3671.41</v>
      </c>
      <c r="K67" s="154">
        <v>3905.01</v>
      </c>
      <c r="L67" s="156">
        <v>-233.60000000000036</v>
      </c>
      <c r="M67" s="20">
        <v>40817</v>
      </c>
      <c r="N67" s="20">
        <v>41182</v>
      </c>
      <c r="O67" s="165">
        <v>40739</v>
      </c>
      <c r="P67" s="158" t="s">
        <v>2916</v>
      </c>
      <c r="Q67" s="165">
        <v>40816</v>
      </c>
      <c r="R67" s="165" t="s">
        <v>2915</v>
      </c>
    </row>
    <row r="68" spans="2:18" s="31" customFormat="1" ht="25.5" x14ac:dyDescent="0.2">
      <c r="B68" s="152" t="s">
        <v>4728</v>
      </c>
      <c r="C68" s="152" t="s">
        <v>4729</v>
      </c>
      <c r="D68" s="182" t="s">
        <v>4730</v>
      </c>
      <c r="E68" s="153">
        <v>1383.17</v>
      </c>
      <c r="F68" s="153">
        <v>1377.98</v>
      </c>
      <c r="G68" s="154">
        <v>5.1900000000000546</v>
      </c>
      <c r="H68" s="155">
        <f t="shared" si="0"/>
        <v>3.7663826760911292E-3</v>
      </c>
      <c r="I68" s="155">
        <f t="shared" si="1"/>
        <v>4.4255251345651827E-5</v>
      </c>
      <c r="J68" s="154">
        <v>1383.17</v>
      </c>
      <c r="K68" s="154">
        <v>1377.98</v>
      </c>
      <c r="L68" s="156">
        <v>5.1900000000000546</v>
      </c>
      <c r="M68" s="20">
        <v>40817</v>
      </c>
      <c r="N68" s="20">
        <v>41182</v>
      </c>
      <c r="O68" s="165">
        <v>41029</v>
      </c>
      <c r="P68" s="158" t="s">
        <v>2931</v>
      </c>
      <c r="Q68" s="165">
        <v>41213</v>
      </c>
      <c r="R68" s="165" t="s">
        <v>2917</v>
      </c>
    </row>
    <row r="69" spans="2:18" s="31" customFormat="1" x14ac:dyDescent="0.2">
      <c r="B69" s="152" t="s">
        <v>4731</v>
      </c>
      <c r="C69" s="152" t="s">
        <v>4732</v>
      </c>
      <c r="D69" s="182" t="s">
        <v>4732</v>
      </c>
      <c r="E69" s="153">
        <v>172956.44</v>
      </c>
      <c r="F69" s="153">
        <v>271619.40000000002</v>
      </c>
      <c r="G69" s="154">
        <v>-98662.960000000021</v>
      </c>
      <c r="H69" s="155">
        <f t="shared" si="0"/>
        <v>-0.36323973913498081</v>
      </c>
      <c r="I69" s="155">
        <f t="shared" si="1"/>
        <v>5.5338322289011106E-3</v>
      </c>
      <c r="J69" s="154">
        <v>172956.44</v>
      </c>
      <c r="K69" s="154">
        <v>271619.40000000002</v>
      </c>
      <c r="L69" s="156">
        <v>-98662.960000000021</v>
      </c>
      <c r="M69" s="20">
        <v>40817</v>
      </c>
      <c r="N69" s="20">
        <v>41182</v>
      </c>
      <c r="O69" s="165">
        <v>41100</v>
      </c>
      <c r="P69" s="158" t="s">
        <v>2916</v>
      </c>
      <c r="Q69" s="165">
        <v>41180</v>
      </c>
      <c r="R69" s="165" t="s">
        <v>2915</v>
      </c>
    </row>
    <row r="70" spans="2:18" s="31" customFormat="1" x14ac:dyDescent="0.2">
      <c r="B70" s="152" t="s">
        <v>4733</v>
      </c>
      <c r="C70" s="152" t="s">
        <v>4734</v>
      </c>
      <c r="D70" s="182" t="s">
        <v>4735</v>
      </c>
      <c r="E70" s="153">
        <v>5690.41</v>
      </c>
      <c r="F70" s="153">
        <v>23031.8</v>
      </c>
      <c r="G70" s="154">
        <v>-17341.39</v>
      </c>
      <c r="H70" s="155">
        <f t="shared" si="0"/>
        <v>-0.75293246728436336</v>
      </c>
      <c r="I70" s="155">
        <f t="shared" si="1"/>
        <v>1.8206765965847336E-4</v>
      </c>
      <c r="J70" s="154">
        <v>5690.41</v>
      </c>
      <c r="K70" s="154">
        <v>23031.8</v>
      </c>
      <c r="L70" s="156">
        <v>-17341.39</v>
      </c>
      <c r="M70" s="20">
        <v>40817</v>
      </c>
      <c r="N70" s="20">
        <v>41182</v>
      </c>
      <c r="O70" s="165">
        <v>40969</v>
      </c>
      <c r="P70" s="158" t="s">
        <v>2930</v>
      </c>
      <c r="Q70" s="165">
        <v>41334</v>
      </c>
      <c r="R70" s="165" t="s">
        <v>2930</v>
      </c>
    </row>
    <row r="71" spans="2:18" s="31" customFormat="1" x14ac:dyDescent="0.2">
      <c r="B71" s="152" t="s">
        <v>4736</v>
      </c>
      <c r="C71" s="152" t="s">
        <v>4737</v>
      </c>
      <c r="D71" s="182" t="s">
        <v>4738</v>
      </c>
      <c r="E71" s="153">
        <v>21233.5</v>
      </c>
      <c r="F71" s="153">
        <v>18044.04</v>
      </c>
      <c r="G71" s="154">
        <v>3189.4599999999991</v>
      </c>
      <c r="H71" s="155">
        <f t="shared" si="0"/>
        <v>0.17675975003380612</v>
      </c>
      <c r="I71" s="155">
        <f t="shared" si="1"/>
        <v>6.7937699592089044E-4</v>
      </c>
      <c r="J71" s="154">
        <v>21233.5</v>
      </c>
      <c r="K71" s="154">
        <v>18044.04</v>
      </c>
      <c r="L71" s="156">
        <v>3189.4599999999991</v>
      </c>
      <c r="M71" s="20">
        <v>40817</v>
      </c>
      <c r="N71" s="20">
        <v>41182</v>
      </c>
      <c r="O71" s="165">
        <v>41030</v>
      </c>
      <c r="P71" s="158" t="s">
        <v>2914</v>
      </c>
      <c r="Q71" s="165">
        <v>41395</v>
      </c>
      <c r="R71" s="165" t="s">
        <v>2914</v>
      </c>
    </row>
    <row r="72" spans="2:18" s="31" customFormat="1" x14ac:dyDescent="0.2">
      <c r="B72" s="152" t="s">
        <v>4739</v>
      </c>
      <c r="C72" s="152" t="s">
        <v>4740</v>
      </c>
      <c r="D72" s="182" t="s">
        <v>4741</v>
      </c>
      <c r="E72" s="153">
        <v>2645.01</v>
      </c>
      <c r="F72" s="153">
        <v>3429.31</v>
      </c>
      <c r="G72" s="154">
        <v>-784.29999999999973</v>
      </c>
      <c r="H72" s="155">
        <f t="shared" si="0"/>
        <v>-0.22870489981949715</v>
      </c>
      <c r="I72" s="155">
        <f t="shared" si="1"/>
        <v>8.4628485552580338E-5</v>
      </c>
      <c r="J72" s="154">
        <v>2645.01</v>
      </c>
      <c r="K72" s="154">
        <v>3429.31</v>
      </c>
      <c r="L72" s="156">
        <v>-784.29999999999973</v>
      </c>
      <c r="M72" s="20">
        <v>40817</v>
      </c>
      <c r="N72" s="20">
        <v>41182</v>
      </c>
      <c r="O72" s="165">
        <v>41091</v>
      </c>
      <c r="P72" s="158" t="s">
        <v>2916</v>
      </c>
      <c r="Q72" s="165">
        <v>41180</v>
      </c>
      <c r="R72" s="165" t="s">
        <v>2915</v>
      </c>
    </row>
    <row r="73" spans="2:18" s="31" customFormat="1" x14ac:dyDescent="0.2">
      <c r="B73" s="152" t="s">
        <v>4742</v>
      </c>
      <c r="C73" s="152" t="s">
        <v>4743</v>
      </c>
      <c r="D73" s="182" t="s">
        <v>4744</v>
      </c>
      <c r="E73" s="153">
        <v>6082.08</v>
      </c>
      <c r="F73" s="153">
        <v>3531.38</v>
      </c>
      <c r="G73" s="154">
        <v>2550.6999999999998</v>
      </c>
      <c r="H73" s="155">
        <f t="shared" si="0"/>
        <v>0.72229553319099038</v>
      </c>
      <c r="I73" s="155">
        <f t="shared" si="1"/>
        <v>1.9459934722728373E-4</v>
      </c>
      <c r="J73" s="154">
        <v>6082.08</v>
      </c>
      <c r="K73" s="154">
        <v>3531.38</v>
      </c>
      <c r="L73" s="156">
        <v>2550.6999999999998</v>
      </c>
      <c r="M73" s="20">
        <v>40817</v>
      </c>
      <c r="N73" s="20">
        <v>41182</v>
      </c>
      <c r="O73" s="165">
        <v>41092</v>
      </c>
      <c r="P73" s="158" t="s">
        <v>2916</v>
      </c>
      <c r="Q73" s="165">
        <v>41151</v>
      </c>
      <c r="R73" s="165" t="s">
        <v>2926</v>
      </c>
    </row>
    <row r="74" spans="2:18" s="31" customFormat="1" x14ac:dyDescent="0.2">
      <c r="B74" s="152" t="s">
        <v>4745</v>
      </c>
      <c r="C74" s="152" t="s">
        <v>4746</v>
      </c>
      <c r="D74" s="182" t="s">
        <v>4747</v>
      </c>
      <c r="E74" s="153">
        <v>15933.710000000001</v>
      </c>
      <c r="F74" s="153">
        <v>13136.54</v>
      </c>
      <c r="G74" s="154">
        <v>2797.17</v>
      </c>
      <c r="H74" s="155">
        <f t="shared" si="0"/>
        <v>0.21293049768051556</v>
      </c>
      <c r="I74" s="155">
        <f t="shared" si="1"/>
        <v>5.0980742852919448E-4</v>
      </c>
      <c r="J74" s="154">
        <v>15933.710000000001</v>
      </c>
      <c r="K74" s="154">
        <v>13136.54</v>
      </c>
      <c r="L74" s="156">
        <v>2797.17</v>
      </c>
      <c r="M74" s="20">
        <v>40817</v>
      </c>
      <c r="N74" s="20">
        <v>41182</v>
      </c>
      <c r="O74" s="165">
        <v>41070</v>
      </c>
      <c r="P74" s="158" t="s">
        <v>3056</v>
      </c>
      <c r="Q74" s="165">
        <v>41180</v>
      </c>
      <c r="R74" s="165" t="s">
        <v>2915</v>
      </c>
    </row>
    <row r="75" spans="2:18" s="31" customFormat="1" ht="25.5" x14ac:dyDescent="0.2">
      <c r="B75" s="152" t="s">
        <v>4748</v>
      </c>
      <c r="C75" s="152" t="s">
        <v>4749</v>
      </c>
      <c r="D75" s="182" t="s">
        <v>4750</v>
      </c>
      <c r="E75" s="153">
        <v>6075.42</v>
      </c>
      <c r="F75" s="153">
        <v>3001.27</v>
      </c>
      <c r="G75" s="154">
        <v>3074.15</v>
      </c>
      <c r="H75" s="155">
        <f t="shared" si="0"/>
        <v>1.0242830535073486</v>
      </c>
      <c r="I75" s="155">
        <f t="shared" si="1"/>
        <v>1.9438625702581752E-4</v>
      </c>
      <c r="J75" s="154">
        <v>6075.42</v>
      </c>
      <c r="K75" s="154">
        <v>3001.27</v>
      </c>
      <c r="L75" s="156">
        <v>3074.15</v>
      </c>
      <c r="M75" s="20">
        <v>40817</v>
      </c>
      <c r="N75" s="20">
        <v>41182</v>
      </c>
      <c r="O75" s="165">
        <v>41075</v>
      </c>
      <c r="P75" s="158" t="s">
        <v>3056</v>
      </c>
      <c r="Q75" s="165">
        <v>41151</v>
      </c>
      <c r="R75" s="165" t="s">
        <v>2926</v>
      </c>
    </row>
    <row r="76" spans="2:18" s="31" customFormat="1" x14ac:dyDescent="0.2">
      <c r="B76" s="152" t="s">
        <v>491</v>
      </c>
      <c r="C76" s="152" t="s">
        <v>492</v>
      </c>
      <c r="D76" s="182" t="s">
        <v>493</v>
      </c>
      <c r="E76" s="153">
        <v>-67746.7</v>
      </c>
      <c r="F76" s="153">
        <v>638316.21</v>
      </c>
      <c r="G76" s="154">
        <v>-163256.71999999997</v>
      </c>
      <c r="H76" s="155">
        <f t="shared" si="0"/>
        <v>-0.25576151356081023</v>
      </c>
      <c r="I76" s="155">
        <f t="shared" si="1"/>
        <v>1.519977814302448E-2</v>
      </c>
      <c r="J76" s="154">
        <v>475059.49</v>
      </c>
      <c r="K76" s="154">
        <v>638316.21</v>
      </c>
      <c r="L76" s="156">
        <v>-163256.71999999997</v>
      </c>
      <c r="M76" s="20">
        <v>40817</v>
      </c>
      <c r="N76" s="20">
        <v>41182</v>
      </c>
      <c r="O76" s="165">
        <v>39881</v>
      </c>
      <c r="P76" s="158" t="s">
        <v>2930</v>
      </c>
      <c r="Q76" s="165">
        <v>40964</v>
      </c>
      <c r="R76" s="165" t="s">
        <v>2990</v>
      </c>
    </row>
    <row r="77" spans="2:18" s="31" customFormat="1" x14ac:dyDescent="0.2">
      <c r="B77" s="152" t="s">
        <v>822</v>
      </c>
      <c r="C77" s="152" t="s">
        <v>823</v>
      </c>
      <c r="D77" s="182" t="s">
        <v>823</v>
      </c>
      <c r="E77" s="153">
        <v>3653.52</v>
      </c>
      <c r="F77" s="153">
        <v>0</v>
      </c>
      <c r="G77" s="159"/>
      <c r="H77" s="155"/>
      <c r="I77" s="155">
        <f t="shared" si="1"/>
        <v>1.98309343621388E-2</v>
      </c>
      <c r="J77" s="154">
        <v>619803.36</v>
      </c>
      <c r="K77" s="154" t="s">
        <v>2801</v>
      </c>
      <c r="L77" s="156"/>
      <c r="M77" s="20">
        <v>40817</v>
      </c>
      <c r="N77" s="20">
        <v>41182</v>
      </c>
      <c r="O77" s="165">
        <v>40066</v>
      </c>
      <c r="P77" s="158" t="s">
        <v>2915</v>
      </c>
      <c r="Q77" s="165">
        <v>40451</v>
      </c>
      <c r="R77" s="165" t="s">
        <v>2915</v>
      </c>
    </row>
    <row r="78" spans="2:18" s="31" customFormat="1" x14ac:dyDescent="0.2">
      <c r="B78" s="152" t="s">
        <v>3802</v>
      </c>
      <c r="C78" s="152" t="s">
        <v>3803</v>
      </c>
      <c r="D78" s="182" t="s">
        <v>3804</v>
      </c>
      <c r="E78" s="153">
        <v>20927.91</v>
      </c>
      <c r="F78" s="153">
        <v>0</v>
      </c>
      <c r="G78" s="159"/>
      <c r="H78" s="155"/>
      <c r="I78" s="155">
        <f t="shared" si="1"/>
        <v>1.1798158145564924E-3</v>
      </c>
      <c r="J78" s="154">
        <v>36874.400000000001</v>
      </c>
      <c r="K78" s="154" t="s">
        <v>2801</v>
      </c>
      <c r="L78" s="156"/>
      <c r="M78" s="20">
        <v>40817</v>
      </c>
      <c r="N78" s="20">
        <v>41182</v>
      </c>
      <c r="O78" s="165">
        <v>40436</v>
      </c>
      <c r="P78" s="158" t="s">
        <v>2915</v>
      </c>
      <c r="Q78" s="165">
        <v>42643</v>
      </c>
      <c r="R78" s="165" t="s">
        <v>2915</v>
      </c>
    </row>
    <row r="79" spans="2:18" s="31" customFormat="1" ht="25.5" x14ac:dyDescent="0.2">
      <c r="B79" s="152" t="s">
        <v>3805</v>
      </c>
      <c r="C79" s="152" t="s">
        <v>3806</v>
      </c>
      <c r="D79" s="182" t="s">
        <v>3807</v>
      </c>
      <c r="E79" s="153">
        <v>14649.98</v>
      </c>
      <c r="F79" s="153">
        <v>0</v>
      </c>
      <c r="G79" s="159"/>
      <c r="H79" s="155"/>
      <c r="I79" s="155">
        <f t="shared" ref="I79:I142" si="2">J79/31254370</f>
        <v>6.8203358442355422E-4</v>
      </c>
      <c r="J79" s="154">
        <v>21316.53</v>
      </c>
      <c r="K79" s="154" t="s">
        <v>2801</v>
      </c>
      <c r="L79" s="156"/>
      <c r="M79" s="20">
        <v>40817</v>
      </c>
      <c r="N79" s="20">
        <v>41182</v>
      </c>
      <c r="O79" s="165">
        <v>40436</v>
      </c>
      <c r="P79" s="158" t="s">
        <v>2915</v>
      </c>
      <c r="Q79" s="165">
        <v>42643</v>
      </c>
      <c r="R79" s="165" t="s">
        <v>2915</v>
      </c>
    </row>
    <row r="80" spans="2:18" s="31" customFormat="1" x14ac:dyDescent="0.2">
      <c r="B80" s="152" t="s">
        <v>3808</v>
      </c>
      <c r="C80" s="152" t="s">
        <v>3809</v>
      </c>
      <c r="D80" s="182" t="s">
        <v>3810</v>
      </c>
      <c r="E80" s="153">
        <v>11711.49</v>
      </c>
      <c r="F80" s="153">
        <v>0</v>
      </c>
      <c r="G80" s="159"/>
      <c r="H80" s="155"/>
      <c r="I80" s="155">
        <f t="shared" si="2"/>
        <v>1.1275370452195964E-3</v>
      </c>
      <c r="J80" s="154">
        <v>35240.46</v>
      </c>
      <c r="K80" s="154" t="s">
        <v>2801</v>
      </c>
      <c r="L80" s="156"/>
      <c r="M80" s="20">
        <v>40817</v>
      </c>
      <c r="N80" s="20">
        <v>41182</v>
      </c>
      <c r="O80" s="165">
        <v>40436</v>
      </c>
      <c r="P80" s="158" t="s">
        <v>2915</v>
      </c>
      <c r="Q80" s="165">
        <v>42643</v>
      </c>
      <c r="R80" s="165" t="s">
        <v>2915</v>
      </c>
    </row>
    <row r="81" spans="2:18" s="31" customFormat="1" x14ac:dyDescent="0.2">
      <c r="B81" s="152" t="s">
        <v>3811</v>
      </c>
      <c r="C81" s="152" t="s">
        <v>3812</v>
      </c>
      <c r="D81" s="182" t="s">
        <v>3813</v>
      </c>
      <c r="E81" s="153">
        <v>30480.48</v>
      </c>
      <c r="F81" s="153">
        <v>0</v>
      </c>
      <c r="G81" s="159"/>
      <c r="H81" s="155"/>
      <c r="I81" s="155">
        <f t="shared" si="2"/>
        <v>2.7508249246425381E-3</v>
      </c>
      <c r="J81" s="154">
        <v>85975.3</v>
      </c>
      <c r="K81" s="154" t="s">
        <v>2801</v>
      </c>
      <c r="L81" s="156"/>
      <c r="M81" s="20">
        <v>40817</v>
      </c>
      <c r="N81" s="20">
        <v>41182</v>
      </c>
      <c r="O81" s="165">
        <v>40436</v>
      </c>
      <c r="P81" s="158" t="s">
        <v>2915</v>
      </c>
      <c r="Q81" s="165">
        <v>42643</v>
      </c>
      <c r="R81" s="165" t="s">
        <v>2915</v>
      </c>
    </row>
    <row r="82" spans="2:18" s="31" customFormat="1" x14ac:dyDescent="0.2">
      <c r="B82" s="152" t="s">
        <v>3814</v>
      </c>
      <c r="C82" s="152" t="s">
        <v>3815</v>
      </c>
      <c r="D82" s="182" t="s">
        <v>3816</v>
      </c>
      <c r="E82" s="153">
        <v>24391.350000000002</v>
      </c>
      <c r="F82" s="153">
        <v>0</v>
      </c>
      <c r="G82" s="159"/>
      <c r="H82" s="155"/>
      <c r="I82" s="155">
        <f t="shared" si="2"/>
        <v>6.8173122670525763E-4</v>
      </c>
      <c r="J82" s="154">
        <v>21307.08</v>
      </c>
      <c r="K82" s="154" t="s">
        <v>2801</v>
      </c>
      <c r="L82" s="156"/>
      <c r="M82" s="20">
        <v>40817</v>
      </c>
      <c r="N82" s="20">
        <v>41182</v>
      </c>
      <c r="O82" s="165">
        <v>40437</v>
      </c>
      <c r="P82" s="158" t="s">
        <v>2915</v>
      </c>
      <c r="Q82" s="165">
        <v>40816</v>
      </c>
      <c r="R82" s="165" t="s">
        <v>2915</v>
      </c>
    </row>
    <row r="83" spans="2:18" s="31" customFormat="1" ht="25.5" x14ac:dyDescent="0.2">
      <c r="B83" s="152" t="s">
        <v>3038</v>
      </c>
      <c r="C83" s="152" t="s">
        <v>3039</v>
      </c>
      <c r="D83" s="182" t="s">
        <v>3040</v>
      </c>
      <c r="E83" s="153">
        <v>26994.91</v>
      </c>
      <c r="F83" s="153">
        <v>0</v>
      </c>
      <c r="G83" s="159"/>
      <c r="H83" s="155"/>
      <c r="I83" s="155">
        <f t="shared" si="2"/>
        <v>1.3400970808242175E-3</v>
      </c>
      <c r="J83" s="154">
        <v>41883.89</v>
      </c>
      <c r="K83" s="154" t="s">
        <v>2801</v>
      </c>
      <c r="L83" s="156"/>
      <c r="M83" s="20">
        <v>40817</v>
      </c>
      <c r="N83" s="20">
        <v>41182</v>
      </c>
      <c r="O83" s="165">
        <v>40435</v>
      </c>
      <c r="P83" s="158" t="s">
        <v>2915</v>
      </c>
      <c r="Q83" s="165">
        <v>42643</v>
      </c>
      <c r="R83" s="165" t="s">
        <v>2915</v>
      </c>
    </row>
    <row r="84" spans="2:18" s="31" customFormat="1" x14ac:dyDescent="0.2">
      <c r="B84" s="152" t="s">
        <v>3044</v>
      </c>
      <c r="C84" s="152" t="s">
        <v>3045</v>
      </c>
      <c r="D84" s="182" t="s">
        <v>3046</v>
      </c>
      <c r="E84" s="153">
        <v>127733.67</v>
      </c>
      <c r="F84" s="153">
        <v>0</v>
      </c>
      <c r="G84" s="159"/>
      <c r="H84" s="155"/>
      <c r="I84" s="155">
        <f t="shared" si="2"/>
        <v>1.1427981751031935E-2</v>
      </c>
      <c r="J84" s="154">
        <v>357174.37</v>
      </c>
      <c r="K84" s="154" t="s">
        <v>2801</v>
      </c>
      <c r="L84" s="156"/>
      <c r="M84" s="20">
        <v>40817</v>
      </c>
      <c r="N84" s="20">
        <v>41182</v>
      </c>
      <c r="O84" s="165">
        <v>40434</v>
      </c>
      <c r="P84" s="158" t="s">
        <v>2915</v>
      </c>
      <c r="Q84" s="165">
        <v>42643</v>
      </c>
      <c r="R84" s="165" t="s">
        <v>2915</v>
      </c>
    </row>
    <row r="85" spans="2:18" s="31" customFormat="1" x14ac:dyDescent="0.2">
      <c r="B85" s="152" t="s">
        <v>3047</v>
      </c>
      <c r="C85" s="152" t="s">
        <v>3048</v>
      </c>
      <c r="D85" s="182" t="s">
        <v>3049</v>
      </c>
      <c r="E85" s="153">
        <v>320690.72000000003</v>
      </c>
      <c r="F85" s="153">
        <v>0</v>
      </c>
      <c r="G85" s="159"/>
      <c r="H85" s="155"/>
      <c r="I85" s="155">
        <f t="shared" si="2"/>
        <v>1.8307328223221266E-2</v>
      </c>
      <c r="J85" s="154">
        <v>572184.01</v>
      </c>
      <c r="K85" s="154" t="s">
        <v>2801</v>
      </c>
      <c r="L85" s="156"/>
      <c r="M85" s="20">
        <v>40817</v>
      </c>
      <c r="N85" s="20">
        <v>41182</v>
      </c>
      <c r="O85" s="165">
        <v>40434</v>
      </c>
      <c r="P85" s="158" t="s">
        <v>2915</v>
      </c>
      <c r="Q85" s="165">
        <v>42643</v>
      </c>
      <c r="R85" s="165" t="s">
        <v>2915</v>
      </c>
    </row>
    <row r="86" spans="2:18" s="31" customFormat="1" ht="25.5" x14ac:dyDescent="0.2">
      <c r="B86" s="152" t="s">
        <v>3817</v>
      </c>
      <c r="C86" s="152" t="s">
        <v>3818</v>
      </c>
      <c r="D86" s="182" t="s">
        <v>3819</v>
      </c>
      <c r="E86" s="153">
        <v>510474.8</v>
      </c>
      <c r="F86" s="153">
        <v>0</v>
      </c>
      <c r="G86" s="159"/>
      <c r="H86" s="155"/>
      <c r="I86" s="155">
        <f t="shared" si="2"/>
        <v>2.8431281769557348E-2</v>
      </c>
      <c r="J86" s="154">
        <v>888601.8</v>
      </c>
      <c r="K86" s="154" t="s">
        <v>2801</v>
      </c>
      <c r="L86" s="156"/>
      <c r="M86" s="20">
        <v>40817</v>
      </c>
      <c r="N86" s="20">
        <v>41182</v>
      </c>
      <c r="O86" s="165">
        <v>40435</v>
      </c>
      <c r="P86" s="158" t="s">
        <v>2915</v>
      </c>
      <c r="Q86" s="165">
        <v>42643</v>
      </c>
      <c r="R86" s="165" t="s">
        <v>2915</v>
      </c>
    </row>
    <row r="87" spans="2:18" s="31" customFormat="1" ht="38.25" x14ac:dyDescent="0.2">
      <c r="B87" s="152" t="s">
        <v>3820</v>
      </c>
      <c r="C87" s="152" t="s">
        <v>3821</v>
      </c>
      <c r="D87" s="182" t="s">
        <v>3822</v>
      </c>
      <c r="E87" s="153">
        <v>66736.69</v>
      </c>
      <c r="F87" s="153">
        <v>0</v>
      </c>
      <c r="G87" s="159"/>
      <c r="H87" s="155"/>
      <c r="I87" s="155">
        <f t="shared" si="2"/>
        <v>2.7520887479094923E-3</v>
      </c>
      <c r="J87" s="154">
        <v>86014.8</v>
      </c>
      <c r="K87" s="154" t="s">
        <v>2801</v>
      </c>
      <c r="L87" s="156"/>
      <c r="M87" s="20">
        <v>40817</v>
      </c>
      <c r="N87" s="20">
        <v>41182</v>
      </c>
      <c r="O87" s="165">
        <v>40431</v>
      </c>
      <c r="P87" s="158" t="s">
        <v>2915</v>
      </c>
      <c r="Q87" s="165">
        <v>40444</v>
      </c>
      <c r="R87" s="165" t="s">
        <v>2915</v>
      </c>
    </row>
    <row r="88" spans="2:18" s="31" customFormat="1" x14ac:dyDescent="0.2">
      <c r="B88" s="152" t="s">
        <v>3050</v>
      </c>
      <c r="C88" s="152" t="s">
        <v>3051</v>
      </c>
      <c r="D88" s="182" t="s">
        <v>3052</v>
      </c>
      <c r="E88" s="153">
        <v>14852.82</v>
      </c>
      <c r="F88" s="153">
        <v>0</v>
      </c>
      <c r="G88" s="159"/>
      <c r="H88" s="155"/>
      <c r="I88" s="155">
        <f t="shared" si="2"/>
        <v>2.3398212793922899E-3</v>
      </c>
      <c r="J88" s="154">
        <v>73129.64</v>
      </c>
      <c r="K88" s="154" t="s">
        <v>2801</v>
      </c>
      <c r="L88" s="156"/>
      <c r="M88" s="20">
        <v>40817</v>
      </c>
      <c r="N88" s="20">
        <v>41182</v>
      </c>
      <c r="O88" s="165">
        <v>40435</v>
      </c>
      <c r="P88" s="158" t="s">
        <v>2915</v>
      </c>
      <c r="Q88" s="165">
        <v>42643</v>
      </c>
      <c r="R88" s="165" t="s">
        <v>2915</v>
      </c>
    </row>
    <row r="89" spans="2:18" s="31" customFormat="1" ht="25.5" x14ac:dyDescent="0.2">
      <c r="B89" s="152" t="s">
        <v>3823</v>
      </c>
      <c r="C89" s="152" t="s">
        <v>3824</v>
      </c>
      <c r="D89" s="182" t="s">
        <v>3825</v>
      </c>
      <c r="E89" s="153">
        <v>103729.26000000001</v>
      </c>
      <c r="F89" s="153">
        <v>0</v>
      </c>
      <c r="G89" s="159"/>
      <c r="H89" s="155"/>
      <c r="I89" s="155">
        <f t="shared" si="2"/>
        <v>6.1719308371917274E-3</v>
      </c>
      <c r="J89" s="154">
        <v>192899.81</v>
      </c>
      <c r="K89" s="154" t="s">
        <v>2801</v>
      </c>
      <c r="L89" s="156"/>
      <c r="M89" s="20">
        <v>40817</v>
      </c>
      <c r="N89" s="20">
        <v>41182</v>
      </c>
      <c r="O89" s="165">
        <v>40431</v>
      </c>
      <c r="P89" s="158" t="s">
        <v>2915</v>
      </c>
      <c r="Q89" s="165">
        <v>40444</v>
      </c>
      <c r="R89" s="165" t="s">
        <v>2915</v>
      </c>
    </row>
    <row r="90" spans="2:18" s="31" customFormat="1" ht="38.25" x14ac:dyDescent="0.2">
      <c r="B90" s="152" t="s">
        <v>3826</v>
      </c>
      <c r="C90" s="152" t="s">
        <v>3827</v>
      </c>
      <c r="D90" s="182" t="s">
        <v>3828</v>
      </c>
      <c r="E90" s="153">
        <v>111673.38</v>
      </c>
      <c r="F90" s="153">
        <v>0</v>
      </c>
      <c r="G90" s="159"/>
      <c r="H90" s="155"/>
      <c r="I90" s="155">
        <f t="shared" si="2"/>
        <v>4.1663319401414904E-3</v>
      </c>
      <c r="J90" s="154">
        <v>130216.08</v>
      </c>
      <c r="K90" s="154" t="s">
        <v>2801</v>
      </c>
      <c r="L90" s="156"/>
      <c r="M90" s="20">
        <v>40817</v>
      </c>
      <c r="N90" s="20">
        <v>41182</v>
      </c>
      <c r="O90" s="165">
        <v>40432</v>
      </c>
      <c r="P90" s="158" t="s">
        <v>2915</v>
      </c>
      <c r="Q90" s="165">
        <v>40444</v>
      </c>
      <c r="R90" s="165" t="s">
        <v>2915</v>
      </c>
    </row>
    <row r="91" spans="2:18" s="31" customFormat="1" ht="38.25" x14ac:dyDescent="0.2">
      <c r="B91" s="152" t="s">
        <v>3829</v>
      </c>
      <c r="C91" s="152" t="s">
        <v>3830</v>
      </c>
      <c r="D91" s="182" t="s">
        <v>3831</v>
      </c>
      <c r="E91" s="153">
        <v>21054.73</v>
      </c>
      <c r="F91" s="153">
        <v>0</v>
      </c>
      <c r="G91" s="159"/>
      <c r="H91" s="155"/>
      <c r="I91" s="155">
        <f t="shared" si="2"/>
        <v>1.4548269569983334E-3</v>
      </c>
      <c r="J91" s="154">
        <v>45469.700000000004</v>
      </c>
      <c r="K91" s="154" t="s">
        <v>2801</v>
      </c>
      <c r="L91" s="156"/>
      <c r="M91" s="20">
        <v>40817</v>
      </c>
      <c r="N91" s="20">
        <v>41182</v>
      </c>
      <c r="O91" s="165">
        <v>40432</v>
      </c>
      <c r="P91" s="158" t="s">
        <v>2915</v>
      </c>
      <c r="Q91" s="165">
        <v>40444</v>
      </c>
      <c r="R91" s="165" t="s">
        <v>2915</v>
      </c>
    </row>
    <row r="92" spans="2:18" s="31" customFormat="1" x14ac:dyDescent="0.2">
      <c r="B92" s="152" t="s">
        <v>3832</v>
      </c>
      <c r="C92" s="152" t="s">
        <v>3833</v>
      </c>
      <c r="D92" s="182" t="s">
        <v>3834</v>
      </c>
      <c r="E92" s="153">
        <v>64509</v>
      </c>
      <c r="F92" s="153">
        <v>0</v>
      </c>
      <c r="G92" s="159"/>
      <c r="H92" s="155"/>
      <c r="I92" s="155">
        <f t="shared" si="2"/>
        <v>3.2425414430046103E-3</v>
      </c>
      <c r="J92" s="154">
        <v>101343.59</v>
      </c>
      <c r="K92" s="154" t="s">
        <v>2801</v>
      </c>
      <c r="L92" s="156"/>
      <c r="M92" s="20">
        <v>40817</v>
      </c>
      <c r="N92" s="20">
        <v>41182</v>
      </c>
      <c r="O92" s="165">
        <v>40433</v>
      </c>
      <c r="P92" s="158" t="s">
        <v>2915</v>
      </c>
      <c r="Q92" s="165">
        <v>40444</v>
      </c>
      <c r="R92" s="165" t="s">
        <v>2915</v>
      </c>
    </row>
    <row r="93" spans="2:18" s="31" customFormat="1" ht="25.5" x14ac:dyDescent="0.2">
      <c r="B93" s="152" t="s">
        <v>3063</v>
      </c>
      <c r="C93" s="152" t="s">
        <v>3064</v>
      </c>
      <c r="D93" s="182" t="s">
        <v>3065</v>
      </c>
      <c r="E93" s="153">
        <v>2582.25</v>
      </c>
      <c r="F93" s="153">
        <v>45777.270000000004</v>
      </c>
      <c r="G93" s="154">
        <v>-5762.7400000000052</v>
      </c>
      <c r="H93" s="155">
        <f t="shared" ref="H93:H141" si="3">G93/F93</f>
        <v>-0.12588649344969685</v>
      </c>
      <c r="I93" s="155">
        <f t="shared" si="2"/>
        <v>1.2802859248162736E-3</v>
      </c>
      <c r="J93" s="154">
        <v>40014.53</v>
      </c>
      <c r="K93" s="154">
        <v>45777.270000000004</v>
      </c>
      <c r="L93" s="156">
        <v>-5762.7400000000052</v>
      </c>
      <c r="M93" s="20">
        <v>40817</v>
      </c>
      <c r="N93" s="20">
        <v>41182</v>
      </c>
      <c r="O93" s="165">
        <v>40428</v>
      </c>
      <c r="P93" s="158" t="s">
        <v>2915</v>
      </c>
      <c r="Q93" s="165">
        <v>40449</v>
      </c>
      <c r="R93" s="165" t="s">
        <v>2915</v>
      </c>
    </row>
    <row r="94" spans="2:18" s="31" customFormat="1" x14ac:dyDescent="0.2">
      <c r="B94" s="152" t="s">
        <v>3835</v>
      </c>
      <c r="C94" s="152" t="s">
        <v>3836</v>
      </c>
      <c r="D94" s="182" t="s">
        <v>3837</v>
      </c>
      <c r="E94" s="153">
        <v>36953.270000000004</v>
      </c>
      <c r="F94" s="153">
        <v>0</v>
      </c>
      <c r="G94" s="159"/>
      <c r="H94" s="155"/>
      <c r="I94" s="155">
        <f t="shared" si="2"/>
        <v>2.3903754898914938E-3</v>
      </c>
      <c r="J94" s="154">
        <v>74709.680000000008</v>
      </c>
      <c r="K94" s="154" t="s">
        <v>2801</v>
      </c>
      <c r="L94" s="156"/>
      <c r="M94" s="20">
        <v>40817</v>
      </c>
      <c r="N94" s="20">
        <v>41182</v>
      </c>
      <c r="O94" s="165">
        <v>40436</v>
      </c>
      <c r="P94" s="158" t="s">
        <v>2915</v>
      </c>
      <c r="Q94" s="165">
        <v>42643</v>
      </c>
      <c r="R94" s="165" t="s">
        <v>2915</v>
      </c>
    </row>
    <row r="95" spans="2:18" s="31" customFormat="1" ht="25.5" x14ac:dyDescent="0.2">
      <c r="B95" s="152" t="s">
        <v>3847</v>
      </c>
      <c r="C95" s="152" t="s">
        <v>3848</v>
      </c>
      <c r="D95" s="182" t="s">
        <v>3849</v>
      </c>
      <c r="E95" s="153">
        <v>-11.96</v>
      </c>
      <c r="F95" s="153">
        <v>12144.300000000001</v>
      </c>
      <c r="G95" s="154">
        <v>5007.1399999999976</v>
      </c>
      <c r="H95" s="155">
        <f t="shared" si="3"/>
        <v>0.41230371449980624</v>
      </c>
      <c r="I95" s="155">
        <f t="shared" si="2"/>
        <v>5.4876934009548102E-4</v>
      </c>
      <c r="J95" s="154">
        <v>17151.439999999999</v>
      </c>
      <c r="K95" s="154">
        <v>12144.300000000001</v>
      </c>
      <c r="L95" s="156">
        <v>5007.1399999999976</v>
      </c>
      <c r="M95" s="20">
        <v>40817</v>
      </c>
      <c r="N95" s="20">
        <v>41182</v>
      </c>
      <c r="O95" s="165">
        <v>40577</v>
      </c>
      <c r="P95" s="158" t="s">
        <v>2990</v>
      </c>
      <c r="Q95" s="165">
        <v>40814</v>
      </c>
      <c r="R95" s="165" t="s">
        <v>2915</v>
      </c>
    </row>
    <row r="96" spans="2:18" s="31" customFormat="1" x14ac:dyDescent="0.2">
      <c r="B96" s="152" t="s">
        <v>3069</v>
      </c>
      <c r="C96" s="152" t="s">
        <v>3070</v>
      </c>
      <c r="D96" s="182" t="s">
        <v>3071</v>
      </c>
      <c r="E96" s="153">
        <v>145359.38</v>
      </c>
      <c r="F96" s="153">
        <v>0</v>
      </c>
      <c r="G96" s="159"/>
      <c r="H96" s="155"/>
      <c r="I96" s="155">
        <f t="shared" si="2"/>
        <v>9.4782448022468543E-3</v>
      </c>
      <c r="J96" s="154">
        <v>296236.57</v>
      </c>
      <c r="K96" s="154" t="s">
        <v>2801</v>
      </c>
      <c r="L96" s="156"/>
      <c r="M96" s="20">
        <v>40817</v>
      </c>
      <c r="N96" s="20">
        <v>41182</v>
      </c>
      <c r="O96" s="165">
        <v>40436</v>
      </c>
      <c r="P96" s="158" t="s">
        <v>2915</v>
      </c>
      <c r="Q96" s="165">
        <v>42643</v>
      </c>
      <c r="R96" s="165" t="s">
        <v>2915</v>
      </c>
    </row>
    <row r="97" spans="2:18" s="31" customFormat="1" ht="25.5" x14ac:dyDescent="0.2">
      <c r="B97" s="152" t="s">
        <v>3868</v>
      </c>
      <c r="C97" s="152" t="s">
        <v>3869</v>
      </c>
      <c r="D97" s="182" t="s">
        <v>3870</v>
      </c>
      <c r="E97" s="153">
        <v>195</v>
      </c>
      <c r="F97" s="153">
        <v>10528.68</v>
      </c>
      <c r="G97" s="154">
        <v>-3336.3500000000004</v>
      </c>
      <c r="H97" s="155">
        <f t="shared" si="3"/>
        <v>-0.31688207828521714</v>
      </c>
      <c r="I97" s="155">
        <f t="shared" si="2"/>
        <v>2.3012237968642464E-4</v>
      </c>
      <c r="J97" s="154">
        <v>7192.33</v>
      </c>
      <c r="K97" s="154">
        <v>10528.68</v>
      </c>
      <c r="L97" s="156">
        <v>-3336.3500000000004</v>
      </c>
      <c r="M97" s="20">
        <v>40817</v>
      </c>
      <c r="N97" s="20">
        <v>41182</v>
      </c>
      <c r="O97" s="165">
        <v>40575</v>
      </c>
      <c r="P97" s="158" t="s">
        <v>2990</v>
      </c>
      <c r="Q97" s="165">
        <v>40632</v>
      </c>
      <c r="R97" s="165" t="s">
        <v>2930</v>
      </c>
    </row>
    <row r="98" spans="2:18" s="31" customFormat="1" x14ac:dyDescent="0.2">
      <c r="B98" s="152" t="s">
        <v>3876</v>
      </c>
      <c r="C98" s="152" t="s">
        <v>3877</v>
      </c>
      <c r="D98" s="182" t="s">
        <v>3878</v>
      </c>
      <c r="E98" s="153">
        <v>4782.83</v>
      </c>
      <c r="F98" s="153">
        <v>0</v>
      </c>
      <c r="G98" s="159"/>
      <c r="H98" s="155"/>
      <c r="I98" s="155">
        <f t="shared" si="2"/>
        <v>1.8737187791659216E-4</v>
      </c>
      <c r="J98" s="154">
        <v>5856.1900000000005</v>
      </c>
      <c r="K98" s="154" t="s">
        <v>2801</v>
      </c>
      <c r="L98" s="156"/>
      <c r="M98" s="20">
        <v>40817</v>
      </c>
      <c r="N98" s="20">
        <v>41182</v>
      </c>
      <c r="O98" s="165">
        <v>40437</v>
      </c>
      <c r="P98" s="158" t="s">
        <v>2915</v>
      </c>
      <c r="Q98" s="165">
        <v>40756</v>
      </c>
      <c r="R98" s="165" t="s">
        <v>2926</v>
      </c>
    </row>
    <row r="99" spans="2:18" s="31" customFormat="1" ht="38.25" x14ac:dyDescent="0.2">
      <c r="B99" s="152" t="s">
        <v>3879</v>
      </c>
      <c r="C99" s="152" t="s">
        <v>3880</v>
      </c>
      <c r="D99" s="182" t="s">
        <v>3881</v>
      </c>
      <c r="E99" s="153">
        <v>1859.18</v>
      </c>
      <c r="F99" s="153">
        <v>0</v>
      </c>
      <c r="G99" s="159"/>
      <c r="H99" s="155"/>
      <c r="I99" s="155">
        <f t="shared" si="2"/>
        <v>1.5818555933138308E-4</v>
      </c>
      <c r="J99" s="154">
        <v>4943.99</v>
      </c>
      <c r="K99" s="154" t="s">
        <v>2801</v>
      </c>
      <c r="L99" s="156"/>
      <c r="M99" s="20">
        <v>40817</v>
      </c>
      <c r="N99" s="20">
        <v>41182</v>
      </c>
      <c r="O99" s="165">
        <v>40441</v>
      </c>
      <c r="P99" s="158" t="s">
        <v>2915</v>
      </c>
      <c r="Q99" s="165">
        <v>42643</v>
      </c>
      <c r="R99" s="165" t="s">
        <v>2915</v>
      </c>
    </row>
    <row r="100" spans="2:18" s="31" customFormat="1" x14ac:dyDescent="0.2">
      <c r="B100" s="152" t="s">
        <v>3882</v>
      </c>
      <c r="C100" s="152" t="s">
        <v>3883</v>
      </c>
      <c r="D100" s="182" t="s">
        <v>3884</v>
      </c>
      <c r="E100" s="153">
        <v>53043.98</v>
      </c>
      <c r="F100" s="153">
        <v>0</v>
      </c>
      <c r="G100" s="159"/>
      <c r="H100" s="155"/>
      <c r="I100" s="155">
        <f t="shared" si="2"/>
        <v>3.079631104386363E-3</v>
      </c>
      <c r="J100" s="154">
        <v>96251.930000000008</v>
      </c>
      <c r="K100" s="154" t="s">
        <v>2801</v>
      </c>
      <c r="L100" s="156"/>
      <c r="M100" s="20">
        <v>40817</v>
      </c>
      <c r="N100" s="20">
        <v>41182</v>
      </c>
      <c r="O100" s="165">
        <v>40436</v>
      </c>
      <c r="P100" s="158" t="s">
        <v>2915</v>
      </c>
      <c r="Q100" s="165">
        <v>42643</v>
      </c>
      <c r="R100" s="165" t="s">
        <v>2915</v>
      </c>
    </row>
    <row r="101" spans="2:18" s="31" customFormat="1" x14ac:dyDescent="0.2">
      <c r="B101" s="152" t="s">
        <v>3078</v>
      </c>
      <c r="C101" s="152" t="s">
        <v>3079</v>
      </c>
      <c r="D101" s="182" t="s">
        <v>3080</v>
      </c>
      <c r="E101" s="153">
        <v>-842.94</v>
      </c>
      <c r="F101" s="153">
        <v>113968.24</v>
      </c>
      <c r="G101" s="154">
        <v>-842.94000000000233</v>
      </c>
      <c r="H101" s="155">
        <f t="shared" si="3"/>
        <v>-7.3962711014928569E-3</v>
      </c>
      <c r="I101" s="155">
        <f t="shared" si="2"/>
        <v>3.6195034486377425E-3</v>
      </c>
      <c r="J101" s="154">
        <v>113125.3</v>
      </c>
      <c r="K101" s="154">
        <v>113968.24</v>
      </c>
      <c r="L101" s="156">
        <v>-842.94000000000233</v>
      </c>
      <c r="M101" s="20">
        <v>40817</v>
      </c>
      <c r="N101" s="20">
        <v>41182</v>
      </c>
      <c r="O101" s="165">
        <v>40417</v>
      </c>
      <c r="P101" s="158" t="s">
        <v>2926</v>
      </c>
      <c r="Q101" s="165">
        <v>40449</v>
      </c>
      <c r="R101" s="165" t="s">
        <v>2915</v>
      </c>
    </row>
    <row r="102" spans="2:18" s="31" customFormat="1" x14ac:dyDescent="0.2">
      <c r="B102" s="152" t="s">
        <v>3888</v>
      </c>
      <c r="C102" s="152" t="s">
        <v>3889</v>
      </c>
      <c r="D102" s="182" t="s">
        <v>3890</v>
      </c>
      <c r="E102" s="153">
        <v>12433.67</v>
      </c>
      <c r="F102" s="153">
        <v>0</v>
      </c>
      <c r="G102" s="159"/>
      <c r="H102" s="155"/>
      <c r="I102" s="155">
        <f t="shared" si="2"/>
        <v>7.9908729563257883E-4</v>
      </c>
      <c r="J102" s="154">
        <v>24974.97</v>
      </c>
      <c r="K102" s="154" t="s">
        <v>2801</v>
      </c>
      <c r="L102" s="156"/>
      <c r="M102" s="20">
        <v>40817</v>
      </c>
      <c r="N102" s="20">
        <v>41182</v>
      </c>
      <c r="O102" s="165">
        <v>40436</v>
      </c>
      <c r="P102" s="158" t="s">
        <v>2915</v>
      </c>
      <c r="Q102" s="165">
        <v>42643</v>
      </c>
      <c r="R102" s="165" t="s">
        <v>2915</v>
      </c>
    </row>
    <row r="103" spans="2:18" s="31" customFormat="1" x14ac:dyDescent="0.2">
      <c r="B103" s="152" t="s">
        <v>3891</v>
      </c>
      <c r="C103" s="152" t="s">
        <v>3892</v>
      </c>
      <c r="D103" s="182" t="s">
        <v>3893</v>
      </c>
      <c r="E103" s="153">
        <v>61652.78</v>
      </c>
      <c r="F103" s="153">
        <v>0</v>
      </c>
      <c r="G103" s="159"/>
      <c r="H103" s="155"/>
      <c r="I103" s="155">
        <f t="shared" si="2"/>
        <v>1.9760318317086538E-3</v>
      </c>
      <c r="J103" s="154">
        <v>61759.630000000005</v>
      </c>
      <c r="K103" s="154" t="s">
        <v>2801</v>
      </c>
      <c r="L103" s="156"/>
      <c r="M103" s="20">
        <v>40817</v>
      </c>
      <c r="N103" s="20">
        <v>41182</v>
      </c>
      <c r="O103" s="165">
        <v>40437</v>
      </c>
      <c r="P103" s="158" t="s">
        <v>2915</v>
      </c>
      <c r="Q103" s="165">
        <v>42643</v>
      </c>
      <c r="R103" s="165" t="s">
        <v>2915</v>
      </c>
    </row>
    <row r="104" spans="2:18" s="31" customFormat="1" ht="25.5" x14ac:dyDescent="0.2">
      <c r="B104" s="152" t="s">
        <v>4751</v>
      </c>
      <c r="C104" s="152" t="s">
        <v>4752</v>
      </c>
      <c r="D104" s="182" t="s">
        <v>4753</v>
      </c>
      <c r="E104" s="153">
        <v>8334.25</v>
      </c>
      <c r="F104" s="153">
        <v>6914.14</v>
      </c>
      <c r="G104" s="154">
        <v>1420.1099999999997</v>
      </c>
      <c r="H104" s="155">
        <f t="shared" si="3"/>
        <v>0.20539213842936355</v>
      </c>
      <c r="I104" s="155">
        <f t="shared" si="2"/>
        <v>2.6665871044593122E-4</v>
      </c>
      <c r="J104" s="154">
        <v>8334.25</v>
      </c>
      <c r="K104" s="154">
        <v>6914.14</v>
      </c>
      <c r="L104" s="156">
        <v>1420.1099999999997</v>
      </c>
      <c r="M104" s="20">
        <v>40817</v>
      </c>
      <c r="N104" s="20">
        <v>41182</v>
      </c>
      <c r="O104" s="165">
        <v>40658</v>
      </c>
      <c r="P104" s="158" t="s">
        <v>2931</v>
      </c>
      <c r="Q104" s="165">
        <v>40816</v>
      </c>
      <c r="R104" s="165" t="s">
        <v>2915</v>
      </c>
    </row>
    <row r="105" spans="2:18" s="31" customFormat="1" x14ac:dyDescent="0.2">
      <c r="B105" s="152" t="s">
        <v>4754</v>
      </c>
      <c r="C105" s="152" t="s">
        <v>4755</v>
      </c>
      <c r="D105" s="182" t="s">
        <v>4756</v>
      </c>
      <c r="E105" s="153">
        <v>3343.58</v>
      </c>
      <c r="F105" s="153">
        <v>2653.18</v>
      </c>
      <c r="G105" s="154">
        <v>690.40000000000009</v>
      </c>
      <c r="H105" s="155">
        <f t="shared" si="3"/>
        <v>0.26021604263562975</v>
      </c>
      <c r="I105" s="155">
        <f t="shared" si="2"/>
        <v>1.069795999727398E-4</v>
      </c>
      <c r="J105" s="154">
        <v>3343.58</v>
      </c>
      <c r="K105" s="154">
        <v>2653.18</v>
      </c>
      <c r="L105" s="156">
        <v>690.40000000000009</v>
      </c>
      <c r="M105" s="20">
        <v>40817</v>
      </c>
      <c r="N105" s="20">
        <v>41182</v>
      </c>
      <c r="O105" s="165">
        <v>40391</v>
      </c>
      <c r="P105" s="158" t="s">
        <v>2926</v>
      </c>
      <c r="Q105" s="165">
        <v>40449</v>
      </c>
      <c r="R105" s="165" t="s">
        <v>2915</v>
      </c>
    </row>
    <row r="106" spans="2:18" s="31" customFormat="1" x14ac:dyDescent="0.2">
      <c r="B106" s="152" t="s">
        <v>3894</v>
      </c>
      <c r="C106" s="152" t="s">
        <v>3895</v>
      </c>
      <c r="D106" s="182" t="s">
        <v>3896</v>
      </c>
      <c r="E106" s="153">
        <v>129894.98</v>
      </c>
      <c r="F106" s="153">
        <v>2405504.58</v>
      </c>
      <c r="G106" s="154">
        <v>-151023.30000000028</v>
      </c>
      <c r="H106" s="155">
        <f t="shared" si="3"/>
        <v>-6.2782378905302388E-2</v>
      </c>
      <c r="I106" s="155">
        <f t="shared" si="2"/>
        <v>7.2133313837392979E-2</v>
      </c>
      <c r="J106" s="154">
        <v>2254481.2799999998</v>
      </c>
      <c r="K106" s="154">
        <v>2405504.58</v>
      </c>
      <c r="L106" s="156">
        <v>-151023.30000000028</v>
      </c>
      <c r="M106" s="20">
        <v>40817</v>
      </c>
      <c r="N106" s="20">
        <v>41182</v>
      </c>
      <c r="O106" s="165">
        <v>40695</v>
      </c>
      <c r="P106" s="158" t="s">
        <v>3056</v>
      </c>
      <c r="Q106" s="165">
        <v>40804</v>
      </c>
      <c r="R106" s="165" t="s">
        <v>2915</v>
      </c>
    </row>
    <row r="107" spans="2:18" s="31" customFormat="1" ht="25.5" x14ac:dyDescent="0.2">
      <c r="B107" s="152" t="s">
        <v>4757</v>
      </c>
      <c r="C107" s="152" t="s">
        <v>4758</v>
      </c>
      <c r="D107" s="182" t="s">
        <v>4759</v>
      </c>
      <c r="E107" s="153">
        <v>44837.04</v>
      </c>
      <c r="F107" s="153">
        <v>49012.53</v>
      </c>
      <c r="G107" s="154">
        <v>-4175.489999999998</v>
      </c>
      <c r="H107" s="155">
        <f t="shared" si="3"/>
        <v>-8.5192296745342427E-2</v>
      </c>
      <c r="I107" s="155">
        <f t="shared" si="2"/>
        <v>1.4345846676800716E-3</v>
      </c>
      <c r="J107" s="154">
        <v>44837.04</v>
      </c>
      <c r="K107" s="154">
        <v>49012.53</v>
      </c>
      <c r="L107" s="156">
        <v>-4175.489999999998</v>
      </c>
      <c r="M107" s="20">
        <v>40817</v>
      </c>
      <c r="N107" s="20">
        <v>41182</v>
      </c>
      <c r="O107" s="165">
        <v>40833.407696759263</v>
      </c>
      <c r="P107" s="158" t="s">
        <v>2917</v>
      </c>
      <c r="Q107" s="165">
        <v>41213</v>
      </c>
      <c r="R107" s="165" t="s">
        <v>2917</v>
      </c>
    </row>
    <row r="108" spans="2:18" s="31" customFormat="1" x14ac:dyDescent="0.2">
      <c r="B108" s="152" t="s">
        <v>3897</v>
      </c>
      <c r="C108" s="152" t="s">
        <v>3898</v>
      </c>
      <c r="D108" s="182" t="s">
        <v>3899</v>
      </c>
      <c r="E108" s="153">
        <v>-56.99</v>
      </c>
      <c r="F108" s="153">
        <v>2030.92</v>
      </c>
      <c r="G108" s="154">
        <v>-209.40000000000009</v>
      </c>
      <c r="H108" s="155">
        <f t="shared" si="3"/>
        <v>-0.10310598152561405</v>
      </c>
      <c r="I108" s="155">
        <f t="shared" si="2"/>
        <v>5.8280490056270531E-5</v>
      </c>
      <c r="J108" s="154">
        <v>1821.52</v>
      </c>
      <c r="K108" s="154">
        <v>2030.92</v>
      </c>
      <c r="L108" s="156">
        <v>-209.40000000000009</v>
      </c>
      <c r="M108" s="20">
        <v>40817</v>
      </c>
      <c r="N108" s="20">
        <v>41182</v>
      </c>
      <c r="O108" s="165">
        <v>40709</v>
      </c>
      <c r="P108" s="158" t="s">
        <v>3056</v>
      </c>
      <c r="Q108" s="165">
        <v>40724</v>
      </c>
      <c r="R108" s="165" t="s">
        <v>3056</v>
      </c>
    </row>
    <row r="109" spans="2:18" s="31" customFormat="1" x14ac:dyDescent="0.2">
      <c r="B109" s="152" t="s">
        <v>4760</v>
      </c>
      <c r="C109" s="152" t="s">
        <v>4761</v>
      </c>
      <c r="D109" s="182" t="s">
        <v>4762</v>
      </c>
      <c r="E109" s="153">
        <v>136893.45000000001</v>
      </c>
      <c r="F109" s="153">
        <v>0</v>
      </c>
      <c r="G109" s="159"/>
      <c r="H109" s="155"/>
      <c r="I109" s="155">
        <f t="shared" si="2"/>
        <v>4.3799779038899206E-3</v>
      </c>
      <c r="J109" s="154">
        <v>136893.45000000001</v>
      </c>
      <c r="K109" s="154" t="s">
        <v>2801</v>
      </c>
      <c r="L109" s="156"/>
      <c r="M109" s="20">
        <v>40817</v>
      </c>
      <c r="N109" s="20">
        <v>41182</v>
      </c>
      <c r="O109" s="165">
        <v>40437</v>
      </c>
      <c r="P109" s="158" t="s">
        <v>2915</v>
      </c>
      <c r="Q109" s="165">
        <v>42643</v>
      </c>
      <c r="R109" s="165" t="s">
        <v>2915</v>
      </c>
    </row>
    <row r="110" spans="2:18" s="31" customFormat="1" x14ac:dyDescent="0.2">
      <c r="B110" s="152" t="s">
        <v>4763</v>
      </c>
      <c r="C110" s="152" t="s">
        <v>4764</v>
      </c>
      <c r="D110" s="182" t="s">
        <v>4765</v>
      </c>
      <c r="E110" s="153">
        <v>448.28000000000003</v>
      </c>
      <c r="F110" s="153">
        <v>0</v>
      </c>
      <c r="G110" s="159"/>
      <c r="H110" s="155"/>
      <c r="I110" s="155">
        <f t="shared" si="2"/>
        <v>1.4342954281273308E-5</v>
      </c>
      <c r="J110" s="154">
        <v>448.28000000000003</v>
      </c>
      <c r="K110" s="154" t="s">
        <v>2801</v>
      </c>
      <c r="L110" s="156"/>
      <c r="M110" s="20">
        <v>40817</v>
      </c>
      <c r="N110" s="20">
        <v>41182</v>
      </c>
      <c r="O110" s="165">
        <v>40437</v>
      </c>
      <c r="P110" s="158" t="s">
        <v>2915</v>
      </c>
      <c r="Q110" s="165">
        <v>40756</v>
      </c>
      <c r="R110" s="165" t="s">
        <v>2926</v>
      </c>
    </row>
    <row r="111" spans="2:18" s="31" customFormat="1" x14ac:dyDescent="0.2">
      <c r="B111" s="152" t="s">
        <v>4766</v>
      </c>
      <c r="C111" s="152" t="s">
        <v>4767</v>
      </c>
      <c r="D111" s="182" t="s">
        <v>4768</v>
      </c>
      <c r="E111" s="153">
        <v>1708.49</v>
      </c>
      <c r="F111" s="153">
        <v>0</v>
      </c>
      <c r="G111" s="159"/>
      <c r="H111" s="155"/>
      <c r="I111" s="155">
        <f t="shared" si="2"/>
        <v>5.4664035781236349E-5</v>
      </c>
      <c r="J111" s="154">
        <v>1708.49</v>
      </c>
      <c r="K111" s="154" t="s">
        <v>2801</v>
      </c>
      <c r="L111" s="156"/>
      <c r="M111" s="20">
        <v>40817</v>
      </c>
      <c r="N111" s="20">
        <v>41182</v>
      </c>
      <c r="O111" s="165">
        <v>40437</v>
      </c>
      <c r="P111" s="158" t="s">
        <v>2915</v>
      </c>
      <c r="Q111" s="165">
        <v>40756</v>
      </c>
      <c r="R111" s="165" t="s">
        <v>2926</v>
      </c>
    </row>
    <row r="112" spans="2:18" s="31" customFormat="1" ht="25.5" x14ac:dyDescent="0.2">
      <c r="B112" s="152" t="s">
        <v>4769</v>
      </c>
      <c r="C112" s="152" t="s">
        <v>4770</v>
      </c>
      <c r="D112" s="182" t="s">
        <v>4771</v>
      </c>
      <c r="E112" s="153">
        <v>8226.7199999999993</v>
      </c>
      <c r="F112" s="153">
        <v>819.74</v>
      </c>
      <c r="G112" s="154">
        <v>7406.98</v>
      </c>
      <c r="H112" s="155">
        <f t="shared" si="3"/>
        <v>9.0357674384560944</v>
      </c>
      <c r="I112" s="155">
        <f t="shared" si="2"/>
        <v>2.632182315624983E-4</v>
      </c>
      <c r="J112" s="154">
        <v>8226.7199999999993</v>
      </c>
      <c r="K112" s="154">
        <v>819.74</v>
      </c>
      <c r="L112" s="156">
        <v>7406.98</v>
      </c>
      <c r="M112" s="20">
        <v>40817</v>
      </c>
      <c r="N112" s="20">
        <v>41182</v>
      </c>
      <c r="O112" s="165">
        <v>40878</v>
      </c>
      <c r="P112" s="158" t="s">
        <v>2921</v>
      </c>
      <c r="Q112" s="165">
        <v>41244</v>
      </c>
      <c r="R112" s="165" t="s">
        <v>2921</v>
      </c>
    </row>
    <row r="113" spans="2:18" s="31" customFormat="1" x14ac:dyDescent="0.2">
      <c r="B113" s="152" t="s">
        <v>4772</v>
      </c>
      <c r="C113" s="152" t="s">
        <v>4773</v>
      </c>
      <c r="D113" s="182" t="s">
        <v>4774</v>
      </c>
      <c r="E113" s="153">
        <v>3125.69</v>
      </c>
      <c r="F113" s="153">
        <v>3078.83</v>
      </c>
      <c r="G113" s="154">
        <v>46.860000000000127</v>
      </c>
      <c r="H113" s="155">
        <f t="shared" si="3"/>
        <v>1.5220067363251667E-2</v>
      </c>
      <c r="I113" s="155">
        <f t="shared" si="2"/>
        <v>1.0000809486801365E-4</v>
      </c>
      <c r="J113" s="154">
        <v>3125.69</v>
      </c>
      <c r="K113" s="154">
        <v>3078.83</v>
      </c>
      <c r="L113" s="156">
        <v>46.860000000000127</v>
      </c>
      <c r="M113" s="20">
        <v>40817</v>
      </c>
      <c r="N113" s="20">
        <v>41182</v>
      </c>
      <c r="O113" s="165">
        <v>40969</v>
      </c>
      <c r="P113" s="158" t="s">
        <v>2930</v>
      </c>
      <c r="Q113" s="165">
        <v>41180</v>
      </c>
      <c r="R113" s="165" t="s">
        <v>2915</v>
      </c>
    </row>
    <row r="114" spans="2:18" s="31" customFormat="1" x14ac:dyDescent="0.2">
      <c r="B114" s="152" t="s">
        <v>4775</v>
      </c>
      <c r="C114" s="152" t="s">
        <v>4776</v>
      </c>
      <c r="D114" s="182" t="s">
        <v>4777</v>
      </c>
      <c r="E114" s="153">
        <v>9216.99</v>
      </c>
      <c r="F114" s="153">
        <v>8582.91</v>
      </c>
      <c r="G114" s="154">
        <v>634.07999999999993</v>
      </c>
      <c r="H114" s="155">
        <f t="shared" si="3"/>
        <v>7.3877041702639312E-2</v>
      </c>
      <c r="I114" s="155">
        <f t="shared" si="2"/>
        <v>2.9490244084267258E-4</v>
      </c>
      <c r="J114" s="154">
        <v>9216.99</v>
      </c>
      <c r="K114" s="154">
        <v>8582.91</v>
      </c>
      <c r="L114" s="156">
        <v>634.07999999999993</v>
      </c>
      <c r="M114" s="20">
        <v>40817</v>
      </c>
      <c r="N114" s="20">
        <v>41182</v>
      </c>
      <c r="O114" s="165">
        <v>40664</v>
      </c>
      <c r="P114" s="158" t="s">
        <v>2914</v>
      </c>
      <c r="Q114" s="165">
        <v>41030</v>
      </c>
      <c r="R114" s="165" t="s">
        <v>2914</v>
      </c>
    </row>
    <row r="115" spans="2:18" s="31" customFormat="1" x14ac:dyDescent="0.2">
      <c r="B115" s="152" t="s">
        <v>4778</v>
      </c>
      <c r="C115" s="152" t="s">
        <v>4779</v>
      </c>
      <c r="D115" s="182" t="s">
        <v>4779</v>
      </c>
      <c r="E115" s="153">
        <v>100415.15000000001</v>
      </c>
      <c r="F115" s="153">
        <v>161001.17000000001</v>
      </c>
      <c r="G115" s="154">
        <v>-60586.020000000004</v>
      </c>
      <c r="H115" s="155">
        <f t="shared" si="3"/>
        <v>-0.37630794856956629</v>
      </c>
      <c r="I115" s="155">
        <f t="shared" si="2"/>
        <v>3.2128355170812917E-3</v>
      </c>
      <c r="J115" s="154">
        <v>100415.15000000001</v>
      </c>
      <c r="K115" s="154">
        <v>161001.17000000001</v>
      </c>
      <c r="L115" s="156">
        <v>-60586.020000000004</v>
      </c>
      <c r="M115" s="20">
        <v>40817</v>
      </c>
      <c r="N115" s="20">
        <v>41182</v>
      </c>
      <c r="O115" s="165">
        <v>41142</v>
      </c>
      <c r="P115" s="158" t="s">
        <v>2926</v>
      </c>
      <c r="Q115" s="165">
        <v>41180</v>
      </c>
      <c r="R115" s="165" t="s">
        <v>2915</v>
      </c>
    </row>
    <row r="116" spans="2:18" s="31" customFormat="1" ht="25.5" x14ac:dyDescent="0.2">
      <c r="B116" s="152" t="s">
        <v>4780</v>
      </c>
      <c r="C116" s="152" t="s">
        <v>4781</v>
      </c>
      <c r="D116" s="182" t="s">
        <v>4782</v>
      </c>
      <c r="E116" s="153">
        <v>3196.04</v>
      </c>
      <c r="F116" s="153">
        <v>0.26</v>
      </c>
      <c r="G116" s="154">
        <v>3195.7799999999997</v>
      </c>
      <c r="H116" s="155">
        <f t="shared" si="3"/>
        <v>12291.461538461537</v>
      </c>
      <c r="I116" s="155">
        <f t="shared" si="2"/>
        <v>1.0225898010422222E-4</v>
      </c>
      <c r="J116" s="154">
        <v>3196.04</v>
      </c>
      <c r="K116" s="154">
        <v>0.26</v>
      </c>
      <c r="L116" s="156">
        <v>3195.7799999999997</v>
      </c>
      <c r="M116" s="20">
        <v>40817</v>
      </c>
      <c r="N116" s="20">
        <v>41182</v>
      </c>
      <c r="O116" s="165">
        <v>40969</v>
      </c>
      <c r="P116" s="158" t="s">
        <v>2930</v>
      </c>
      <c r="Q116" s="165">
        <v>41334</v>
      </c>
      <c r="R116" s="165" t="s">
        <v>2930</v>
      </c>
    </row>
    <row r="117" spans="2:18" s="31" customFormat="1" x14ac:dyDescent="0.2">
      <c r="B117" s="152" t="s">
        <v>4783</v>
      </c>
      <c r="C117" s="152" t="s">
        <v>4784</v>
      </c>
      <c r="D117" s="182" t="s">
        <v>4785</v>
      </c>
      <c r="E117" s="153">
        <v>1122.81</v>
      </c>
      <c r="F117" s="153">
        <v>2230.59</v>
      </c>
      <c r="G117" s="154">
        <v>-1107.7800000000002</v>
      </c>
      <c r="H117" s="155">
        <f t="shared" si="3"/>
        <v>-0.49663093620970244</v>
      </c>
      <c r="I117" s="155">
        <f t="shared" si="2"/>
        <v>3.5924896262506652E-5</v>
      </c>
      <c r="J117" s="154">
        <v>1122.81</v>
      </c>
      <c r="K117" s="154">
        <v>2230.59</v>
      </c>
      <c r="L117" s="156">
        <v>-1107.7800000000002</v>
      </c>
      <c r="M117" s="20">
        <v>40817</v>
      </c>
      <c r="N117" s="20">
        <v>41182</v>
      </c>
      <c r="O117" s="165">
        <v>40959</v>
      </c>
      <c r="P117" s="158" t="s">
        <v>2990</v>
      </c>
      <c r="Q117" s="165">
        <v>41180</v>
      </c>
      <c r="R117" s="165" t="s">
        <v>2915</v>
      </c>
    </row>
    <row r="118" spans="2:18" s="31" customFormat="1" x14ac:dyDescent="0.2">
      <c r="B118" s="152" t="s">
        <v>3900</v>
      </c>
      <c r="C118" s="152" t="s">
        <v>3901</v>
      </c>
      <c r="D118" s="182" t="s">
        <v>3902</v>
      </c>
      <c r="E118" s="153">
        <v>7959.1500000000005</v>
      </c>
      <c r="F118" s="153">
        <v>212483.24</v>
      </c>
      <c r="G118" s="154">
        <v>-50935.50999999998</v>
      </c>
      <c r="H118" s="155">
        <f t="shared" si="3"/>
        <v>-0.23971542414357003</v>
      </c>
      <c r="I118" s="155">
        <f t="shared" si="2"/>
        <v>5.1688045543711167E-3</v>
      </c>
      <c r="J118" s="154">
        <v>161547.73000000001</v>
      </c>
      <c r="K118" s="154">
        <v>212483.24</v>
      </c>
      <c r="L118" s="156">
        <v>-50935.50999999998</v>
      </c>
      <c r="M118" s="20">
        <v>40817</v>
      </c>
      <c r="N118" s="20">
        <v>41182</v>
      </c>
      <c r="O118" s="165">
        <v>40729</v>
      </c>
      <c r="P118" s="158" t="s">
        <v>2916</v>
      </c>
      <c r="Q118" s="165">
        <v>40802</v>
      </c>
      <c r="R118" s="165" t="s">
        <v>2915</v>
      </c>
    </row>
    <row r="119" spans="2:18" s="31" customFormat="1" x14ac:dyDescent="0.2">
      <c r="B119" s="152" t="s">
        <v>4786</v>
      </c>
      <c r="C119" s="152" t="s">
        <v>4787</v>
      </c>
      <c r="D119" s="182" t="s">
        <v>4788</v>
      </c>
      <c r="E119" s="153">
        <v>4247.8900000000003</v>
      </c>
      <c r="F119" s="153">
        <v>2881.48</v>
      </c>
      <c r="G119" s="154">
        <v>1366.4100000000003</v>
      </c>
      <c r="H119" s="155">
        <f t="shared" si="3"/>
        <v>0.47420422838263682</v>
      </c>
      <c r="I119" s="155">
        <f t="shared" si="2"/>
        <v>1.3591347385981547E-4</v>
      </c>
      <c r="J119" s="154">
        <v>4247.8900000000003</v>
      </c>
      <c r="K119" s="154">
        <v>2881.48</v>
      </c>
      <c r="L119" s="156">
        <v>1366.4100000000003</v>
      </c>
      <c r="M119" s="20">
        <v>40817</v>
      </c>
      <c r="N119" s="20">
        <v>41182</v>
      </c>
      <c r="O119" s="165">
        <v>40861</v>
      </c>
      <c r="P119" s="158" t="s">
        <v>2965</v>
      </c>
      <c r="Q119" s="165">
        <v>41180</v>
      </c>
      <c r="R119" s="165" t="s">
        <v>2915</v>
      </c>
    </row>
    <row r="120" spans="2:18" s="31" customFormat="1" x14ac:dyDescent="0.2">
      <c r="B120" s="152" t="s">
        <v>3903</v>
      </c>
      <c r="C120" s="152" t="s">
        <v>3904</v>
      </c>
      <c r="D120" s="182" t="s">
        <v>3905</v>
      </c>
      <c r="E120" s="153">
        <v>-399.21000000000004</v>
      </c>
      <c r="F120" s="153">
        <v>73139.28</v>
      </c>
      <c r="G120" s="154">
        <v>-399.20999999999185</v>
      </c>
      <c r="H120" s="155">
        <f t="shared" si="3"/>
        <v>-5.4582161596339459E-3</v>
      </c>
      <c r="I120" s="155">
        <f t="shared" si="2"/>
        <v>2.3273567824275455E-3</v>
      </c>
      <c r="J120" s="154">
        <v>72740.070000000007</v>
      </c>
      <c r="K120" s="154">
        <v>73139.28</v>
      </c>
      <c r="L120" s="156">
        <v>-399.20999999999185</v>
      </c>
      <c r="M120" s="20">
        <v>40817</v>
      </c>
      <c r="N120" s="20">
        <v>41182</v>
      </c>
      <c r="O120" s="165">
        <v>40513</v>
      </c>
      <c r="P120" s="158" t="s">
        <v>2921</v>
      </c>
      <c r="Q120" s="165">
        <v>40814</v>
      </c>
      <c r="R120" s="165" t="s">
        <v>2915</v>
      </c>
    </row>
    <row r="121" spans="2:18" s="31" customFormat="1" ht="102" x14ac:dyDescent="0.2">
      <c r="B121" s="152" t="s">
        <v>4789</v>
      </c>
      <c r="C121" s="152" t="s">
        <v>4790</v>
      </c>
      <c r="D121" s="182" t="s">
        <v>4791</v>
      </c>
      <c r="E121" s="153">
        <v>38086.840000000004</v>
      </c>
      <c r="F121" s="153">
        <v>62867.79</v>
      </c>
      <c r="G121" s="154">
        <v>-24780.949999999997</v>
      </c>
      <c r="H121" s="155">
        <f t="shared" si="3"/>
        <v>-0.39417561838900328</v>
      </c>
      <c r="I121" s="155">
        <f t="shared" si="2"/>
        <v>1.2186084697915845E-3</v>
      </c>
      <c r="J121" s="154">
        <v>38086.840000000004</v>
      </c>
      <c r="K121" s="154">
        <v>62867.79</v>
      </c>
      <c r="L121" s="156">
        <v>-24780.949999999997</v>
      </c>
      <c r="M121" s="20">
        <v>40817</v>
      </c>
      <c r="N121" s="20">
        <v>41182</v>
      </c>
      <c r="O121" s="165">
        <v>40873</v>
      </c>
      <c r="P121" s="158" t="s">
        <v>2965</v>
      </c>
      <c r="Q121" s="165">
        <v>41180</v>
      </c>
      <c r="R121" s="165" t="s">
        <v>2915</v>
      </c>
    </row>
    <row r="122" spans="2:18" s="31" customFormat="1" ht="25.5" x14ac:dyDescent="0.2">
      <c r="B122" s="152" t="s">
        <v>4792</v>
      </c>
      <c r="C122" s="152" t="s">
        <v>4793</v>
      </c>
      <c r="D122" s="182" t="s">
        <v>4794</v>
      </c>
      <c r="E122" s="153">
        <v>8598613.7699999996</v>
      </c>
      <c r="F122" s="153">
        <v>8967835.8599999994</v>
      </c>
      <c r="G122" s="154">
        <v>-369222.08999999985</v>
      </c>
      <c r="H122" s="155">
        <f t="shared" si="3"/>
        <v>-4.1171816229027172E-2</v>
      </c>
      <c r="I122" s="155">
        <f t="shared" si="2"/>
        <v>0.27511716825519117</v>
      </c>
      <c r="J122" s="154">
        <v>8598613.7699999996</v>
      </c>
      <c r="K122" s="154">
        <v>8967835.8599999994</v>
      </c>
      <c r="L122" s="156">
        <v>-369222.08999999985</v>
      </c>
      <c r="M122" s="20">
        <v>40817</v>
      </c>
      <c r="N122" s="20">
        <v>41182</v>
      </c>
      <c r="O122" s="165">
        <v>40969</v>
      </c>
      <c r="P122" s="158" t="s">
        <v>2930</v>
      </c>
      <c r="Q122" s="165">
        <v>41180</v>
      </c>
      <c r="R122" s="165" t="s">
        <v>2915</v>
      </c>
    </row>
    <row r="123" spans="2:18" s="31" customFormat="1" x14ac:dyDescent="0.2">
      <c r="B123" s="152" t="s">
        <v>3906</v>
      </c>
      <c r="C123" s="152" t="s">
        <v>3907</v>
      </c>
      <c r="D123" s="182" t="s">
        <v>3908</v>
      </c>
      <c r="E123" s="153">
        <v>9285.7900000000009</v>
      </c>
      <c r="F123" s="153">
        <v>9698.35</v>
      </c>
      <c r="G123" s="154">
        <v>-1508.46</v>
      </c>
      <c r="H123" s="155">
        <f t="shared" si="3"/>
        <v>-0.15553779766661338</v>
      </c>
      <c r="I123" s="155">
        <f t="shared" si="2"/>
        <v>2.620398363492849E-4</v>
      </c>
      <c r="J123" s="154">
        <v>8189.89</v>
      </c>
      <c r="K123" s="154">
        <v>9698.35</v>
      </c>
      <c r="L123" s="156">
        <v>-1508.46</v>
      </c>
      <c r="M123" s="20">
        <v>40817</v>
      </c>
      <c r="N123" s="20">
        <v>41182</v>
      </c>
      <c r="O123" s="165">
        <v>40654</v>
      </c>
      <c r="P123" s="158" t="s">
        <v>2931</v>
      </c>
      <c r="Q123" s="165">
        <v>40814</v>
      </c>
      <c r="R123" s="165" t="s">
        <v>2915</v>
      </c>
    </row>
    <row r="124" spans="2:18" s="31" customFormat="1" ht="38.25" x14ac:dyDescent="0.2">
      <c r="B124" s="152" t="s">
        <v>3909</v>
      </c>
      <c r="C124" s="152" t="s">
        <v>3910</v>
      </c>
      <c r="D124" s="182" t="s">
        <v>3911</v>
      </c>
      <c r="E124" s="153">
        <v>216.05</v>
      </c>
      <c r="F124" s="153">
        <v>3215.32</v>
      </c>
      <c r="G124" s="154">
        <v>-71.590000000000146</v>
      </c>
      <c r="H124" s="155">
        <f t="shared" si="3"/>
        <v>-2.2265279972133456E-2</v>
      </c>
      <c r="I124" s="155">
        <f t="shared" si="2"/>
        <v>1.0058529415246572E-4</v>
      </c>
      <c r="J124" s="154">
        <v>3143.73</v>
      </c>
      <c r="K124" s="154">
        <v>3215.32</v>
      </c>
      <c r="L124" s="156">
        <v>-71.590000000000146</v>
      </c>
      <c r="M124" s="20">
        <v>40817</v>
      </c>
      <c r="N124" s="20">
        <v>41182</v>
      </c>
      <c r="O124" s="165">
        <v>40452</v>
      </c>
      <c r="P124" s="158" t="s">
        <v>2917</v>
      </c>
      <c r="Q124" s="165">
        <v>40816</v>
      </c>
      <c r="R124" s="165" t="s">
        <v>2915</v>
      </c>
    </row>
    <row r="125" spans="2:18" s="31" customFormat="1" ht="25.5" x14ac:dyDescent="0.2">
      <c r="B125" s="152" t="s">
        <v>4795</v>
      </c>
      <c r="C125" s="152" t="s">
        <v>4796</v>
      </c>
      <c r="D125" s="182" t="s">
        <v>4797</v>
      </c>
      <c r="E125" s="153">
        <v>3965.8</v>
      </c>
      <c r="F125" s="153">
        <v>4047.4100000000003</v>
      </c>
      <c r="G125" s="154">
        <v>-81.610000000000127</v>
      </c>
      <c r="H125" s="155">
        <f t="shared" si="3"/>
        <v>-2.0163511974324352E-2</v>
      </c>
      <c r="I125" s="155">
        <f t="shared" si="2"/>
        <v>1.2688785600221665E-4</v>
      </c>
      <c r="J125" s="154">
        <v>3965.8</v>
      </c>
      <c r="K125" s="154">
        <v>4047.4100000000003</v>
      </c>
      <c r="L125" s="156">
        <v>-81.610000000000127</v>
      </c>
      <c r="M125" s="20">
        <v>40817</v>
      </c>
      <c r="N125" s="20">
        <v>41182</v>
      </c>
      <c r="O125" s="165">
        <v>40527</v>
      </c>
      <c r="P125" s="158" t="s">
        <v>2921</v>
      </c>
      <c r="Q125" s="165">
        <v>40814</v>
      </c>
      <c r="R125" s="165" t="s">
        <v>2915</v>
      </c>
    </row>
    <row r="126" spans="2:18" s="31" customFormat="1" x14ac:dyDescent="0.2">
      <c r="B126" s="152" t="s">
        <v>3912</v>
      </c>
      <c r="C126" s="152" t="s">
        <v>3913</v>
      </c>
      <c r="D126" s="182" t="s">
        <v>3914</v>
      </c>
      <c r="E126" s="153">
        <v>-2963.7000000000003</v>
      </c>
      <c r="F126" s="153">
        <v>2406.65</v>
      </c>
      <c r="G126" s="154">
        <v>-2443.79</v>
      </c>
      <c r="H126" s="155">
        <f t="shared" si="3"/>
        <v>-1.0154322398354558</v>
      </c>
      <c r="I126" s="155">
        <f t="shared" si="2"/>
        <v>-1.1883138261945449E-6</v>
      </c>
      <c r="J126" s="154">
        <v>-37.14</v>
      </c>
      <c r="K126" s="154">
        <v>2406.65</v>
      </c>
      <c r="L126" s="156">
        <v>-2443.79</v>
      </c>
      <c r="M126" s="20">
        <v>40817</v>
      </c>
      <c r="N126" s="20">
        <v>41182</v>
      </c>
      <c r="O126" s="165">
        <v>40616</v>
      </c>
      <c r="P126" s="158" t="s">
        <v>2930</v>
      </c>
      <c r="Q126" s="165">
        <v>40816</v>
      </c>
      <c r="R126" s="165" t="s">
        <v>2915</v>
      </c>
    </row>
    <row r="127" spans="2:18" s="31" customFormat="1" x14ac:dyDescent="0.2">
      <c r="B127" s="152" t="s">
        <v>3915</v>
      </c>
      <c r="C127" s="152" t="s">
        <v>3916</v>
      </c>
      <c r="D127" s="182" t="s">
        <v>3917</v>
      </c>
      <c r="E127" s="153">
        <v>3576.6800000000003</v>
      </c>
      <c r="F127" s="153">
        <v>9045.07</v>
      </c>
      <c r="G127" s="154">
        <v>-2691.3999999999996</v>
      </c>
      <c r="H127" s="155">
        <f t="shared" si="3"/>
        <v>-0.29755435834106309</v>
      </c>
      <c r="I127" s="155">
        <f t="shared" si="2"/>
        <v>2.0328901206455289E-4</v>
      </c>
      <c r="J127" s="154">
        <v>6353.67</v>
      </c>
      <c r="K127" s="154">
        <v>9045.07</v>
      </c>
      <c r="L127" s="156">
        <v>-2691.3999999999996</v>
      </c>
      <c r="M127" s="20">
        <v>40817</v>
      </c>
      <c r="N127" s="20">
        <v>41182</v>
      </c>
      <c r="O127" s="165">
        <v>40648</v>
      </c>
      <c r="P127" s="158" t="s">
        <v>2931</v>
      </c>
      <c r="Q127" s="165">
        <v>40814</v>
      </c>
      <c r="R127" s="165" t="s">
        <v>2915</v>
      </c>
    </row>
    <row r="128" spans="2:18" s="31" customFormat="1" x14ac:dyDescent="0.2">
      <c r="B128" s="152" t="s">
        <v>3921</v>
      </c>
      <c r="C128" s="152" t="s">
        <v>3922</v>
      </c>
      <c r="D128" s="182" t="s">
        <v>3923</v>
      </c>
      <c r="E128" s="153">
        <v>-18.420000000000002</v>
      </c>
      <c r="F128" s="153">
        <v>4034.51</v>
      </c>
      <c r="G128" s="154">
        <v>-2483.37</v>
      </c>
      <c r="H128" s="155">
        <f t="shared" si="3"/>
        <v>-0.61553199768993005</v>
      </c>
      <c r="I128" s="155">
        <f t="shared" si="2"/>
        <v>4.9629539805153649E-5</v>
      </c>
      <c r="J128" s="154">
        <v>1551.14</v>
      </c>
      <c r="K128" s="154">
        <v>4034.51</v>
      </c>
      <c r="L128" s="156">
        <v>-2483.37</v>
      </c>
      <c r="M128" s="20">
        <v>40817</v>
      </c>
      <c r="N128" s="20">
        <v>41182</v>
      </c>
      <c r="O128" s="165">
        <v>40719</v>
      </c>
      <c r="P128" s="158" t="s">
        <v>3056</v>
      </c>
      <c r="Q128" s="165">
        <v>40814</v>
      </c>
      <c r="R128" s="165" t="s">
        <v>2915</v>
      </c>
    </row>
    <row r="129" spans="2:18" s="31" customFormat="1" ht="25.5" x14ac:dyDescent="0.2">
      <c r="B129" s="152" t="s">
        <v>3924</v>
      </c>
      <c r="C129" s="152" t="s">
        <v>3925</v>
      </c>
      <c r="D129" s="182" t="s">
        <v>3926</v>
      </c>
      <c r="E129" s="153">
        <v>-13089.33</v>
      </c>
      <c r="F129" s="153">
        <v>8096.35</v>
      </c>
      <c r="G129" s="154">
        <v>-9930.5600000000013</v>
      </c>
      <c r="H129" s="155">
        <f t="shared" si="3"/>
        <v>-1.2265477653510533</v>
      </c>
      <c r="I129" s="155">
        <f t="shared" si="2"/>
        <v>-5.8686513277983206E-5</v>
      </c>
      <c r="J129" s="154">
        <v>-1834.21</v>
      </c>
      <c r="K129" s="154">
        <v>8096.35</v>
      </c>
      <c r="L129" s="156">
        <v>-9930.5600000000013</v>
      </c>
      <c r="M129" s="20">
        <v>40817</v>
      </c>
      <c r="N129" s="20">
        <v>41182</v>
      </c>
      <c r="O129" s="165">
        <v>40742</v>
      </c>
      <c r="P129" s="158" t="s">
        <v>2916</v>
      </c>
      <c r="Q129" s="165">
        <v>41108</v>
      </c>
      <c r="R129" s="165" t="s">
        <v>2916</v>
      </c>
    </row>
    <row r="130" spans="2:18" s="31" customFormat="1" x14ac:dyDescent="0.2">
      <c r="B130" s="152" t="s">
        <v>4798</v>
      </c>
      <c r="C130" s="152" t="s">
        <v>4799</v>
      </c>
      <c r="D130" s="182" t="s">
        <v>4741</v>
      </c>
      <c r="E130" s="153">
        <v>10461.540000000001</v>
      </c>
      <c r="F130" s="153">
        <v>12900.28</v>
      </c>
      <c r="G130" s="154">
        <v>-2438.7399999999998</v>
      </c>
      <c r="H130" s="155">
        <f t="shared" si="3"/>
        <v>-0.18904550908972514</v>
      </c>
      <c r="I130" s="155">
        <f t="shared" si="2"/>
        <v>3.3472247240945831E-4</v>
      </c>
      <c r="J130" s="154">
        <v>10461.540000000001</v>
      </c>
      <c r="K130" s="154">
        <v>12900.28</v>
      </c>
      <c r="L130" s="156">
        <v>-2438.7399999999998</v>
      </c>
      <c r="M130" s="20">
        <v>40817</v>
      </c>
      <c r="N130" s="20">
        <v>41182</v>
      </c>
      <c r="O130" s="165">
        <v>40878</v>
      </c>
      <c r="P130" s="158" t="s">
        <v>2921</v>
      </c>
      <c r="Q130" s="165">
        <v>41180</v>
      </c>
      <c r="R130" s="165" t="s">
        <v>2915</v>
      </c>
    </row>
    <row r="131" spans="2:18" s="31" customFormat="1" x14ac:dyDescent="0.2">
      <c r="B131" s="152" t="s">
        <v>4800</v>
      </c>
      <c r="C131" s="152" t="s">
        <v>4801</v>
      </c>
      <c r="D131" s="182" t="s">
        <v>4801</v>
      </c>
      <c r="E131" s="153">
        <v>373032.79</v>
      </c>
      <c r="F131" s="153">
        <v>218722.95</v>
      </c>
      <c r="G131" s="154">
        <v>154309.83999999997</v>
      </c>
      <c r="H131" s="155">
        <f t="shared" si="3"/>
        <v>0.7055036519944522</v>
      </c>
      <c r="I131" s="155">
        <f t="shared" si="2"/>
        <v>1.1935380236427737E-2</v>
      </c>
      <c r="J131" s="154">
        <v>373032.79</v>
      </c>
      <c r="K131" s="154">
        <v>218722.95</v>
      </c>
      <c r="L131" s="156">
        <v>154309.83999999997</v>
      </c>
      <c r="M131" s="20">
        <v>40817</v>
      </c>
      <c r="N131" s="20">
        <v>41182</v>
      </c>
      <c r="O131" s="165">
        <v>40848</v>
      </c>
      <c r="P131" s="158" t="s">
        <v>2965</v>
      </c>
      <c r="Q131" s="165">
        <v>41214</v>
      </c>
      <c r="R131" s="165" t="s">
        <v>2965</v>
      </c>
    </row>
    <row r="132" spans="2:18" s="31" customFormat="1" ht="25.5" x14ac:dyDescent="0.2">
      <c r="B132" s="152" t="s">
        <v>3930</v>
      </c>
      <c r="C132" s="152" t="s">
        <v>3931</v>
      </c>
      <c r="D132" s="182" t="s">
        <v>3932</v>
      </c>
      <c r="E132" s="153">
        <v>12375.52</v>
      </c>
      <c r="F132" s="153">
        <v>51375.090000000004</v>
      </c>
      <c r="G132" s="154">
        <v>-534.13999999999942</v>
      </c>
      <c r="H132" s="155">
        <f t="shared" si="3"/>
        <v>-1.0396867431278455E-2</v>
      </c>
      <c r="I132" s="155">
        <f t="shared" si="2"/>
        <v>1.6266829246598157E-3</v>
      </c>
      <c r="J132" s="154">
        <v>50840.950000000004</v>
      </c>
      <c r="K132" s="154">
        <v>51375.090000000004</v>
      </c>
      <c r="L132" s="156">
        <v>-534.13999999999942</v>
      </c>
      <c r="M132" s="20">
        <v>40817</v>
      </c>
      <c r="N132" s="20">
        <v>41182</v>
      </c>
      <c r="O132" s="165">
        <v>40624</v>
      </c>
      <c r="P132" s="158" t="s">
        <v>2930</v>
      </c>
      <c r="Q132" s="165">
        <v>40816</v>
      </c>
      <c r="R132" s="165" t="s">
        <v>2915</v>
      </c>
    </row>
    <row r="133" spans="2:18" s="31" customFormat="1" ht="25.5" x14ac:dyDescent="0.2">
      <c r="B133" s="152" t="s">
        <v>3933</v>
      </c>
      <c r="C133" s="152" t="s">
        <v>3934</v>
      </c>
      <c r="D133" s="182" t="s">
        <v>3935</v>
      </c>
      <c r="E133" s="153">
        <v>1344.53</v>
      </c>
      <c r="F133" s="153">
        <v>20435.52</v>
      </c>
      <c r="G133" s="154">
        <v>-8157.9699999999993</v>
      </c>
      <c r="H133" s="155">
        <f t="shared" si="3"/>
        <v>-0.39920540314119723</v>
      </c>
      <c r="I133" s="155">
        <f t="shared" si="2"/>
        <v>3.9282666711887011E-4</v>
      </c>
      <c r="J133" s="154">
        <v>12277.550000000001</v>
      </c>
      <c r="K133" s="154">
        <v>20435.52</v>
      </c>
      <c r="L133" s="156">
        <v>-8157.9699999999993</v>
      </c>
      <c r="M133" s="20">
        <v>40817</v>
      </c>
      <c r="N133" s="20">
        <v>41182</v>
      </c>
      <c r="O133" s="165">
        <v>40695</v>
      </c>
      <c r="P133" s="158" t="s">
        <v>3056</v>
      </c>
      <c r="Q133" s="165">
        <v>41061</v>
      </c>
      <c r="R133" s="165" t="s">
        <v>3056</v>
      </c>
    </row>
    <row r="134" spans="2:18" s="31" customFormat="1" ht="38.25" x14ac:dyDescent="0.2">
      <c r="B134" s="152" t="s">
        <v>4802</v>
      </c>
      <c r="C134" s="152" t="s">
        <v>4803</v>
      </c>
      <c r="D134" s="182" t="s">
        <v>4804</v>
      </c>
      <c r="E134" s="153">
        <v>132466.43</v>
      </c>
      <c r="F134" s="153">
        <v>181315.20000000001</v>
      </c>
      <c r="G134" s="154">
        <v>-48848.770000000019</v>
      </c>
      <c r="H134" s="155">
        <f t="shared" si="3"/>
        <v>-0.26941354061876782</v>
      </c>
      <c r="I134" s="155">
        <f t="shared" si="2"/>
        <v>4.2383330715032811E-3</v>
      </c>
      <c r="J134" s="154">
        <v>132466.43</v>
      </c>
      <c r="K134" s="154">
        <v>181315.20000000001</v>
      </c>
      <c r="L134" s="156">
        <v>-48848.770000000019</v>
      </c>
      <c r="M134" s="20">
        <v>40817</v>
      </c>
      <c r="N134" s="20">
        <v>41182</v>
      </c>
      <c r="O134" s="165">
        <v>41053.356539351851</v>
      </c>
      <c r="P134" s="158" t="s">
        <v>2914</v>
      </c>
      <c r="Q134" s="165">
        <v>41180</v>
      </c>
      <c r="R134" s="165" t="s">
        <v>2915</v>
      </c>
    </row>
    <row r="135" spans="2:18" s="31" customFormat="1" x14ac:dyDescent="0.2">
      <c r="B135" s="152" t="s">
        <v>4805</v>
      </c>
      <c r="C135" s="152" t="s">
        <v>4806</v>
      </c>
      <c r="D135" s="182" t="s">
        <v>4807</v>
      </c>
      <c r="E135" s="153">
        <v>2029.3500000000001</v>
      </c>
      <c r="F135" s="153">
        <v>9267</v>
      </c>
      <c r="G135" s="154">
        <v>-7237.65</v>
      </c>
      <c r="H135" s="155">
        <f t="shared" si="3"/>
        <v>-0.78101327290385236</v>
      </c>
      <c r="I135" s="155">
        <f t="shared" si="2"/>
        <v>6.4930120171995148E-5</v>
      </c>
      <c r="J135" s="154">
        <v>2029.3500000000001</v>
      </c>
      <c r="K135" s="154">
        <v>9267</v>
      </c>
      <c r="L135" s="156">
        <v>-7237.65</v>
      </c>
      <c r="M135" s="20">
        <v>40817</v>
      </c>
      <c r="N135" s="20">
        <v>41182</v>
      </c>
      <c r="O135" s="165">
        <v>41030</v>
      </c>
      <c r="P135" s="158" t="s">
        <v>2914</v>
      </c>
      <c r="Q135" s="165">
        <v>41395</v>
      </c>
      <c r="R135" s="165" t="s">
        <v>2914</v>
      </c>
    </row>
    <row r="136" spans="2:18" s="31" customFormat="1" x14ac:dyDescent="0.2">
      <c r="B136" s="152" t="s">
        <v>4808</v>
      </c>
      <c r="C136" s="152" t="s">
        <v>4809</v>
      </c>
      <c r="D136" s="182" t="s">
        <v>4810</v>
      </c>
      <c r="E136" s="153">
        <v>499.49</v>
      </c>
      <c r="F136" s="153">
        <v>5351.06</v>
      </c>
      <c r="G136" s="154">
        <v>-4851.5700000000006</v>
      </c>
      <c r="H136" s="155">
        <f t="shared" si="3"/>
        <v>-0.90665587752706944</v>
      </c>
      <c r="I136" s="155">
        <f t="shared" si="2"/>
        <v>1.5981445154709567E-5</v>
      </c>
      <c r="J136" s="154">
        <v>499.49</v>
      </c>
      <c r="K136" s="154">
        <v>5351.06</v>
      </c>
      <c r="L136" s="156">
        <v>-4851.5700000000006</v>
      </c>
      <c r="M136" s="20">
        <v>40817</v>
      </c>
      <c r="N136" s="20">
        <v>41182</v>
      </c>
      <c r="O136" s="165">
        <v>41127</v>
      </c>
      <c r="P136" s="158" t="s">
        <v>2926</v>
      </c>
      <c r="Q136" s="165">
        <v>41274</v>
      </c>
      <c r="R136" s="165" t="s">
        <v>2921</v>
      </c>
    </row>
    <row r="137" spans="2:18" s="31" customFormat="1" x14ac:dyDescent="0.2">
      <c r="B137" s="152" t="s">
        <v>4811</v>
      </c>
      <c r="C137" s="152" t="s">
        <v>4812</v>
      </c>
      <c r="D137" s="182" t="s">
        <v>4813</v>
      </c>
      <c r="E137" s="153">
        <v>-1480.45</v>
      </c>
      <c r="F137" s="153">
        <v>623.14</v>
      </c>
      <c r="G137" s="154">
        <v>-2103.59</v>
      </c>
      <c r="H137" s="155">
        <f t="shared" si="3"/>
        <v>-3.3757903520878139</v>
      </c>
      <c r="I137" s="155">
        <f t="shared" si="2"/>
        <v>-4.7367776090191552E-5</v>
      </c>
      <c r="J137" s="154">
        <v>-1480.45</v>
      </c>
      <c r="K137" s="154">
        <v>623.14</v>
      </c>
      <c r="L137" s="156">
        <v>-2103.59</v>
      </c>
      <c r="M137" s="20">
        <v>40817</v>
      </c>
      <c r="N137" s="20">
        <v>41182</v>
      </c>
      <c r="O137" s="165">
        <v>40877</v>
      </c>
      <c r="P137" s="158" t="s">
        <v>2965</v>
      </c>
      <c r="Q137" s="165">
        <v>41180</v>
      </c>
      <c r="R137" s="165" t="s">
        <v>2915</v>
      </c>
    </row>
    <row r="138" spans="2:18" s="31" customFormat="1" x14ac:dyDescent="0.2">
      <c r="B138" s="152" t="s">
        <v>4814</v>
      </c>
      <c r="C138" s="152" t="s">
        <v>4815</v>
      </c>
      <c r="D138" s="182" t="s">
        <v>4816</v>
      </c>
      <c r="E138" s="153">
        <v>2957.19</v>
      </c>
      <c r="F138" s="153">
        <v>12579.19</v>
      </c>
      <c r="G138" s="154">
        <v>-9622</v>
      </c>
      <c r="H138" s="155">
        <f t="shared" si="3"/>
        <v>-0.76491411609173565</v>
      </c>
      <c r="I138" s="155">
        <f t="shared" si="2"/>
        <v>9.4616848779866626E-5</v>
      </c>
      <c r="J138" s="154">
        <v>2957.19</v>
      </c>
      <c r="K138" s="154">
        <v>12579.19</v>
      </c>
      <c r="L138" s="156">
        <v>-9622</v>
      </c>
      <c r="M138" s="20">
        <v>40817</v>
      </c>
      <c r="N138" s="20">
        <v>41182</v>
      </c>
      <c r="O138" s="165">
        <v>41127</v>
      </c>
      <c r="P138" s="158" t="s">
        <v>2926</v>
      </c>
      <c r="Q138" s="165">
        <v>41274</v>
      </c>
      <c r="R138" s="165" t="s">
        <v>2921</v>
      </c>
    </row>
    <row r="139" spans="2:18" s="31" customFormat="1" ht="51" x14ac:dyDescent="0.2">
      <c r="B139" s="152" t="s">
        <v>4817</v>
      </c>
      <c r="C139" s="152" t="s">
        <v>4818</v>
      </c>
      <c r="D139" s="182" t="s">
        <v>4819</v>
      </c>
      <c r="E139" s="153">
        <v>116503.51000000001</v>
      </c>
      <c r="F139" s="153">
        <v>132596.74</v>
      </c>
      <c r="G139" s="154">
        <v>-16093.229999999981</v>
      </c>
      <c r="H139" s="155">
        <f t="shared" si="3"/>
        <v>-0.12136972598270503</v>
      </c>
      <c r="I139" s="155">
        <f t="shared" si="2"/>
        <v>3.7275910536670553E-3</v>
      </c>
      <c r="J139" s="154">
        <v>116503.51000000001</v>
      </c>
      <c r="K139" s="154">
        <v>132596.74</v>
      </c>
      <c r="L139" s="156">
        <v>-16093.229999999981</v>
      </c>
      <c r="M139" s="20">
        <v>40817</v>
      </c>
      <c r="N139" s="20">
        <v>41182</v>
      </c>
      <c r="O139" s="165">
        <v>41122</v>
      </c>
      <c r="P139" s="158" t="s">
        <v>2926</v>
      </c>
      <c r="Q139" s="165">
        <v>41180</v>
      </c>
      <c r="R139" s="165" t="s">
        <v>2915</v>
      </c>
    </row>
    <row r="140" spans="2:18" s="31" customFormat="1" ht="25.5" x14ac:dyDescent="0.2">
      <c r="B140" s="152" t="s">
        <v>4820</v>
      </c>
      <c r="C140" s="152" t="s">
        <v>4821</v>
      </c>
      <c r="D140" s="182" t="s">
        <v>4822</v>
      </c>
      <c r="E140" s="153">
        <v>-19373.91</v>
      </c>
      <c r="F140" s="153">
        <v>137.89000000000001</v>
      </c>
      <c r="G140" s="154">
        <v>-19511.8</v>
      </c>
      <c r="H140" s="155">
        <f t="shared" si="3"/>
        <v>-141.50264703749363</v>
      </c>
      <c r="I140" s="155">
        <f t="shared" si="2"/>
        <v>-6.1987843619948184E-4</v>
      </c>
      <c r="J140" s="154">
        <v>-19373.91</v>
      </c>
      <c r="K140" s="154">
        <v>137.89000000000001</v>
      </c>
      <c r="L140" s="156">
        <v>-19511.8</v>
      </c>
      <c r="M140" s="20">
        <v>40817</v>
      </c>
      <c r="N140" s="20">
        <v>41182</v>
      </c>
      <c r="O140" s="165">
        <v>40817</v>
      </c>
      <c r="P140" s="158" t="s">
        <v>2917</v>
      </c>
      <c r="Q140" s="165">
        <v>41213</v>
      </c>
      <c r="R140" s="165" t="s">
        <v>2917</v>
      </c>
    </row>
    <row r="141" spans="2:18" s="31" customFormat="1" x14ac:dyDescent="0.2">
      <c r="B141" s="152" t="s">
        <v>4823</v>
      </c>
      <c r="C141" s="152" t="s">
        <v>4824</v>
      </c>
      <c r="D141" s="182" t="s">
        <v>4825</v>
      </c>
      <c r="E141" s="153">
        <v>4047.12</v>
      </c>
      <c r="F141" s="153">
        <v>5559.51</v>
      </c>
      <c r="G141" s="154">
        <v>-1512.3900000000003</v>
      </c>
      <c r="H141" s="155">
        <f t="shared" si="3"/>
        <v>-0.27203656437347901</v>
      </c>
      <c r="I141" s="155">
        <f t="shared" si="2"/>
        <v>1.2948973215585533E-4</v>
      </c>
      <c r="J141" s="154">
        <v>4047.12</v>
      </c>
      <c r="K141" s="154">
        <v>5559.51</v>
      </c>
      <c r="L141" s="156">
        <v>-1512.3900000000003</v>
      </c>
      <c r="M141" s="20">
        <v>40817</v>
      </c>
      <c r="N141" s="20">
        <v>41182</v>
      </c>
      <c r="O141" s="165">
        <v>40817</v>
      </c>
      <c r="P141" s="158" t="s">
        <v>2917</v>
      </c>
      <c r="Q141" s="165">
        <v>41213</v>
      </c>
      <c r="R141" s="165" t="s">
        <v>2917</v>
      </c>
    </row>
    <row r="142" spans="2:18" s="31" customFormat="1" x14ac:dyDescent="0.2">
      <c r="B142" s="152" t="s">
        <v>4826</v>
      </c>
      <c r="C142" s="152" t="s">
        <v>4827</v>
      </c>
      <c r="D142" s="182" t="s">
        <v>4827</v>
      </c>
      <c r="E142" s="153">
        <v>449663.52</v>
      </c>
      <c r="F142" s="153">
        <v>0</v>
      </c>
      <c r="G142" s="159"/>
      <c r="H142" s="155"/>
      <c r="I142" s="155">
        <f t="shared" si="2"/>
        <v>1.4387220731052971E-2</v>
      </c>
      <c r="J142" s="154">
        <v>449663.52</v>
      </c>
      <c r="K142" s="154" t="s">
        <v>2801</v>
      </c>
      <c r="L142" s="156"/>
      <c r="M142" s="20">
        <v>40817</v>
      </c>
      <c r="N142" s="20">
        <v>41182</v>
      </c>
      <c r="O142" s="165">
        <v>41022</v>
      </c>
      <c r="P142" s="158" t="s">
        <v>2931</v>
      </c>
      <c r="Q142" s="165">
        <v>41333</v>
      </c>
      <c r="R142" s="165" t="s">
        <v>2990</v>
      </c>
    </row>
    <row r="143" spans="2:18" s="31" customFormat="1" x14ac:dyDescent="0.2">
      <c r="B143" s="152" t="s">
        <v>4828</v>
      </c>
      <c r="C143" s="152" t="s">
        <v>4829</v>
      </c>
      <c r="D143" s="182" t="s">
        <v>4830</v>
      </c>
      <c r="E143" s="153">
        <v>569.34</v>
      </c>
      <c r="F143" s="153">
        <v>1699.97</v>
      </c>
      <c r="G143" s="154">
        <v>-1130.6300000000001</v>
      </c>
      <c r="H143" s="155">
        <f>G143/F143</f>
        <v>-0.6650882074389548</v>
      </c>
      <c r="I143" s="155">
        <f t="shared" ref="I143:I206" si="4">J143/31254370</f>
        <v>1.8216332628045296E-5</v>
      </c>
      <c r="J143" s="154">
        <v>569.34</v>
      </c>
      <c r="K143" s="154">
        <v>1699.97</v>
      </c>
      <c r="L143" s="156">
        <v>-1130.6300000000001</v>
      </c>
      <c r="M143" s="20">
        <v>40817</v>
      </c>
      <c r="N143" s="20">
        <v>41182</v>
      </c>
      <c r="O143" s="165">
        <v>41017</v>
      </c>
      <c r="P143" s="158" t="s">
        <v>2931</v>
      </c>
      <c r="Q143" s="165">
        <v>41180</v>
      </c>
      <c r="R143" s="165" t="s">
        <v>2915</v>
      </c>
    </row>
    <row r="144" spans="2:18" s="31" customFormat="1" ht="25.5" x14ac:dyDescent="0.2">
      <c r="B144" s="152" t="s">
        <v>4831</v>
      </c>
      <c r="C144" s="152" t="s">
        <v>4832</v>
      </c>
      <c r="D144" s="182" t="s">
        <v>4833</v>
      </c>
      <c r="E144" s="153">
        <v>8323.52</v>
      </c>
      <c r="F144" s="153">
        <v>8760.89</v>
      </c>
      <c r="G144" s="154">
        <v>-437.36999999999898</v>
      </c>
      <c r="H144" s="155">
        <f>G144/F144</f>
        <v>-4.9923010105137604E-2</v>
      </c>
      <c r="I144" s="155">
        <f t="shared" si="4"/>
        <v>2.663153984546801E-4</v>
      </c>
      <c r="J144" s="154">
        <v>8323.52</v>
      </c>
      <c r="K144" s="154">
        <v>8760.89</v>
      </c>
      <c r="L144" s="156">
        <v>-437.36999999999898</v>
      </c>
      <c r="M144" s="20">
        <v>40817</v>
      </c>
      <c r="N144" s="20">
        <v>41182</v>
      </c>
      <c r="O144" s="165">
        <v>41122</v>
      </c>
      <c r="P144" s="158" t="s">
        <v>2926</v>
      </c>
      <c r="Q144" s="165">
        <v>41152</v>
      </c>
      <c r="R144" s="165" t="s">
        <v>2926</v>
      </c>
    </row>
    <row r="145" spans="2:18" s="31" customFormat="1" x14ac:dyDescent="0.2">
      <c r="B145" s="152" t="s">
        <v>820</v>
      </c>
      <c r="C145" s="152" t="s">
        <v>821</v>
      </c>
      <c r="D145" s="182" t="s">
        <v>821</v>
      </c>
      <c r="E145" s="153">
        <v>551.98</v>
      </c>
      <c r="F145" s="153">
        <v>0</v>
      </c>
      <c r="G145" s="159"/>
      <c r="H145" s="155"/>
      <c r="I145" s="155">
        <f t="shared" si="4"/>
        <v>4.318409233652766E-3</v>
      </c>
      <c r="J145" s="154">
        <v>134969.16</v>
      </c>
      <c r="K145" s="154" t="s">
        <v>2801</v>
      </c>
      <c r="L145" s="156"/>
      <c r="M145" s="20">
        <v>40817</v>
      </c>
      <c r="N145" s="20">
        <v>41182</v>
      </c>
      <c r="O145" s="165">
        <v>40066</v>
      </c>
      <c r="P145" s="158" t="s">
        <v>2915</v>
      </c>
      <c r="Q145" s="165">
        <v>40451</v>
      </c>
      <c r="R145" s="165" t="s">
        <v>2915</v>
      </c>
    </row>
    <row r="146" spans="2:18" s="31" customFormat="1" x14ac:dyDescent="0.2">
      <c r="B146" s="152" t="s">
        <v>3940</v>
      </c>
      <c r="C146" s="152" t="s">
        <v>3941</v>
      </c>
      <c r="D146" s="182" t="s">
        <v>3942</v>
      </c>
      <c r="E146" s="153">
        <v>38580.67</v>
      </c>
      <c r="F146" s="153">
        <v>0</v>
      </c>
      <c r="G146" s="159"/>
      <c r="H146" s="155"/>
      <c r="I146" s="155">
        <f t="shared" si="4"/>
        <v>2.9607715657042522E-3</v>
      </c>
      <c r="J146" s="154">
        <v>92537.05</v>
      </c>
      <c r="K146" s="154" t="s">
        <v>2801</v>
      </c>
      <c r="L146" s="156"/>
      <c r="M146" s="20">
        <v>40817</v>
      </c>
      <c r="N146" s="20">
        <v>41182</v>
      </c>
      <c r="O146" s="165">
        <v>40434</v>
      </c>
      <c r="P146" s="158" t="s">
        <v>2915</v>
      </c>
      <c r="Q146" s="165">
        <v>42643</v>
      </c>
      <c r="R146" s="165" t="s">
        <v>2915</v>
      </c>
    </row>
    <row r="147" spans="2:18" s="31" customFormat="1" x14ac:dyDescent="0.2">
      <c r="B147" s="152" t="s">
        <v>3943</v>
      </c>
      <c r="C147" s="152" t="s">
        <v>3944</v>
      </c>
      <c r="D147" s="182" t="s">
        <v>3945</v>
      </c>
      <c r="E147" s="153">
        <v>18031.810000000001</v>
      </c>
      <c r="F147" s="153">
        <v>0</v>
      </c>
      <c r="G147" s="159"/>
      <c r="H147" s="155"/>
      <c r="I147" s="155">
        <f t="shared" si="4"/>
        <v>1.7872899053796318E-3</v>
      </c>
      <c r="J147" s="154">
        <v>55860.62</v>
      </c>
      <c r="K147" s="154" t="s">
        <v>2801</v>
      </c>
      <c r="L147" s="156"/>
      <c r="M147" s="20">
        <v>40817</v>
      </c>
      <c r="N147" s="20">
        <v>41182</v>
      </c>
      <c r="O147" s="165">
        <v>40434</v>
      </c>
      <c r="P147" s="158" t="s">
        <v>2915</v>
      </c>
      <c r="Q147" s="165">
        <v>42643</v>
      </c>
      <c r="R147" s="165" t="s">
        <v>2915</v>
      </c>
    </row>
    <row r="148" spans="2:18" s="31" customFormat="1" x14ac:dyDescent="0.2">
      <c r="B148" s="152" t="s">
        <v>3946</v>
      </c>
      <c r="C148" s="152" t="s">
        <v>3947</v>
      </c>
      <c r="D148" s="182" t="s">
        <v>3948</v>
      </c>
      <c r="E148" s="153">
        <v>92183.48</v>
      </c>
      <c r="F148" s="153">
        <v>0</v>
      </c>
      <c r="G148" s="159"/>
      <c r="H148" s="155"/>
      <c r="I148" s="155">
        <f t="shared" si="4"/>
        <v>5.9025413086234019E-3</v>
      </c>
      <c r="J148" s="154">
        <v>184480.21</v>
      </c>
      <c r="K148" s="154" t="s">
        <v>2801</v>
      </c>
      <c r="L148" s="156"/>
      <c r="M148" s="20">
        <v>40817</v>
      </c>
      <c r="N148" s="20">
        <v>41182</v>
      </c>
      <c r="O148" s="165">
        <v>40436</v>
      </c>
      <c r="P148" s="158" t="s">
        <v>2915</v>
      </c>
      <c r="Q148" s="165">
        <v>42643</v>
      </c>
      <c r="R148" s="165" t="s">
        <v>2915</v>
      </c>
    </row>
    <row r="149" spans="2:18" s="31" customFormat="1" ht="25.5" x14ac:dyDescent="0.2">
      <c r="B149" s="152" t="s">
        <v>3949</v>
      </c>
      <c r="C149" s="152" t="s">
        <v>3950</v>
      </c>
      <c r="D149" s="182" t="s">
        <v>3951</v>
      </c>
      <c r="E149" s="153">
        <v>30419.97</v>
      </c>
      <c r="F149" s="153">
        <v>0</v>
      </c>
      <c r="G149" s="159"/>
      <c r="H149" s="155"/>
      <c r="I149" s="155">
        <f t="shared" si="4"/>
        <v>1.4804236975501346E-3</v>
      </c>
      <c r="J149" s="154">
        <v>46269.71</v>
      </c>
      <c r="K149" s="154" t="s">
        <v>2801</v>
      </c>
      <c r="L149" s="156"/>
      <c r="M149" s="20">
        <v>40817</v>
      </c>
      <c r="N149" s="20">
        <v>41182</v>
      </c>
      <c r="O149" s="165">
        <v>40436</v>
      </c>
      <c r="P149" s="158" t="s">
        <v>2915</v>
      </c>
      <c r="Q149" s="165">
        <v>42643</v>
      </c>
      <c r="R149" s="165" t="s">
        <v>2915</v>
      </c>
    </row>
    <row r="150" spans="2:18" s="31" customFormat="1" ht="25.5" x14ac:dyDescent="0.2">
      <c r="B150" s="152" t="s">
        <v>3952</v>
      </c>
      <c r="C150" s="152" t="s">
        <v>3953</v>
      </c>
      <c r="D150" s="182" t="s">
        <v>3954</v>
      </c>
      <c r="E150" s="153">
        <v>11450.01</v>
      </c>
      <c r="F150" s="153">
        <v>0</v>
      </c>
      <c r="G150" s="159"/>
      <c r="H150" s="155"/>
      <c r="I150" s="155">
        <f t="shared" si="4"/>
        <v>6.2246847400859468E-4</v>
      </c>
      <c r="J150" s="154">
        <v>19454.86</v>
      </c>
      <c r="K150" s="154" t="s">
        <v>2801</v>
      </c>
      <c r="L150" s="156"/>
      <c r="M150" s="20">
        <v>40817</v>
      </c>
      <c r="N150" s="20">
        <v>41182</v>
      </c>
      <c r="O150" s="165">
        <v>40436</v>
      </c>
      <c r="P150" s="158" t="s">
        <v>2915</v>
      </c>
      <c r="Q150" s="165">
        <v>42643</v>
      </c>
      <c r="R150" s="165" t="s">
        <v>2915</v>
      </c>
    </row>
    <row r="151" spans="2:18" s="31" customFormat="1" x14ac:dyDescent="0.2">
      <c r="B151" s="152" t="s">
        <v>3955</v>
      </c>
      <c r="C151" s="152" t="s">
        <v>3956</v>
      </c>
      <c r="D151" s="182" t="s">
        <v>3957</v>
      </c>
      <c r="E151" s="153">
        <v>10831.09</v>
      </c>
      <c r="F151" s="153">
        <v>0</v>
      </c>
      <c r="G151" s="159"/>
      <c r="H151" s="155"/>
      <c r="I151" s="155">
        <f t="shared" si="4"/>
        <v>8.6218855155295083E-4</v>
      </c>
      <c r="J151" s="154">
        <v>26947.16</v>
      </c>
      <c r="K151" s="154" t="s">
        <v>2801</v>
      </c>
      <c r="L151" s="156"/>
      <c r="M151" s="20">
        <v>40817</v>
      </c>
      <c r="N151" s="20">
        <v>41182</v>
      </c>
      <c r="O151" s="165">
        <v>40436</v>
      </c>
      <c r="P151" s="158" t="s">
        <v>2915</v>
      </c>
      <c r="Q151" s="165">
        <v>42643</v>
      </c>
      <c r="R151" s="165" t="s">
        <v>2915</v>
      </c>
    </row>
    <row r="152" spans="2:18" s="31" customFormat="1" ht="25.5" x14ac:dyDescent="0.2">
      <c r="B152" s="152" t="s">
        <v>3958</v>
      </c>
      <c r="C152" s="152" t="s">
        <v>3959</v>
      </c>
      <c r="D152" s="182" t="s">
        <v>3960</v>
      </c>
      <c r="E152" s="153">
        <v>37763.64</v>
      </c>
      <c r="F152" s="153">
        <v>0</v>
      </c>
      <c r="G152" s="159"/>
      <c r="H152" s="155"/>
      <c r="I152" s="155">
        <f t="shared" si="4"/>
        <v>1.9880253545344218E-3</v>
      </c>
      <c r="J152" s="154">
        <v>62134.48</v>
      </c>
      <c r="K152" s="154" t="s">
        <v>2801</v>
      </c>
      <c r="L152" s="156"/>
      <c r="M152" s="20">
        <v>40817</v>
      </c>
      <c r="N152" s="20">
        <v>41182</v>
      </c>
      <c r="O152" s="165">
        <v>40435</v>
      </c>
      <c r="P152" s="158" t="s">
        <v>2915</v>
      </c>
      <c r="Q152" s="165">
        <v>42643</v>
      </c>
      <c r="R152" s="165" t="s">
        <v>2915</v>
      </c>
    </row>
    <row r="153" spans="2:18" s="31" customFormat="1" ht="25.5" x14ac:dyDescent="0.2">
      <c r="B153" s="152" t="s">
        <v>3127</v>
      </c>
      <c r="C153" s="152" t="s">
        <v>3128</v>
      </c>
      <c r="D153" s="182" t="s">
        <v>3129</v>
      </c>
      <c r="E153" s="153">
        <v>29340.9</v>
      </c>
      <c r="F153" s="153">
        <v>0</v>
      </c>
      <c r="G153" s="159"/>
      <c r="H153" s="155"/>
      <c r="I153" s="155">
        <f t="shared" si="4"/>
        <v>2.7475866574818175E-3</v>
      </c>
      <c r="J153" s="154">
        <v>85874.09</v>
      </c>
      <c r="K153" s="154" t="s">
        <v>2801</v>
      </c>
      <c r="L153" s="156"/>
      <c r="M153" s="20">
        <v>40817</v>
      </c>
      <c r="N153" s="20">
        <v>41182</v>
      </c>
      <c r="O153" s="165">
        <v>40435</v>
      </c>
      <c r="P153" s="158" t="s">
        <v>2915</v>
      </c>
      <c r="Q153" s="165">
        <v>42643</v>
      </c>
      <c r="R153" s="165" t="s">
        <v>2915</v>
      </c>
    </row>
    <row r="154" spans="2:18" s="31" customFormat="1" ht="25.5" x14ac:dyDescent="0.2">
      <c r="B154" s="152" t="s">
        <v>3133</v>
      </c>
      <c r="C154" s="152" t="s">
        <v>3134</v>
      </c>
      <c r="D154" s="182" t="s">
        <v>3135</v>
      </c>
      <c r="E154" s="153">
        <v>127419.62000000001</v>
      </c>
      <c r="F154" s="153">
        <v>0</v>
      </c>
      <c r="G154" s="159"/>
      <c r="H154" s="155"/>
      <c r="I154" s="155">
        <f t="shared" si="4"/>
        <v>7.5741510707142716E-3</v>
      </c>
      <c r="J154" s="154">
        <v>236725.32</v>
      </c>
      <c r="K154" s="154" t="s">
        <v>2801</v>
      </c>
      <c r="L154" s="156"/>
      <c r="M154" s="20">
        <v>40817</v>
      </c>
      <c r="N154" s="20">
        <v>41182</v>
      </c>
      <c r="O154" s="165">
        <v>40435</v>
      </c>
      <c r="P154" s="158" t="s">
        <v>2915</v>
      </c>
      <c r="Q154" s="165">
        <v>42643</v>
      </c>
      <c r="R154" s="165" t="s">
        <v>2915</v>
      </c>
    </row>
    <row r="155" spans="2:18" s="31" customFormat="1" x14ac:dyDescent="0.2">
      <c r="B155" s="152" t="s">
        <v>3136</v>
      </c>
      <c r="C155" s="152" t="s">
        <v>3137</v>
      </c>
      <c r="D155" s="182" t="s">
        <v>3138</v>
      </c>
      <c r="E155" s="153">
        <v>65143.25</v>
      </c>
      <c r="F155" s="153">
        <v>0</v>
      </c>
      <c r="G155" s="159"/>
      <c r="H155" s="155"/>
      <c r="I155" s="155">
        <f t="shared" si="4"/>
        <v>3.4844589732571799E-3</v>
      </c>
      <c r="J155" s="154">
        <v>108904.57</v>
      </c>
      <c r="K155" s="154" t="s">
        <v>2801</v>
      </c>
      <c r="L155" s="156"/>
      <c r="M155" s="20">
        <v>40817</v>
      </c>
      <c r="N155" s="20">
        <v>41182</v>
      </c>
      <c r="O155" s="165">
        <v>40433</v>
      </c>
      <c r="P155" s="158" t="s">
        <v>2915</v>
      </c>
      <c r="Q155" s="165">
        <v>40444</v>
      </c>
      <c r="R155" s="165" t="s">
        <v>2915</v>
      </c>
    </row>
    <row r="156" spans="2:18" s="31" customFormat="1" x14ac:dyDescent="0.2">
      <c r="B156" s="152" t="s">
        <v>667</v>
      </c>
      <c r="C156" s="152" t="s">
        <v>668</v>
      </c>
      <c r="D156" s="182" t="s">
        <v>668</v>
      </c>
      <c r="E156" s="153">
        <v>143.35</v>
      </c>
      <c r="F156" s="153">
        <v>0</v>
      </c>
      <c r="G156" s="159"/>
      <c r="H156" s="155"/>
      <c r="I156" s="155">
        <f t="shared" si="4"/>
        <v>1.5638132843503166E-2</v>
      </c>
      <c r="J156" s="154">
        <v>488759.99</v>
      </c>
      <c r="K156" s="154" t="s">
        <v>2801</v>
      </c>
      <c r="L156" s="156"/>
      <c r="M156" s="20">
        <v>40817</v>
      </c>
      <c r="N156" s="20">
        <v>41182</v>
      </c>
      <c r="O156" s="165">
        <v>39343</v>
      </c>
      <c r="P156" s="158" t="s">
        <v>2915</v>
      </c>
      <c r="Q156" s="165">
        <v>39752</v>
      </c>
      <c r="R156" s="165" t="s">
        <v>2917</v>
      </c>
    </row>
    <row r="157" spans="2:18" s="31" customFormat="1" x14ac:dyDescent="0.2">
      <c r="B157" s="152" t="s">
        <v>3145</v>
      </c>
      <c r="C157" s="152" t="s">
        <v>3146</v>
      </c>
      <c r="D157" s="182" t="s">
        <v>3147</v>
      </c>
      <c r="E157" s="153">
        <v>112634.42</v>
      </c>
      <c r="F157" s="153">
        <v>0</v>
      </c>
      <c r="G157" s="159"/>
      <c r="H157" s="155"/>
      <c r="I157" s="155">
        <f t="shared" si="4"/>
        <v>6.247704560994191E-3</v>
      </c>
      <c r="J157" s="154">
        <v>195268.07</v>
      </c>
      <c r="K157" s="154" t="s">
        <v>2801</v>
      </c>
      <c r="L157" s="156"/>
      <c r="M157" s="20">
        <v>40817</v>
      </c>
      <c r="N157" s="20">
        <v>41182</v>
      </c>
      <c r="O157" s="165">
        <v>40436</v>
      </c>
      <c r="P157" s="158" t="s">
        <v>2915</v>
      </c>
      <c r="Q157" s="165">
        <v>42643</v>
      </c>
      <c r="R157" s="165" t="s">
        <v>2915</v>
      </c>
    </row>
    <row r="158" spans="2:18" s="31" customFormat="1" x14ac:dyDescent="0.2">
      <c r="B158" s="152" t="s">
        <v>3964</v>
      </c>
      <c r="C158" s="152" t="s">
        <v>3965</v>
      </c>
      <c r="D158" s="182" t="s">
        <v>3966</v>
      </c>
      <c r="E158" s="153">
        <v>94987.81</v>
      </c>
      <c r="F158" s="153">
        <v>0</v>
      </c>
      <c r="G158" s="159"/>
      <c r="H158" s="155"/>
      <c r="I158" s="155">
        <f t="shared" si="4"/>
        <v>5.5100656324219626E-3</v>
      </c>
      <c r="J158" s="154">
        <v>172213.63</v>
      </c>
      <c r="K158" s="154" t="s">
        <v>2801</v>
      </c>
      <c r="L158" s="156"/>
      <c r="M158" s="20">
        <v>40817</v>
      </c>
      <c r="N158" s="20">
        <v>41182</v>
      </c>
      <c r="O158" s="165">
        <v>40436</v>
      </c>
      <c r="P158" s="158" t="s">
        <v>2915</v>
      </c>
      <c r="Q158" s="165">
        <v>42643</v>
      </c>
      <c r="R158" s="165" t="s">
        <v>2915</v>
      </c>
    </row>
    <row r="159" spans="2:18" s="31" customFormat="1" x14ac:dyDescent="0.2">
      <c r="B159" s="152" t="s">
        <v>3967</v>
      </c>
      <c r="C159" s="152" t="s">
        <v>3968</v>
      </c>
      <c r="D159" s="182" t="s">
        <v>3969</v>
      </c>
      <c r="E159" s="153">
        <v>-8303.94</v>
      </c>
      <c r="F159" s="153">
        <v>45581.69</v>
      </c>
      <c r="G159" s="154">
        <v>-264.41999999999825</v>
      </c>
      <c r="H159" s="155">
        <f>G159/F159</f>
        <v>-5.8010135209992921E-3</v>
      </c>
      <c r="I159" s="155">
        <f t="shared" si="4"/>
        <v>1.4499498790089195E-3</v>
      </c>
      <c r="J159" s="154">
        <v>45317.270000000004</v>
      </c>
      <c r="K159" s="154">
        <v>45581.69</v>
      </c>
      <c r="L159" s="156">
        <v>-264.41999999999825</v>
      </c>
      <c r="M159" s="20">
        <v>40817</v>
      </c>
      <c r="N159" s="20">
        <v>41182</v>
      </c>
      <c r="O159" s="165">
        <v>40483</v>
      </c>
      <c r="P159" s="158" t="s">
        <v>2965</v>
      </c>
      <c r="Q159" s="165">
        <v>40543</v>
      </c>
      <c r="R159" s="165" t="s">
        <v>2921</v>
      </c>
    </row>
    <row r="160" spans="2:18" s="31" customFormat="1" ht="38.25" x14ac:dyDescent="0.2">
      <c r="B160" s="152" t="s">
        <v>3979</v>
      </c>
      <c r="C160" s="152" t="s">
        <v>3980</v>
      </c>
      <c r="D160" s="182" t="s">
        <v>3981</v>
      </c>
      <c r="E160" s="153">
        <v>29976.48</v>
      </c>
      <c r="F160" s="153">
        <v>0</v>
      </c>
      <c r="G160" s="159"/>
      <c r="H160" s="155"/>
      <c r="I160" s="155">
        <f t="shared" si="4"/>
        <v>3.3570553493799428E-3</v>
      </c>
      <c r="J160" s="154">
        <v>104922.65000000001</v>
      </c>
      <c r="K160" s="154" t="s">
        <v>2801</v>
      </c>
      <c r="L160" s="156"/>
      <c r="M160" s="20">
        <v>40817</v>
      </c>
      <c r="N160" s="20">
        <v>41182</v>
      </c>
      <c r="O160" s="165">
        <v>40432</v>
      </c>
      <c r="P160" s="158" t="s">
        <v>2915</v>
      </c>
      <c r="Q160" s="165">
        <v>40444</v>
      </c>
      <c r="R160" s="165" t="s">
        <v>2915</v>
      </c>
    </row>
    <row r="161" spans="2:18" s="31" customFormat="1" x14ac:dyDescent="0.2">
      <c r="B161" s="152" t="s">
        <v>3984</v>
      </c>
      <c r="C161" s="152" t="s">
        <v>3985</v>
      </c>
      <c r="D161" s="182" t="s">
        <v>3986</v>
      </c>
      <c r="E161" s="153">
        <v>719.21</v>
      </c>
      <c r="F161" s="153">
        <v>4.66</v>
      </c>
      <c r="G161" s="154">
        <v>1549.85</v>
      </c>
      <c r="H161" s="155">
        <f>G161/F161</f>
        <v>332.5858369098712</v>
      </c>
      <c r="I161" s="155">
        <f t="shared" si="4"/>
        <v>4.9737364726916585E-5</v>
      </c>
      <c r="J161" s="154">
        <v>1554.51</v>
      </c>
      <c r="K161" s="154">
        <v>4.66</v>
      </c>
      <c r="L161" s="156">
        <v>1549.85</v>
      </c>
      <c r="M161" s="20">
        <v>40817</v>
      </c>
      <c r="N161" s="20">
        <v>41182</v>
      </c>
      <c r="O161" s="165">
        <v>40518</v>
      </c>
      <c r="P161" s="158" t="s">
        <v>2921</v>
      </c>
      <c r="Q161" s="165">
        <v>40814</v>
      </c>
      <c r="R161" s="165" t="s">
        <v>2915</v>
      </c>
    </row>
    <row r="162" spans="2:18" s="31" customFormat="1" x14ac:dyDescent="0.2">
      <c r="B162" s="152" t="s">
        <v>3998</v>
      </c>
      <c r="C162" s="152" t="s">
        <v>3999</v>
      </c>
      <c r="D162" s="182" t="s">
        <v>4000</v>
      </c>
      <c r="E162" s="153">
        <v>4529.82</v>
      </c>
      <c r="F162" s="153">
        <v>0</v>
      </c>
      <c r="G162" s="159"/>
      <c r="H162" s="155"/>
      <c r="I162" s="155">
        <f t="shared" si="4"/>
        <v>5.6085437012488176E-4</v>
      </c>
      <c r="J162" s="154">
        <v>17529.150000000001</v>
      </c>
      <c r="K162" s="154" t="s">
        <v>2801</v>
      </c>
      <c r="L162" s="156"/>
      <c r="M162" s="20">
        <v>40817</v>
      </c>
      <c r="N162" s="20">
        <v>41182</v>
      </c>
      <c r="O162" s="165">
        <v>40435</v>
      </c>
      <c r="P162" s="158" t="s">
        <v>2915</v>
      </c>
      <c r="Q162" s="165">
        <v>42643</v>
      </c>
      <c r="R162" s="165" t="s">
        <v>2915</v>
      </c>
    </row>
    <row r="163" spans="2:18" s="31" customFormat="1" ht="38.25" x14ac:dyDescent="0.2">
      <c r="B163" s="152" t="s">
        <v>4001</v>
      </c>
      <c r="C163" s="152" t="s">
        <v>4002</v>
      </c>
      <c r="D163" s="182" t="s">
        <v>4003</v>
      </c>
      <c r="E163" s="153">
        <v>117972.02</v>
      </c>
      <c r="F163" s="153">
        <v>0</v>
      </c>
      <c r="G163" s="159"/>
      <c r="H163" s="155"/>
      <c r="I163" s="155">
        <f t="shared" si="4"/>
        <v>8.6165368234906031E-3</v>
      </c>
      <c r="J163" s="154">
        <v>269304.43</v>
      </c>
      <c r="K163" s="154" t="s">
        <v>2801</v>
      </c>
      <c r="L163" s="156"/>
      <c r="M163" s="20">
        <v>40817</v>
      </c>
      <c r="N163" s="20">
        <v>41182</v>
      </c>
      <c r="O163" s="165">
        <v>40431</v>
      </c>
      <c r="P163" s="158" t="s">
        <v>2915</v>
      </c>
      <c r="Q163" s="165">
        <v>40444</v>
      </c>
      <c r="R163" s="165" t="s">
        <v>2915</v>
      </c>
    </row>
    <row r="164" spans="2:18" s="31" customFormat="1" x14ac:dyDescent="0.2">
      <c r="B164" s="152" t="s">
        <v>808</v>
      </c>
      <c r="C164" s="152" t="s">
        <v>809</v>
      </c>
      <c r="D164" s="182" t="s">
        <v>809</v>
      </c>
      <c r="E164" s="153">
        <v>2769.9</v>
      </c>
      <c r="F164" s="153">
        <v>0</v>
      </c>
      <c r="G164" s="159"/>
      <c r="H164" s="155"/>
      <c r="I164" s="155">
        <f t="shared" si="4"/>
        <v>3.3731025453400593E-2</v>
      </c>
      <c r="J164" s="154">
        <v>1054241.95</v>
      </c>
      <c r="K164" s="154" t="s">
        <v>2801</v>
      </c>
      <c r="L164" s="156"/>
      <c r="M164" s="20">
        <v>40817</v>
      </c>
      <c r="N164" s="20">
        <v>41182</v>
      </c>
      <c r="O164" s="165">
        <v>40066</v>
      </c>
      <c r="P164" s="158" t="s">
        <v>2915</v>
      </c>
      <c r="Q164" s="165">
        <v>40451</v>
      </c>
      <c r="R164" s="165" t="s">
        <v>2915</v>
      </c>
    </row>
    <row r="165" spans="2:18" s="31" customFormat="1" ht="25.5" x14ac:dyDescent="0.2">
      <c r="B165" s="152" t="s">
        <v>4006</v>
      </c>
      <c r="C165" s="152" t="s">
        <v>4007</v>
      </c>
      <c r="D165" s="182" t="s">
        <v>4008</v>
      </c>
      <c r="E165" s="153">
        <v>168305.61000000002</v>
      </c>
      <c r="F165" s="153">
        <v>0</v>
      </c>
      <c r="G165" s="159"/>
      <c r="H165" s="155"/>
      <c r="I165" s="155">
        <f t="shared" si="4"/>
        <v>8.7051778679269488E-3</v>
      </c>
      <c r="J165" s="154">
        <v>272074.84999999998</v>
      </c>
      <c r="K165" s="154" t="s">
        <v>2801</v>
      </c>
      <c r="L165" s="156"/>
      <c r="M165" s="20">
        <v>40817</v>
      </c>
      <c r="N165" s="20">
        <v>41182</v>
      </c>
      <c r="O165" s="165">
        <v>40435</v>
      </c>
      <c r="P165" s="158" t="s">
        <v>2915</v>
      </c>
      <c r="Q165" s="165">
        <v>42643</v>
      </c>
      <c r="R165" s="165" t="s">
        <v>2915</v>
      </c>
    </row>
    <row r="166" spans="2:18" s="31" customFormat="1" x14ac:dyDescent="0.2">
      <c r="B166" s="152" t="s">
        <v>4009</v>
      </c>
      <c r="C166" s="152" t="s">
        <v>4010</v>
      </c>
      <c r="D166" s="182" t="s">
        <v>4011</v>
      </c>
      <c r="E166" s="153">
        <v>35314.32</v>
      </c>
      <c r="F166" s="153">
        <v>0</v>
      </c>
      <c r="G166" s="159"/>
      <c r="H166" s="155"/>
      <c r="I166" s="155">
        <f t="shared" si="4"/>
        <v>3.0981622729877455E-3</v>
      </c>
      <c r="J166" s="154">
        <v>96831.11</v>
      </c>
      <c r="K166" s="154" t="s">
        <v>2801</v>
      </c>
      <c r="L166" s="156"/>
      <c r="M166" s="20">
        <v>40817</v>
      </c>
      <c r="N166" s="20">
        <v>41182</v>
      </c>
      <c r="O166" s="165">
        <v>40435</v>
      </c>
      <c r="P166" s="158" t="s">
        <v>2915</v>
      </c>
      <c r="Q166" s="165">
        <v>42643</v>
      </c>
      <c r="R166" s="165" t="s">
        <v>2915</v>
      </c>
    </row>
    <row r="167" spans="2:18" s="31" customFormat="1" x14ac:dyDescent="0.2">
      <c r="B167" s="152" t="s">
        <v>4834</v>
      </c>
      <c r="C167" s="152" t="s">
        <v>4835</v>
      </c>
      <c r="D167" s="182" t="s">
        <v>4836</v>
      </c>
      <c r="E167" s="153">
        <v>38640.020000000004</v>
      </c>
      <c r="F167" s="153">
        <v>90720.12</v>
      </c>
      <c r="G167" s="154">
        <v>-52080.099999999991</v>
      </c>
      <c r="H167" s="155">
        <f>G167/F167</f>
        <v>-0.57407441700914852</v>
      </c>
      <c r="I167" s="155">
        <f t="shared" si="4"/>
        <v>1.2363077547235795E-3</v>
      </c>
      <c r="J167" s="154">
        <v>38640.020000000004</v>
      </c>
      <c r="K167" s="154">
        <v>90720.12</v>
      </c>
      <c r="L167" s="156">
        <v>-52080.099999999991</v>
      </c>
      <c r="M167" s="20">
        <v>40817</v>
      </c>
      <c r="N167" s="20">
        <v>41182</v>
      </c>
      <c r="O167" s="165">
        <v>40817</v>
      </c>
      <c r="P167" s="158" t="s">
        <v>2917</v>
      </c>
      <c r="Q167" s="165">
        <v>41213</v>
      </c>
      <c r="R167" s="165" t="s">
        <v>2917</v>
      </c>
    </row>
    <row r="168" spans="2:18" s="31" customFormat="1" ht="25.5" x14ac:dyDescent="0.2">
      <c r="B168" s="152" t="s">
        <v>4837</v>
      </c>
      <c r="C168" s="152" t="s">
        <v>4838</v>
      </c>
      <c r="D168" s="182" t="s">
        <v>4839</v>
      </c>
      <c r="E168" s="153">
        <v>35384.93</v>
      </c>
      <c r="F168" s="153">
        <v>21704.3</v>
      </c>
      <c r="G168" s="154">
        <v>13680.630000000001</v>
      </c>
      <c r="H168" s="155">
        <f>G168/F168</f>
        <v>0.63031887690457655</v>
      </c>
      <c r="I168" s="155">
        <f t="shared" si="4"/>
        <v>1.1321594388240749E-3</v>
      </c>
      <c r="J168" s="154">
        <v>35384.93</v>
      </c>
      <c r="K168" s="154">
        <v>21704.3</v>
      </c>
      <c r="L168" s="156">
        <v>13680.630000000001</v>
      </c>
      <c r="M168" s="20">
        <v>40817</v>
      </c>
      <c r="N168" s="20">
        <v>41182</v>
      </c>
      <c r="O168" s="165">
        <v>40770.462083333332</v>
      </c>
      <c r="P168" s="158" t="s">
        <v>2926</v>
      </c>
      <c r="Q168" s="165">
        <v>40954</v>
      </c>
      <c r="R168" s="165" t="s">
        <v>2990</v>
      </c>
    </row>
    <row r="169" spans="2:18" s="31" customFormat="1" x14ac:dyDescent="0.2">
      <c r="B169" s="152" t="s">
        <v>4017</v>
      </c>
      <c r="C169" s="152" t="s">
        <v>4018</v>
      </c>
      <c r="D169" s="182" t="s">
        <v>4019</v>
      </c>
      <c r="E169" s="153">
        <v>32229.98</v>
      </c>
      <c r="F169" s="153">
        <v>0</v>
      </c>
      <c r="G169" s="159"/>
      <c r="H169" s="155"/>
      <c r="I169" s="155">
        <f t="shared" si="4"/>
        <v>4.9073278392749555E-3</v>
      </c>
      <c r="J169" s="154">
        <v>153375.44</v>
      </c>
      <c r="K169" s="154" t="s">
        <v>2801</v>
      </c>
      <c r="L169" s="156"/>
      <c r="M169" s="20">
        <v>40817</v>
      </c>
      <c r="N169" s="20">
        <v>41182</v>
      </c>
      <c r="O169" s="165">
        <v>40437</v>
      </c>
      <c r="P169" s="158" t="s">
        <v>2915</v>
      </c>
      <c r="Q169" s="165">
        <v>42643</v>
      </c>
      <c r="R169" s="165" t="s">
        <v>2915</v>
      </c>
    </row>
    <row r="170" spans="2:18" s="31" customFormat="1" x14ac:dyDescent="0.2">
      <c r="B170" s="152" t="s">
        <v>4840</v>
      </c>
      <c r="C170" s="152" t="s">
        <v>4841</v>
      </c>
      <c r="D170" s="182" t="s">
        <v>4842</v>
      </c>
      <c r="E170" s="153">
        <v>40576.31</v>
      </c>
      <c r="F170" s="153">
        <v>19465.54</v>
      </c>
      <c r="G170" s="154">
        <v>21110.769999999997</v>
      </c>
      <c r="H170" s="155">
        <f t="shared" ref="H170:H192" si="5">G170/F170</f>
        <v>1.0845201314733623</v>
      </c>
      <c r="I170" s="155">
        <f t="shared" si="4"/>
        <v>1.2982603712696815E-3</v>
      </c>
      <c r="J170" s="154">
        <v>40576.31</v>
      </c>
      <c r="K170" s="154">
        <v>19465.54</v>
      </c>
      <c r="L170" s="156">
        <v>21110.769999999997</v>
      </c>
      <c r="M170" s="20">
        <v>40817</v>
      </c>
      <c r="N170" s="20">
        <v>41182</v>
      </c>
      <c r="O170" s="165">
        <v>40940</v>
      </c>
      <c r="P170" s="158" t="s">
        <v>2990</v>
      </c>
      <c r="Q170" s="165">
        <v>41029</v>
      </c>
      <c r="R170" s="165" t="s">
        <v>2931</v>
      </c>
    </row>
    <row r="171" spans="2:18" s="31" customFormat="1" x14ac:dyDescent="0.2">
      <c r="B171" s="152" t="s">
        <v>4026</v>
      </c>
      <c r="C171" s="152" t="s">
        <v>4027</v>
      </c>
      <c r="D171" s="182" t="s">
        <v>4028</v>
      </c>
      <c r="E171" s="153">
        <v>3636.53</v>
      </c>
      <c r="F171" s="153">
        <v>884840.28</v>
      </c>
      <c r="G171" s="154">
        <v>11186.699999999953</v>
      </c>
      <c r="H171" s="155">
        <f t="shared" si="5"/>
        <v>1.2642620654656401E-2</v>
      </c>
      <c r="I171" s="155">
        <f t="shared" si="4"/>
        <v>2.8668854307413651E-2</v>
      </c>
      <c r="J171" s="154">
        <v>896026.98</v>
      </c>
      <c r="K171" s="154">
        <v>884840.28</v>
      </c>
      <c r="L171" s="156">
        <v>11186.699999999953</v>
      </c>
      <c r="M171" s="20">
        <v>40817</v>
      </c>
      <c r="N171" s="20">
        <v>41182</v>
      </c>
      <c r="O171" s="165">
        <v>40603</v>
      </c>
      <c r="P171" s="158" t="s">
        <v>2930</v>
      </c>
      <c r="Q171" s="165">
        <v>40814</v>
      </c>
      <c r="R171" s="165" t="s">
        <v>2915</v>
      </c>
    </row>
    <row r="172" spans="2:18" s="31" customFormat="1" x14ac:dyDescent="0.2">
      <c r="B172" s="152" t="s">
        <v>4843</v>
      </c>
      <c r="C172" s="152" t="s">
        <v>4844</v>
      </c>
      <c r="D172" s="182" t="s">
        <v>4845</v>
      </c>
      <c r="E172" s="153">
        <v>10772.33</v>
      </c>
      <c r="F172" s="153">
        <v>9676.8000000000011</v>
      </c>
      <c r="G172" s="154">
        <v>1095.5299999999988</v>
      </c>
      <c r="H172" s="155">
        <f t="shared" si="5"/>
        <v>0.11321201223544961</v>
      </c>
      <c r="I172" s="155">
        <f t="shared" si="4"/>
        <v>3.4466636185595805E-4</v>
      </c>
      <c r="J172" s="154">
        <v>10772.33</v>
      </c>
      <c r="K172" s="154">
        <v>9676.8000000000011</v>
      </c>
      <c r="L172" s="156">
        <v>1095.5299999999988</v>
      </c>
      <c r="M172" s="20">
        <v>40817</v>
      </c>
      <c r="N172" s="20">
        <v>41182</v>
      </c>
      <c r="O172" s="165">
        <v>40989</v>
      </c>
      <c r="P172" s="158" t="s">
        <v>2930</v>
      </c>
      <c r="Q172" s="165">
        <v>41213</v>
      </c>
      <c r="R172" s="165" t="s">
        <v>2917</v>
      </c>
    </row>
    <row r="173" spans="2:18" s="31" customFormat="1" ht="38.25" x14ac:dyDescent="0.2">
      <c r="B173" s="152" t="s">
        <v>4846</v>
      </c>
      <c r="C173" s="152" t="s">
        <v>4847</v>
      </c>
      <c r="D173" s="182" t="s">
        <v>4848</v>
      </c>
      <c r="E173" s="153">
        <v>74895.34</v>
      </c>
      <c r="F173" s="153">
        <v>69198.61</v>
      </c>
      <c r="G173" s="154">
        <v>5696.7299999999959</v>
      </c>
      <c r="H173" s="155">
        <f t="shared" si="5"/>
        <v>8.2324341486050015E-2</v>
      </c>
      <c r="I173" s="155">
        <f t="shared" si="4"/>
        <v>2.3963157792014364E-3</v>
      </c>
      <c r="J173" s="154">
        <v>74895.34</v>
      </c>
      <c r="K173" s="154">
        <v>69198.61</v>
      </c>
      <c r="L173" s="156">
        <v>5696.7299999999959</v>
      </c>
      <c r="M173" s="20">
        <v>40817</v>
      </c>
      <c r="N173" s="20">
        <v>41182</v>
      </c>
      <c r="O173" s="165">
        <v>40983</v>
      </c>
      <c r="P173" s="158" t="s">
        <v>2930</v>
      </c>
      <c r="Q173" s="165">
        <v>41180</v>
      </c>
      <c r="R173" s="165" t="s">
        <v>2915</v>
      </c>
    </row>
    <row r="174" spans="2:18" s="31" customFormat="1" x14ac:dyDescent="0.2">
      <c r="B174" s="152" t="s">
        <v>4849</v>
      </c>
      <c r="C174" s="152" t="s">
        <v>4850</v>
      </c>
      <c r="D174" s="182" t="s">
        <v>4851</v>
      </c>
      <c r="E174" s="153">
        <v>518463.57</v>
      </c>
      <c r="F174" s="153">
        <v>546533.86</v>
      </c>
      <c r="G174" s="154">
        <v>-28070.289999999979</v>
      </c>
      <c r="H174" s="155">
        <f t="shared" si="5"/>
        <v>-5.1360568949927424E-2</v>
      </c>
      <c r="I174" s="155">
        <f t="shared" si="4"/>
        <v>1.6588514502132022E-2</v>
      </c>
      <c r="J174" s="154">
        <v>518463.57</v>
      </c>
      <c r="K174" s="154">
        <v>546533.86</v>
      </c>
      <c r="L174" s="156">
        <v>-28070.289999999979</v>
      </c>
      <c r="M174" s="20">
        <v>40817</v>
      </c>
      <c r="N174" s="20">
        <v>41182</v>
      </c>
      <c r="O174" s="165">
        <v>41024</v>
      </c>
      <c r="P174" s="158" t="s">
        <v>2931</v>
      </c>
      <c r="Q174" s="165">
        <v>41180</v>
      </c>
      <c r="R174" s="165" t="s">
        <v>2915</v>
      </c>
    </row>
    <row r="175" spans="2:18" s="31" customFormat="1" x14ac:dyDescent="0.2">
      <c r="B175" s="152" t="s">
        <v>4852</v>
      </c>
      <c r="C175" s="152" t="s">
        <v>4853</v>
      </c>
      <c r="D175" s="182" t="s">
        <v>4854</v>
      </c>
      <c r="E175" s="153">
        <v>15451.83</v>
      </c>
      <c r="F175" s="153">
        <v>12682.15</v>
      </c>
      <c r="G175" s="154">
        <v>2769.6800000000003</v>
      </c>
      <c r="H175" s="155">
        <f t="shared" si="5"/>
        <v>0.21839199189411893</v>
      </c>
      <c r="I175" s="155">
        <f t="shared" si="4"/>
        <v>4.9438942458286629E-4</v>
      </c>
      <c r="J175" s="154">
        <v>15451.83</v>
      </c>
      <c r="K175" s="154">
        <v>12682.15</v>
      </c>
      <c r="L175" s="156">
        <v>2769.6800000000003</v>
      </c>
      <c r="M175" s="20">
        <v>40817</v>
      </c>
      <c r="N175" s="20">
        <v>41182</v>
      </c>
      <c r="O175" s="165">
        <v>40882</v>
      </c>
      <c r="P175" s="158" t="s">
        <v>2921</v>
      </c>
      <c r="Q175" s="165">
        <v>41180</v>
      </c>
      <c r="R175" s="165" t="s">
        <v>2915</v>
      </c>
    </row>
    <row r="176" spans="2:18" s="31" customFormat="1" x14ac:dyDescent="0.2">
      <c r="B176" s="152" t="s">
        <v>4855</v>
      </c>
      <c r="C176" s="152" t="s">
        <v>4856</v>
      </c>
      <c r="D176" s="182" t="s">
        <v>4857</v>
      </c>
      <c r="E176" s="153">
        <v>5337.83</v>
      </c>
      <c r="F176" s="153">
        <v>2042.8</v>
      </c>
      <c r="G176" s="154">
        <v>3295.0299999999997</v>
      </c>
      <c r="H176" s="155">
        <f t="shared" si="5"/>
        <v>1.6129968670452319</v>
      </c>
      <c r="I176" s="155">
        <f t="shared" si="4"/>
        <v>1.7078667719106161E-4</v>
      </c>
      <c r="J176" s="154">
        <v>5337.83</v>
      </c>
      <c r="K176" s="154">
        <v>2042.8</v>
      </c>
      <c r="L176" s="156">
        <v>3295.0299999999997</v>
      </c>
      <c r="M176" s="20">
        <v>40817</v>
      </c>
      <c r="N176" s="20">
        <v>41182</v>
      </c>
      <c r="O176" s="165">
        <v>40784</v>
      </c>
      <c r="P176" s="158" t="s">
        <v>2926</v>
      </c>
      <c r="Q176" s="165">
        <v>40814</v>
      </c>
      <c r="R176" s="165" t="s">
        <v>2915</v>
      </c>
    </row>
    <row r="177" spans="2:18" s="31" customFormat="1" x14ac:dyDescent="0.2">
      <c r="B177" s="152" t="s">
        <v>4041</v>
      </c>
      <c r="C177" s="152" t="s">
        <v>4042</v>
      </c>
      <c r="D177" s="182" t="s">
        <v>4043</v>
      </c>
      <c r="E177" s="153">
        <v>-85.100000000000009</v>
      </c>
      <c r="F177" s="153">
        <v>5059.17</v>
      </c>
      <c r="G177" s="154">
        <v>-2370.3200000000002</v>
      </c>
      <c r="H177" s="155">
        <f t="shared" si="5"/>
        <v>-0.46851953976640437</v>
      </c>
      <c r="I177" s="155">
        <f t="shared" si="4"/>
        <v>8.6031169401270928E-5</v>
      </c>
      <c r="J177" s="154">
        <v>2688.85</v>
      </c>
      <c r="K177" s="154">
        <v>5059.17</v>
      </c>
      <c r="L177" s="156">
        <v>-2370.3200000000002</v>
      </c>
      <c r="M177" s="20">
        <v>40817</v>
      </c>
      <c r="N177" s="20">
        <v>41182</v>
      </c>
      <c r="O177" s="165">
        <v>40634</v>
      </c>
      <c r="P177" s="158" t="s">
        <v>2931</v>
      </c>
      <c r="Q177" s="165">
        <v>40814</v>
      </c>
      <c r="R177" s="165" t="s">
        <v>2915</v>
      </c>
    </row>
    <row r="178" spans="2:18" s="31" customFormat="1" x14ac:dyDescent="0.2">
      <c r="B178" s="152" t="s">
        <v>4858</v>
      </c>
      <c r="C178" s="152" t="s">
        <v>4859</v>
      </c>
      <c r="D178" s="182" t="s">
        <v>4860</v>
      </c>
      <c r="E178" s="153">
        <v>1727.74</v>
      </c>
      <c r="F178" s="153">
        <v>1491.21</v>
      </c>
      <c r="G178" s="154">
        <v>236.52999999999997</v>
      </c>
      <c r="H178" s="155">
        <f t="shared" si="5"/>
        <v>0.15861615734873019</v>
      </c>
      <c r="I178" s="155">
        <f t="shared" si="4"/>
        <v>5.5279949651840689E-5</v>
      </c>
      <c r="J178" s="154">
        <v>1727.74</v>
      </c>
      <c r="K178" s="154">
        <v>1491.21</v>
      </c>
      <c r="L178" s="156">
        <v>236.52999999999997</v>
      </c>
      <c r="M178" s="20">
        <v>40817</v>
      </c>
      <c r="N178" s="20">
        <v>41182</v>
      </c>
      <c r="O178" s="165">
        <v>40805</v>
      </c>
      <c r="P178" s="158" t="s">
        <v>2915</v>
      </c>
      <c r="Q178" s="165">
        <v>40814</v>
      </c>
      <c r="R178" s="165" t="s">
        <v>2915</v>
      </c>
    </row>
    <row r="179" spans="2:18" s="31" customFormat="1" x14ac:dyDescent="0.2">
      <c r="B179" s="152" t="s">
        <v>4044</v>
      </c>
      <c r="C179" s="152" t="s">
        <v>4045</v>
      </c>
      <c r="D179" s="182" t="s">
        <v>4046</v>
      </c>
      <c r="E179" s="153">
        <v>5810.64</v>
      </c>
      <c r="F179" s="153">
        <v>1043.1500000000001</v>
      </c>
      <c r="G179" s="154">
        <v>5636.98</v>
      </c>
      <c r="H179" s="155">
        <f t="shared" si="5"/>
        <v>5.4038057805684696</v>
      </c>
      <c r="I179" s="155">
        <f t="shared" si="4"/>
        <v>2.137342713994875E-4</v>
      </c>
      <c r="J179" s="154">
        <v>6680.13</v>
      </c>
      <c r="K179" s="154">
        <v>1043.1500000000001</v>
      </c>
      <c r="L179" s="156">
        <v>5636.98</v>
      </c>
      <c r="M179" s="20">
        <v>40817</v>
      </c>
      <c r="N179" s="20">
        <v>41182</v>
      </c>
      <c r="O179" s="165">
        <v>40745</v>
      </c>
      <c r="P179" s="158" t="s">
        <v>2916</v>
      </c>
      <c r="Q179" s="165">
        <v>41111</v>
      </c>
      <c r="R179" s="165" t="s">
        <v>2916</v>
      </c>
    </row>
    <row r="180" spans="2:18" s="31" customFormat="1" x14ac:dyDescent="0.2">
      <c r="B180" s="152" t="s">
        <v>4861</v>
      </c>
      <c r="C180" s="152" t="s">
        <v>4862</v>
      </c>
      <c r="D180" s="182" t="s">
        <v>4862</v>
      </c>
      <c r="E180" s="153">
        <v>659055.61</v>
      </c>
      <c r="F180" s="153">
        <v>407840.5</v>
      </c>
      <c r="G180" s="154">
        <v>251215.11</v>
      </c>
      <c r="H180" s="155">
        <f t="shared" si="5"/>
        <v>0.61596410851791317</v>
      </c>
      <c r="I180" s="155">
        <f t="shared" si="4"/>
        <v>2.1086830737589653E-2</v>
      </c>
      <c r="J180" s="154">
        <v>659055.61</v>
      </c>
      <c r="K180" s="154">
        <v>407840.5</v>
      </c>
      <c r="L180" s="156">
        <v>251215.11</v>
      </c>
      <c r="M180" s="20">
        <v>40817</v>
      </c>
      <c r="N180" s="20">
        <v>41182</v>
      </c>
      <c r="O180" s="165">
        <v>40848</v>
      </c>
      <c r="P180" s="158" t="s">
        <v>2965</v>
      </c>
      <c r="Q180" s="165">
        <v>41214</v>
      </c>
      <c r="R180" s="165" t="s">
        <v>2965</v>
      </c>
    </row>
    <row r="181" spans="2:18" s="31" customFormat="1" x14ac:dyDescent="0.2">
      <c r="B181" s="152" t="s">
        <v>4863</v>
      </c>
      <c r="C181" s="152" t="s">
        <v>4864</v>
      </c>
      <c r="D181" s="182" t="s">
        <v>4865</v>
      </c>
      <c r="E181" s="153">
        <v>3549.71</v>
      </c>
      <c r="F181" s="153">
        <v>1604.02</v>
      </c>
      <c r="G181" s="154">
        <v>1945.69</v>
      </c>
      <c r="H181" s="155">
        <f t="shared" si="5"/>
        <v>1.2130085659779803</v>
      </c>
      <c r="I181" s="155">
        <f t="shared" si="4"/>
        <v>1.1357483769469678E-4</v>
      </c>
      <c r="J181" s="154">
        <v>3549.71</v>
      </c>
      <c r="K181" s="154">
        <v>1604.02</v>
      </c>
      <c r="L181" s="156">
        <v>1945.69</v>
      </c>
      <c r="M181" s="20">
        <v>40817</v>
      </c>
      <c r="N181" s="20">
        <v>41182</v>
      </c>
      <c r="O181" s="165">
        <v>40874</v>
      </c>
      <c r="P181" s="158" t="s">
        <v>2965</v>
      </c>
      <c r="Q181" s="165">
        <v>41180</v>
      </c>
      <c r="R181" s="165" t="s">
        <v>2915</v>
      </c>
    </row>
    <row r="182" spans="2:18" s="31" customFormat="1" x14ac:dyDescent="0.2">
      <c r="B182" s="152" t="s">
        <v>4866</v>
      </c>
      <c r="C182" s="152" t="s">
        <v>4867</v>
      </c>
      <c r="D182" s="182" t="s">
        <v>4868</v>
      </c>
      <c r="E182" s="153">
        <v>213906.21</v>
      </c>
      <c r="F182" s="153">
        <v>220194.34</v>
      </c>
      <c r="G182" s="154">
        <v>-6288.1300000000047</v>
      </c>
      <c r="H182" s="155">
        <f t="shared" si="5"/>
        <v>-2.8557182714142447E-2</v>
      </c>
      <c r="I182" s="155">
        <f t="shared" si="4"/>
        <v>6.8440416492157735E-3</v>
      </c>
      <c r="J182" s="154">
        <v>213906.21</v>
      </c>
      <c r="K182" s="154">
        <v>220194.34</v>
      </c>
      <c r="L182" s="156">
        <v>-6288.1300000000047</v>
      </c>
      <c r="M182" s="20">
        <v>40817</v>
      </c>
      <c r="N182" s="20">
        <v>41182</v>
      </c>
      <c r="O182" s="165">
        <v>40909</v>
      </c>
      <c r="P182" s="158" t="s">
        <v>2922</v>
      </c>
      <c r="Q182" s="165">
        <v>41275</v>
      </c>
      <c r="R182" s="165" t="s">
        <v>2922</v>
      </c>
    </row>
    <row r="183" spans="2:18" s="31" customFormat="1" x14ac:dyDescent="0.2">
      <c r="B183" s="152" t="s">
        <v>4047</v>
      </c>
      <c r="C183" s="152" t="s">
        <v>4048</v>
      </c>
      <c r="D183" s="182" t="s">
        <v>4049</v>
      </c>
      <c r="E183" s="153">
        <v>751.93000000000006</v>
      </c>
      <c r="F183" s="153">
        <v>133927.1</v>
      </c>
      <c r="G183" s="154">
        <v>-7199.9300000000076</v>
      </c>
      <c r="H183" s="155">
        <f t="shared" si="5"/>
        <v>-5.3760067977280231E-2</v>
      </c>
      <c r="I183" s="155">
        <f t="shared" si="4"/>
        <v>4.0547024304121307E-3</v>
      </c>
      <c r="J183" s="154">
        <v>126727.17</v>
      </c>
      <c r="K183" s="154">
        <v>133927.1</v>
      </c>
      <c r="L183" s="156">
        <v>-7199.9300000000076</v>
      </c>
      <c r="M183" s="20">
        <v>40817</v>
      </c>
      <c r="N183" s="20">
        <v>41182</v>
      </c>
      <c r="O183" s="165">
        <v>40695</v>
      </c>
      <c r="P183" s="158" t="s">
        <v>3056</v>
      </c>
      <c r="Q183" s="165">
        <v>40814</v>
      </c>
      <c r="R183" s="165" t="s">
        <v>2915</v>
      </c>
    </row>
    <row r="184" spans="2:18" s="31" customFormat="1" ht="25.5" x14ac:dyDescent="0.2">
      <c r="B184" s="152" t="s">
        <v>4869</v>
      </c>
      <c r="C184" s="152" t="s">
        <v>4870</v>
      </c>
      <c r="D184" s="182" t="s">
        <v>4871</v>
      </c>
      <c r="E184" s="153">
        <v>20286.580000000002</v>
      </c>
      <c r="F184" s="153">
        <v>20747.939999999999</v>
      </c>
      <c r="G184" s="154">
        <v>-461.35999999999694</v>
      </c>
      <c r="H184" s="155">
        <f t="shared" si="5"/>
        <v>-2.2236424435389583E-2</v>
      </c>
      <c r="I184" s="155">
        <f t="shared" si="4"/>
        <v>6.4907979268179141E-4</v>
      </c>
      <c r="J184" s="154">
        <v>20286.580000000002</v>
      </c>
      <c r="K184" s="154">
        <v>20747.939999999999</v>
      </c>
      <c r="L184" s="156">
        <v>-461.35999999999694</v>
      </c>
      <c r="M184" s="20">
        <v>40817</v>
      </c>
      <c r="N184" s="20">
        <v>41182</v>
      </c>
      <c r="O184" s="165">
        <v>41024</v>
      </c>
      <c r="P184" s="158" t="s">
        <v>2931</v>
      </c>
      <c r="Q184" s="165">
        <v>41180</v>
      </c>
      <c r="R184" s="165" t="s">
        <v>2915</v>
      </c>
    </row>
    <row r="185" spans="2:18" s="31" customFormat="1" x14ac:dyDescent="0.2">
      <c r="B185" s="152" t="s">
        <v>4872</v>
      </c>
      <c r="C185" s="152" t="s">
        <v>4873</v>
      </c>
      <c r="D185" s="182" t="s">
        <v>4874</v>
      </c>
      <c r="E185" s="153">
        <v>1136.54</v>
      </c>
      <c r="F185" s="153">
        <v>2771.4700000000003</v>
      </c>
      <c r="G185" s="154">
        <v>-1634.9300000000003</v>
      </c>
      <c r="H185" s="155">
        <f t="shared" si="5"/>
        <v>-0.58991437756858278</v>
      </c>
      <c r="I185" s="155">
        <f t="shared" si="4"/>
        <v>3.6364194830994829E-5</v>
      </c>
      <c r="J185" s="154">
        <v>1136.54</v>
      </c>
      <c r="K185" s="154">
        <v>2771.4700000000003</v>
      </c>
      <c r="L185" s="156">
        <v>-1634.9300000000003</v>
      </c>
      <c r="M185" s="20">
        <v>40817</v>
      </c>
      <c r="N185" s="20">
        <v>41182</v>
      </c>
      <c r="O185" s="165">
        <v>41106</v>
      </c>
      <c r="P185" s="158" t="s">
        <v>2916</v>
      </c>
      <c r="Q185" s="165">
        <v>41178</v>
      </c>
      <c r="R185" s="165" t="s">
        <v>2915</v>
      </c>
    </row>
    <row r="186" spans="2:18" s="31" customFormat="1" x14ac:dyDescent="0.2">
      <c r="B186" s="152" t="s">
        <v>4875</v>
      </c>
      <c r="C186" s="152" t="s">
        <v>4876</v>
      </c>
      <c r="D186" s="182" t="s">
        <v>4877</v>
      </c>
      <c r="E186" s="153">
        <v>953.26</v>
      </c>
      <c r="F186" s="153">
        <v>1476.59</v>
      </c>
      <c r="G186" s="154">
        <v>-523.32999999999993</v>
      </c>
      <c r="H186" s="155">
        <f t="shared" si="5"/>
        <v>-0.35441794946464489</v>
      </c>
      <c r="I186" s="155">
        <f t="shared" si="4"/>
        <v>3.0500054872326653E-5</v>
      </c>
      <c r="J186" s="154">
        <v>953.26</v>
      </c>
      <c r="K186" s="154">
        <v>1476.59</v>
      </c>
      <c r="L186" s="156">
        <v>-523.32999999999993</v>
      </c>
      <c r="M186" s="20">
        <v>40817</v>
      </c>
      <c r="N186" s="20">
        <v>41182</v>
      </c>
      <c r="O186" s="165">
        <v>41149</v>
      </c>
      <c r="P186" s="158" t="s">
        <v>2926</v>
      </c>
      <c r="Q186" s="165">
        <v>41180</v>
      </c>
      <c r="R186" s="165" t="s">
        <v>2915</v>
      </c>
    </row>
    <row r="187" spans="2:18" s="31" customFormat="1" x14ac:dyDescent="0.2">
      <c r="B187" s="152" t="s">
        <v>4878</v>
      </c>
      <c r="C187" s="152" t="s">
        <v>4879</v>
      </c>
      <c r="D187" s="182" t="s">
        <v>4880</v>
      </c>
      <c r="E187" s="153">
        <v>7729.1500000000005</v>
      </c>
      <c r="F187" s="153">
        <v>8102.87</v>
      </c>
      <c r="G187" s="154">
        <v>-373.71999999999935</v>
      </c>
      <c r="H187" s="155">
        <f t="shared" si="5"/>
        <v>-4.6121929637276592E-2</v>
      </c>
      <c r="I187" s="155">
        <f t="shared" si="4"/>
        <v>2.4729821781722044E-4</v>
      </c>
      <c r="J187" s="154">
        <v>7729.1500000000005</v>
      </c>
      <c r="K187" s="154">
        <v>8102.87</v>
      </c>
      <c r="L187" s="156">
        <v>-373.71999999999935</v>
      </c>
      <c r="M187" s="20">
        <v>40817</v>
      </c>
      <c r="N187" s="20">
        <v>41182</v>
      </c>
      <c r="O187" s="165">
        <v>40817</v>
      </c>
      <c r="P187" s="158" t="s">
        <v>2917</v>
      </c>
      <c r="Q187" s="165">
        <v>41213</v>
      </c>
      <c r="R187" s="165" t="s">
        <v>2917</v>
      </c>
    </row>
    <row r="188" spans="2:18" s="31" customFormat="1" x14ac:dyDescent="0.2">
      <c r="B188" s="152" t="s">
        <v>4881</v>
      </c>
      <c r="C188" s="152" t="s">
        <v>4882</v>
      </c>
      <c r="D188" s="182" t="s">
        <v>4883</v>
      </c>
      <c r="E188" s="153">
        <v>156.97999999999999</v>
      </c>
      <c r="F188" s="153">
        <v>6610.3600000000006</v>
      </c>
      <c r="G188" s="154">
        <v>-6453.380000000001</v>
      </c>
      <c r="H188" s="155">
        <f t="shared" si="5"/>
        <v>-0.97625242800694678</v>
      </c>
      <c r="I188" s="155">
        <f t="shared" si="4"/>
        <v>5.0226576315568025E-6</v>
      </c>
      <c r="J188" s="154">
        <v>156.97999999999999</v>
      </c>
      <c r="K188" s="154">
        <v>6610.3600000000006</v>
      </c>
      <c r="L188" s="156">
        <v>-6453.380000000001</v>
      </c>
      <c r="M188" s="20">
        <v>40817</v>
      </c>
      <c r="N188" s="20">
        <v>41182</v>
      </c>
      <c r="O188" s="165">
        <v>41122</v>
      </c>
      <c r="P188" s="158" t="s">
        <v>2926</v>
      </c>
      <c r="Q188" s="165">
        <v>41487</v>
      </c>
      <c r="R188" s="165" t="s">
        <v>2926</v>
      </c>
    </row>
    <row r="189" spans="2:18" s="31" customFormat="1" x14ac:dyDescent="0.2">
      <c r="B189" s="152" t="s">
        <v>4884</v>
      </c>
      <c r="C189" s="152" t="s">
        <v>4885</v>
      </c>
      <c r="D189" s="182" t="s">
        <v>4886</v>
      </c>
      <c r="E189" s="153">
        <v>6708.47</v>
      </c>
      <c r="F189" s="153">
        <v>8794.1200000000008</v>
      </c>
      <c r="G189" s="154">
        <v>-2085.6500000000005</v>
      </c>
      <c r="H189" s="155">
        <f t="shared" si="5"/>
        <v>-0.23716415059153165</v>
      </c>
      <c r="I189" s="155">
        <f t="shared" si="4"/>
        <v>2.1464102459912006E-4</v>
      </c>
      <c r="J189" s="154">
        <v>6708.47</v>
      </c>
      <c r="K189" s="154">
        <v>8794.1200000000008</v>
      </c>
      <c r="L189" s="156">
        <v>-2085.6500000000005</v>
      </c>
      <c r="M189" s="20">
        <v>40817</v>
      </c>
      <c r="N189" s="20">
        <v>41182</v>
      </c>
      <c r="O189" s="165">
        <v>40878</v>
      </c>
      <c r="P189" s="158" t="s">
        <v>2921</v>
      </c>
      <c r="Q189" s="165">
        <v>41244</v>
      </c>
      <c r="R189" s="165" t="s">
        <v>2921</v>
      </c>
    </row>
    <row r="190" spans="2:18" s="31" customFormat="1" ht="25.5" x14ac:dyDescent="0.2">
      <c r="B190" s="152" t="s">
        <v>4887</v>
      </c>
      <c r="C190" s="152" t="s">
        <v>4888</v>
      </c>
      <c r="D190" s="182" t="s">
        <v>4889</v>
      </c>
      <c r="E190" s="153">
        <v>8853.11</v>
      </c>
      <c r="F190" s="153">
        <v>7830.4000000000005</v>
      </c>
      <c r="G190" s="154">
        <v>1022.71</v>
      </c>
      <c r="H190" s="155">
        <f t="shared" si="5"/>
        <v>0.13060763179403351</v>
      </c>
      <c r="I190" s="155">
        <f t="shared" si="4"/>
        <v>2.8325990893433465E-4</v>
      </c>
      <c r="J190" s="154">
        <v>8853.11</v>
      </c>
      <c r="K190" s="154">
        <v>7830.4000000000005</v>
      </c>
      <c r="L190" s="156">
        <v>1022.71</v>
      </c>
      <c r="M190" s="20">
        <v>40817</v>
      </c>
      <c r="N190" s="20">
        <v>41182</v>
      </c>
      <c r="O190" s="165">
        <v>40817</v>
      </c>
      <c r="P190" s="158" t="s">
        <v>2917</v>
      </c>
      <c r="Q190" s="165">
        <v>41213</v>
      </c>
      <c r="R190" s="165" t="s">
        <v>2917</v>
      </c>
    </row>
    <row r="191" spans="2:18" s="31" customFormat="1" x14ac:dyDescent="0.2">
      <c r="B191" s="152" t="s">
        <v>4890</v>
      </c>
      <c r="C191" s="152" t="s">
        <v>4891</v>
      </c>
      <c r="D191" s="182" t="s">
        <v>4892</v>
      </c>
      <c r="E191" s="153">
        <v>10258.25</v>
      </c>
      <c r="F191" s="153">
        <v>19139.11</v>
      </c>
      <c r="G191" s="154">
        <v>-8880.86</v>
      </c>
      <c r="H191" s="155">
        <f t="shared" si="5"/>
        <v>-0.46401635185753154</v>
      </c>
      <c r="I191" s="155">
        <f t="shared" si="4"/>
        <v>3.2821810198061901E-4</v>
      </c>
      <c r="J191" s="154">
        <v>10258.25</v>
      </c>
      <c r="K191" s="154">
        <v>19139.11</v>
      </c>
      <c r="L191" s="156">
        <v>-8880.86</v>
      </c>
      <c r="M191" s="20">
        <v>40817</v>
      </c>
      <c r="N191" s="20">
        <v>41182</v>
      </c>
      <c r="O191" s="165">
        <v>41092</v>
      </c>
      <c r="P191" s="158" t="s">
        <v>2916</v>
      </c>
      <c r="Q191" s="165">
        <v>41180</v>
      </c>
      <c r="R191" s="165" t="s">
        <v>2915</v>
      </c>
    </row>
    <row r="192" spans="2:18" s="31" customFormat="1" x14ac:dyDescent="0.2">
      <c r="B192" s="152" t="s">
        <v>4893</v>
      </c>
      <c r="C192" s="152" t="s">
        <v>4894</v>
      </c>
      <c r="D192" s="182" t="s">
        <v>4895</v>
      </c>
      <c r="E192" s="153">
        <v>978.19</v>
      </c>
      <c r="F192" s="153">
        <v>1213.75</v>
      </c>
      <c r="G192" s="154">
        <v>-235.55999999999995</v>
      </c>
      <c r="H192" s="155">
        <f t="shared" si="5"/>
        <v>-0.19407621009268791</v>
      </c>
      <c r="I192" s="155">
        <f t="shared" si="4"/>
        <v>3.1297703329166448E-5</v>
      </c>
      <c r="J192" s="154">
        <v>978.19</v>
      </c>
      <c r="K192" s="154">
        <v>1213.75</v>
      </c>
      <c r="L192" s="156">
        <v>-235.55999999999995</v>
      </c>
      <c r="M192" s="20">
        <v>40817</v>
      </c>
      <c r="N192" s="20">
        <v>41182</v>
      </c>
      <c r="O192" s="165">
        <v>41085</v>
      </c>
      <c r="P192" s="158" t="s">
        <v>3056</v>
      </c>
      <c r="Q192" s="165">
        <v>41119</v>
      </c>
      <c r="R192" s="165" t="s">
        <v>2916</v>
      </c>
    </row>
    <row r="193" spans="2:18" s="31" customFormat="1" x14ac:dyDescent="0.2">
      <c r="B193" s="152" t="s">
        <v>4896</v>
      </c>
      <c r="C193" s="152" t="s">
        <v>4897</v>
      </c>
      <c r="D193" s="182" t="s">
        <v>4897</v>
      </c>
      <c r="E193" s="153">
        <v>143774.73000000001</v>
      </c>
      <c r="F193" s="153">
        <v>0</v>
      </c>
      <c r="G193" s="159"/>
      <c r="H193" s="155"/>
      <c r="I193" s="155">
        <f t="shared" si="4"/>
        <v>4.6001480752931511E-3</v>
      </c>
      <c r="J193" s="154">
        <v>143774.73000000001</v>
      </c>
      <c r="K193" s="154" t="s">
        <v>2801</v>
      </c>
      <c r="L193" s="156"/>
      <c r="M193" s="20">
        <v>40817</v>
      </c>
      <c r="N193" s="20">
        <v>41182</v>
      </c>
      <c r="O193" s="165">
        <v>41180</v>
      </c>
      <c r="P193" s="158" t="s">
        <v>2915</v>
      </c>
      <c r="Q193" s="165">
        <v>41180</v>
      </c>
      <c r="R193" s="165" t="s">
        <v>2915</v>
      </c>
    </row>
    <row r="194" spans="2:18" s="31" customFormat="1" x14ac:dyDescent="0.2">
      <c r="B194" s="152" t="s">
        <v>4898</v>
      </c>
      <c r="C194" s="152" t="s">
        <v>4899</v>
      </c>
      <c r="D194" s="182" t="s">
        <v>4900</v>
      </c>
      <c r="E194" s="153">
        <v>11800.73</v>
      </c>
      <c r="F194" s="153">
        <v>9135.07</v>
      </c>
      <c r="G194" s="154">
        <v>2665.66</v>
      </c>
      <c r="H194" s="155">
        <f>G194/F194</f>
        <v>0.29180509837363039</v>
      </c>
      <c r="I194" s="155">
        <f t="shared" si="4"/>
        <v>3.7757056053281507E-4</v>
      </c>
      <c r="J194" s="154">
        <v>11800.73</v>
      </c>
      <c r="K194" s="154">
        <v>9135.07</v>
      </c>
      <c r="L194" s="156">
        <v>2665.66</v>
      </c>
      <c r="M194" s="20">
        <v>40817</v>
      </c>
      <c r="N194" s="20">
        <v>41182</v>
      </c>
      <c r="O194" s="165">
        <v>40817</v>
      </c>
      <c r="P194" s="158" t="s">
        <v>2917</v>
      </c>
      <c r="Q194" s="165">
        <v>41213</v>
      </c>
      <c r="R194" s="165" t="s">
        <v>2917</v>
      </c>
    </row>
    <row r="195" spans="2:18" s="31" customFormat="1" x14ac:dyDescent="0.2">
      <c r="B195" s="152" t="s">
        <v>995</v>
      </c>
      <c r="C195" s="152" t="s">
        <v>1746</v>
      </c>
      <c r="D195" s="182" t="s">
        <v>1746</v>
      </c>
      <c r="E195" s="153">
        <v>533.96</v>
      </c>
      <c r="F195" s="153">
        <v>0</v>
      </c>
      <c r="G195" s="159"/>
      <c r="H195" s="155"/>
      <c r="I195" s="155">
        <f t="shared" si="4"/>
        <v>5.2263741678363701E-2</v>
      </c>
      <c r="J195" s="154">
        <v>1633470.32</v>
      </c>
      <c r="K195" s="154" t="s">
        <v>2801</v>
      </c>
      <c r="L195" s="156"/>
      <c r="M195" s="20">
        <v>40817</v>
      </c>
      <c r="N195" s="20">
        <v>41182</v>
      </c>
      <c r="O195" s="165">
        <v>39720</v>
      </c>
      <c r="P195" s="158" t="s">
        <v>2915</v>
      </c>
      <c r="Q195" s="165">
        <v>40117</v>
      </c>
      <c r="R195" s="165" t="s">
        <v>2917</v>
      </c>
    </row>
    <row r="196" spans="2:18" s="31" customFormat="1" x14ac:dyDescent="0.2">
      <c r="B196" s="152" t="s">
        <v>657</v>
      </c>
      <c r="C196" s="152" t="s">
        <v>658</v>
      </c>
      <c r="D196" s="182" t="s">
        <v>658</v>
      </c>
      <c r="E196" s="153">
        <v>55.870000000000005</v>
      </c>
      <c r="F196" s="153">
        <v>0</v>
      </c>
      <c r="G196" s="159"/>
      <c r="H196" s="155"/>
      <c r="I196" s="155">
        <f t="shared" si="4"/>
        <v>2.5651027360333932E-3</v>
      </c>
      <c r="J196" s="154">
        <v>80170.67</v>
      </c>
      <c r="K196" s="154" t="s">
        <v>2801</v>
      </c>
      <c r="L196" s="156"/>
      <c r="M196" s="20">
        <v>40817</v>
      </c>
      <c r="N196" s="20">
        <v>41182</v>
      </c>
      <c r="O196" s="165">
        <v>39343</v>
      </c>
      <c r="P196" s="158" t="s">
        <v>2915</v>
      </c>
      <c r="Q196" s="165">
        <v>39752</v>
      </c>
      <c r="R196" s="165" t="s">
        <v>2917</v>
      </c>
    </row>
    <row r="197" spans="2:18" s="31" customFormat="1" ht="25.5" x14ac:dyDescent="0.2">
      <c r="B197" s="152" t="s">
        <v>4053</v>
      </c>
      <c r="C197" s="152" t="s">
        <v>4054</v>
      </c>
      <c r="D197" s="182" t="s">
        <v>4055</v>
      </c>
      <c r="E197" s="153">
        <v>16457.310000000001</v>
      </c>
      <c r="F197" s="153">
        <v>0</v>
      </c>
      <c r="G197" s="159"/>
      <c r="H197" s="155"/>
      <c r="I197" s="155">
        <f t="shared" si="4"/>
        <v>2.2484634948648778E-3</v>
      </c>
      <c r="J197" s="154">
        <v>70274.31</v>
      </c>
      <c r="K197" s="154" t="s">
        <v>2801</v>
      </c>
      <c r="L197" s="156"/>
      <c r="M197" s="20">
        <v>40817</v>
      </c>
      <c r="N197" s="20">
        <v>41182</v>
      </c>
      <c r="O197" s="165">
        <v>40434</v>
      </c>
      <c r="P197" s="158" t="s">
        <v>2915</v>
      </c>
      <c r="Q197" s="165">
        <v>42643</v>
      </c>
      <c r="R197" s="165" t="s">
        <v>2915</v>
      </c>
    </row>
    <row r="198" spans="2:18" s="31" customFormat="1" ht="25.5" x14ac:dyDescent="0.2">
      <c r="B198" s="152" t="s">
        <v>4056</v>
      </c>
      <c r="C198" s="152" t="s">
        <v>4057</v>
      </c>
      <c r="D198" s="182" t="s">
        <v>4058</v>
      </c>
      <c r="E198" s="153">
        <v>22652.62</v>
      </c>
      <c r="F198" s="153">
        <v>0</v>
      </c>
      <c r="G198" s="159"/>
      <c r="H198" s="155"/>
      <c r="I198" s="155">
        <f t="shared" si="4"/>
        <v>1.168013944929941E-3</v>
      </c>
      <c r="J198" s="154">
        <v>36505.54</v>
      </c>
      <c r="K198" s="154" t="s">
        <v>2801</v>
      </c>
      <c r="L198" s="156"/>
      <c r="M198" s="20">
        <v>40817</v>
      </c>
      <c r="N198" s="20">
        <v>41182</v>
      </c>
      <c r="O198" s="165">
        <v>40434</v>
      </c>
      <c r="P198" s="158" t="s">
        <v>2915</v>
      </c>
      <c r="Q198" s="165">
        <v>42643</v>
      </c>
      <c r="R198" s="165" t="s">
        <v>2915</v>
      </c>
    </row>
    <row r="199" spans="2:18" s="31" customFormat="1" ht="25.5" x14ac:dyDescent="0.2">
      <c r="B199" s="152" t="s">
        <v>4059</v>
      </c>
      <c r="C199" s="152" t="s">
        <v>4060</v>
      </c>
      <c r="D199" s="182" t="s">
        <v>4061</v>
      </c>
      <c r="E199" s="153">
        <v>104014.99</v>
      </c>
      <c r="F199" s="153">
        <v>0</v>
      </c>
      <c r="G199" s="159"/>
      <c r="H199" s="155"/>
      <c r="I199" s="155">
        <f t="shared" si="4"/>
        <v>6.7334567934020113E-3</v>
      </c>
      <c r="J199" s="154">
        <v>210449.95</v>
      </c>
      <c r="K199" s="154" t="s">
        <v>2801</v>
      </c>
      <c r="L199" s="156"/>
      <c r="M199" s="20">
        <v>40817</v>
      </c>
      <c r="N199" s="20">
        <v>41182</v>
      </c>
      <c r="O199" s="165">
        <v>40434</v>
      </c>
      <c r="P199" s="158" t="s">
        <v>2915</v>
      </c>
      <c r="Q199" s="165">
        <v>42643</v>
      </c>
      <c r="R199" s="165" t="s">
        <v>2915</v>
      </c>
    </row>
    <row r="200" spans="2:18" s="31" customFormat="1" x14ac:dyDescent="0.2">
      <c r="B200" s="152" t="s">
        <v>4062</v>
      </c>
      <c r="C200" s="152" t="s">
        <v>4063</v>
      </c>
      <c r="D200" s="182" t="s">
        <v>4064</v>
      </c>
      <c r="E200" s="153">
        <v>8176.52</v>
      </c>
      <c r="F200" s="153">
        <v>0</v>
      </c>
      <c r="G200" s="159"/>
      <c r="H200" s="155"/>
      <c r="I200" s="155">
        <f t="shared" si="4"/>
        <v>5.421993788388631E-4</v>
      </c>
      <c r="J200" s="154">
        <v>16946.099999999999</v>
      </c>
      <c r="K200" s="154" t="s">
        <v>2801</v>
      </c>
      <c r="L200" s="156"/>
      <c r="M200" s="20">
        <v>40817</v>
      </c>
      <c r="N200" s="20">
        <v>41182</v>
      </c>
      <c r="O200" s="165">
        <v>40436</v>
      </c>
      <c r="P200" s="158" t="s">
        <v>2915</v>
      </c>
      <c r="Q200" s="165">
        <v>42643</v>
      </c>
      <c r="R200" s="165" t="s">
        <v>2915</v>
      </c>
    </row>
    <row r="201" spans="2:18" s="31" customFormat="1" ht="38.25" x14ac:dyDescent="0.2">
      <c r="B201" s="152" t="s">
        <v>4065</v>
      </c>
      <c r="C201" s="152" t="s">
        <v>4066</v>
      </c>
      <c r="D201" s="182" t="s">
        <v>4067</v>
      </c>
      <c r="E201" s="153">
        <v>157746.95000000001</v>
      </c>
      <c r="F201" s="153">
        <v>0</v>
      </c>
      <c r="G201" s="159"/>
      <c r="H201" s="155"/>
      <c r="I201" s="155">
        <f t="shared" si="4"/>
        <v>7.3558177624440998E-3</v>
      </c>
      <c r="J201" s="154">
        <v>229901.45</v>
      </c>
      <c r="K201" s="154" t="s">
        <v>2801</v>
      </c>
      <c r="L201" s="156"/>
      <c r="M201" s="20">
        <v>40817</v>
      </c>
      <c r="N201" s="20">
        <v>41182</v>
      </c>
      <c r="O201" s="165">
        <v>40436</v>
      </c>
      <c r="P201" s="158" t="s">
        <v>2915</v>
      </c>
      <c r="Q201" s="165">
        <v>42643</v>
      </c>
      <c r="R201" s="165" t="s">
        <v>2915</v>
      </c>
    </row>
    <row r="202" spans="2:18" s="31" customFormat="1" x14ac:dyDescent="0.2">
      <c r="B202" s="152" t="s">
        <v>4068</v>
      </c>
      <c r="C202" s="152" t="s">
        <v>4069</v>
      </c>
      <c r="D202" s="182" t="s">
        <v>4070</v>
      </c>
      <c r="E202" s="153">
        <v>2069.64</v>
      </c>
      <c r="F202" s="153">
        <v>0</v>
      </c>
      <c r="G202" s="159"/>
      <c r="H202" s="155"/>
      <c r="I202" s="155">
        <f t="shared" si="4"/>
        <v>3.0385190934899666E-4</v>
      </c>
      <c r="J202" s="154">
        <v>9496.7000000000007</v>
      </c>
      <c r="K202" s="154" t="s">
        <v>2801</v>
      </c>
      <c r="L202" s="156"/>
      <c r="M202" s="20">
        <v>40817</v>
      </c>
      <c r="N202" s="20">
        <v>41182</v>
      </c>
      <c r="O202" s="165">
        <v>40436</v>
      </c>
      <c r="P202" s="158" t="s">
        <v>2915</v>
      </c>
      <c r="Q202" s="165">
        <v>42643</v>
      </c>
      <c r="R202" s="165" t="s">
        <v>2915</v>
      </c>
    </row>
    <row r="203" spans="2:18" s="31" customFormat="1" x14ac:dyDescent="0.2">
      <c r="B203" s="152" t="s">
        <v>4071</v>
      </c>
      <c r="C203" s="152" t="s">
        <v>4072</v>
      </c>
      <c r="D203" s="182" t="s">
        <v>4073</v>
      </c>
      <c r="E203" s="153">
        <v>45698.85</v>
      </c>
      <c r="F203" s="153">
        <v>0</v>
      </c>
      <c r="G203" s="159"/>
      <c r="H203" s="155"/>
      <c r="I203" s="155">
        <f t="shared" si="4"/>
        <v>4.9703286292444859E-3</v>
      </c>
      <c r="J203" s="154">
        <v>155344.49</v>
      </c>
      <c r="K203" s="154" t="s">
        <v>2801</v>
      </c>
      <c r="L203" s="156"/>
      <c r="M203" s="20">
        <v>40817</v>
      </c>
      <c r="N203" s="20">
        <v>41182</v>
      </c>
      <c r="O203" s="165">
        <v>40434</v>
      </c>
      <c r="P203" s="158" t="s">
        <v>2915</v>
      </c>
      <c r="Q203" s="165">
        <v>42643</v>
      </c>
      <c r="R203" s="165" t="s">
        <v>2915</v>
      </c>
    </row>
    <row r="204" spans="2:18" s="31" customFormat="1" ht="38.25" x14ac:dyDescent="0.2">
      <c r="B204" s="152" t="s">
        <v>4074</v>
      </c>
      <c r="C204" s="152" t="s">
        <v>4075</v>
      </c>
      <c r="D204" s="182" t="s">
        <v>4076</v>
      </c>
      <c r="E204" s="153">
        <v>199250.37</v>
      </c>
      <c r="F204" s="153">
        <v>0</v>
      </c>
      <c r="G204" s="159"/>
      <c r="H204" s="155"/>
      <c r="I204" s="155">
        <f t="shared" si="4"/>
        <v>1.4525043057978772E-2</v>
      </c>
      <c r="J204" s="154">
        <v>453971.07</v>
      </c>
      <c r="K204" s="154" t="s">
        <v>2801</v>
      </c>
      <c r="L204" s="156"/>
      <c r="M204" s="20">
        <v>40817</v>
      </c>
      <c r="N204" s="20">
        <v>41182</v>
      </c>
      <c r="O204" s="165">
        <v>40431</v>
      </c>
      <c r="P204" s="158" t="s">
        <v>2915</v>
      </c>
      <c r="Q204" s="165">
        <v>40444</v>
      </c>
      <c r="R204" s="165" t="s">
        <v>2915</v>
      </c>
    </row>
    <row r="205" spans="2:18" s="31" customFormat="1" ht="38.25" x14ac:dyDescent="0.2">
      <c r="B205" s="152" t="s">
        <v>4077</v>
      </c>
      <c r="C205" s="152" t="s">
        <v>4078</v>
      </c>
      <c r="D205" s="182" t="s">
        <v>4079</v>
      </c>
      <c r="E205" s="153">
        <v>14556.81</v>
      </c>
      <c r="F205" s="153">
        <v>0</v>
      </c>
      <c r="G205" s="159"/>
      <c r="H205" s="155"/>
      <c r="I205" s="155">
        <f t="shared" si="4"/>
        <v>1.3282267407725703E-3</v>
      </c>
      <c r="J205" s="154">
        <v>41512.89</v>
      </c>
      <c r="K205" s="154" t="s">
        <v>2801</v>
      </c>
      <c r="L205" s="156"/>
      <c r="M205" s="20">
        <v>40817</v>
      </c>
      <c r="N205" s="20">
        <v>41182</v>
      </c>
      <c r="O205" s="165">
        <v>40431</v>
      </c>
      <c r="P205" s="158" t="s">
        <v>2915</v>
      </c>
      <c r="Q205" s="165">
        <v>40444</v>
      </c>
      <c r="R205" s="165" t="s">
        <v>2915</v>
      </c>
    </row>
    <row r="206" spans="2:18" s="31" customFormat="1" x14ac:dyDescent="0.2">
      <c r="B206" s="152" t="s">
        <v>4080</v>
      </c>
      <c r="C206" s="152" t="s">
        <v>4081</v>
      </c>
      <c r="D206" s="182" t="s">
        <v>4082</v>
      </c>
      <c r="E206" s="153">
        <v>10098.4</v>
      </c>
      <c r="F206" s="153">
        <v>0</v>
      </c>
      <c r="G206" s="159"/>
      <c r="H206" s="155"/>
      <c r="I206" s="155">
        <f t="shared" si="4"/>
        <v>1.7039303623781251E-3</v>
      </c>
      <c r="J206" s="154">
        <v>53255.270000000004</v>
      </c>
      <c r="K206" s="154" t="s">
        <v>2801</v>
      </c>
      <c r="L206" s="156"/>
      <c r="M206" s="20">
        <v>40817</v>
      </c>
      <c r="N206" s="20">
        <v>41182</v>
      </c>
      <c r="O206" s="165">
        <v>40435</v>
      </c>
      <c r="P206" s="158" t="s">
        <v>2915</v>
      </c>
      <c r="Q206" s="165">
        <v>42643</v>
      </c>
      <c r="R206" s="165" t="s">
        <v>2915</v>
      </c>
    </row>
    <row r="207" spans="2:18" s="31" customFormat="1" ht="38.25" x14ac:dyDescent="0.2">
      <c r="B207" s="152" t="s">
        <v>3213</v>
      </c>
      <c r="C207" s="152" t="s">
        <v>3214</v>
      </c>
      <c r="D207" s="182" t="s">
        <v>3215</v>
      </c>
      <c r="E207" s="153">
        <v>8487.67</v>
      </c>
      <c r="F207" s="153">
        <v>0</v>
      </c>
      <c r="G207" s="159"/>
      <c r="H207" s="155"/>
      <c r="I207" s="155">
        <f t="shared" ref="I207:I270" si="6">J207/31254370</f>
        <v>7.3487995438717847E-4</v>
      </c>
      <c r="J207" s="154">
        <v>22968.21</v>
      </c>
      <c r="K207" s="154" t="s">
        <v>2801</v>
      </c>
      <c r="L207" s="156"/>
      <c r="M207" s="20">
        <v>40817</v>
      </c>
      <c r="N207" s="20">
        <v>41182</v>
      </c>
      <c r="O207" s="165">
        <v>40432</v>
      </c>
      <c r="P207" s="158" t="s">
        <v>2915</v>
      </c>
      <c r="Q207" s="165">
        <v>40444</v>
      </c>
      <c r="R207" s="165" t="s">
        <v>2915</v>
      </c>
    </row>
    <row r="208" spans="2:18" s="31" customFormat="1" x14ac:dyDescent="0.2">
      <c r="B208" s="152" t="s">
        <v>3219</v>
      </c>
      <c r="C208" s="152" t="s">
        <v>3220</v>
      </c>
      <c r="D208" s="182" t="s">
        <v>3221</v>
      </c>
      <c r="E208" s="153">
        <v>-97682.12</v>
      </c>
      <c r="F208" s="153">
        <v>5596208.0300000003</v>
      </c>
      <c r="G208" s="154">
        <v>-3020499.16</v>
      </c>
      <c r="H208" s="155">
        <f t="shared" ref="H208:H266" si="7">G208/F208</f>
        <v>-0.53974032841663322</v>
      </c>
      <c r="I208" s="155">
        <f t="shared" si="6"/>
        <v>8.2411159463460629E-2</v>
      </c>
      <c r="J208" s="154">
        <v>2575708.87</v>
      </c>
      <c r="K208" s="154">
        <v>5596208.0300000003</v>
      </c>
      <c r="L208" s="156">
        <v>-3020499.16</v>
      </c>
      <c r="M208" s="20">
        <v>40817</v>
      </c>
      <c r="N208" s="20">
        <v>41182</v>
      </c>
      <c r="O208" s="165">
        <v>40147</v>
      </c>
      <c r="P208" s="158" t="s">
        <v>2965</v>
      </c>
      <c r="Q208" s="165">
        <v>40449</v>
      </c>
      <c r="R208" s="165" t="s">
        <v>2915</v>
      </c>
    </row>
    <row r="209" spans="2:18" s="31" customFormat="1" x14ac:dyDescent="0.2">
      <c r="B209" s="152" t="s">
        <v>3230</v>
      </c>
      <c r="C209" s="152" t="s">
        <v>3231</v>
      </c>
      <c r="D209" s="182" t="s">
        <v>3231</v>
      </c>
      <c r="E209" s="153">
        <v>1628.25</v>
      </c>
      <c r="F209" s="153">
        <v>0</v>
      </c>
      <c r="G209" s="159"/>
      <c r="H209" s="155"/>
      <c r="I209" s="155">
        <f t="shared" si="6"/>
        <v>2.9461265736599393E-3</v>
      </c>
      <c r="J209" s="154">
        <v>92079.33</v>
      </c>
      <c r="K209" s="154" t="s">
        <v>2801</v>
      </c>
      <c r="L209" s="156"/>
      <c r="M209" s="20">
        <v>40817</v>
      </c>
      <c r="N209" s="20">
        <v>41182</v>
      </c>
      <c r="O209" s="165">
        <v>40066</v>
      </c>
      <c r="P209" s="158" t="s">
        <v>2915</v>
      </c>
      <c r="Q209" s="165">
        <v>40451</v>
      </c>
      <c r="R209" s="165" t="s">
        <v>2915</v>
      </c>
    </row>
    <row r="210" spans="2:18" s="31" customFormat="1" x14ac:dyDescent="0.2">
      <c r="B210" s="152" t="s">
        <v>4083</v>
      </c>
      <c r="C210" s="152" t="s">
        <v>4084</v>
      </c>
      <c r="D210" s="182" t="s">
        <v>4085</v>
      </c>
      <c r="E210" s="153">
        <v>17157.46</v>
      </c>
      <c r="F210" s="153">
        <v>0</v>
      </c>
      <c r="G210" s="159"/>
      <c r="H210" s="155"/>
      <c r="I210" s="155">
        <f t="shared" si="6"/>
        <v>8.3587127176135687E-4</v>
      </c>
      <c r="J210" s="154">
        <v>26124.63</v>
      </c>
      <c r="K210" s="154" t="s">
        <v>2801</v>
      </c>
      <c r="L210" s="156"/>
      <c r="M210" s="20">
        <v>40817</v>
      </c>
      <c r="N210" s="20">
        <v>41182</v>
      </c>
      <c r="O210" s="165">
        <v>40436</v>
      </c>
      <c r="P210" s="158" t="s">
        <v>2915</v>
      </c>
      <c r="Q210" s="165">
        <v>42643</v>
      </c>
      <c r="R210" s="165" t="s">
        <v>2915</v>
      </c>
    </row>
    <row r="211" spans="2:18" s="31" customFormat="1" x14ac:dyDescent="0.2">
      <c r="B211" s="152" t="s">
        <v>3235</v>
      </c>
      <c r="C211" s="152" t="s">
        <v>3236</v>
      </c>
      <c r="D211" s="182" t="s">
        <v>3237</v>
      </c>
      <c r="E211" s="153">
        <v>71785.77</v>
      </c>
      <c r="F211" s="153">
        <v>0</v>
      </c>
      <c r="G211" s="159"/>
      <c r="H211" s="155"/>
      <c r="I211" s="155">
        <f t="shared" si="6"/>
        <v>4.7255625373347791E-3</v>
      </c>
      <c r="J211" s="154">
        <v>147694.48000000001</v>
      </c>
      <c r="K211" s="154" t="s">
        <v>2801</v>
      </c>
      <c r="L211" s="156"/>
      <c r="M211" s="20">
        <v>40817</v>
      </c>
      <c r="N211" s="20">
        <v>41182</v>
      </c>
      <c r="O211" s="165">
        <v>40433</v>
      </c>
      <c r="P211" s="158" t="s">
        <v>2915</v>
      </c>
      <c r="Q211" s="165">
        <v>40444</v>
      </c>
      <c r="R211" s="165" t="s">
        <v>2915</v>
      </c>
    </row>
    <row r="212" spans="2:18" s="31" customFormat="1" x14ac:dyDescent="0.2">
      <c r="B212" s="152" t="s">
        <v>3238</v>
      </c>
      <c r="C212" s="152" t="s">
        <v>3239</v>
      </c>
      <c r="D212" s="182" t="s">
        <v>3240</v>
      </c>
      <c r="E212" s="153">
        <v>51368.21</v>
      </c>
      <c r="F212" s="153">
        <v>0</v>
      </c>
      <c r="G212" s="159"/>
      <c r="H212" s="155"/>
      <c r="I212" s="155">
        <f t="shared" si="6"/>
        <v>2.6301893143262848E-3</v>
      </c>
      <c r="J212" s="154">
        <v>82204.91</v>
      </c>
      <c r="K212" s="154" t="s">
        <v>2801</v>
      </c>
      <c r="L212" s="156"/>
      <c r="M212" s="20">
        <v>40817</v>
      </c>
      <c r="N212" s="20">
        <v>41182</v>
      </c>
      <c r="O212" s="165">
        <v>40433</v>
      </c>
      <c r="P212" s="158" t="s">
        <v>2915</v>
      </c>
      <c r="Q212" s="165">
        <v>40444</v>
      </c>
      <c r="R212" s="165" t="s">
        <v>2915</v>
      </c>
    </row>
    <row r="213" spans="2:18" s="31" customFormat="1" x14ac:dyDescent="0.2">
      <c r="B213" s="152" t="s">
        <v>3241</v>
      </c>
      <c r="C213" s="152" t="s">
        <v>3242</v>
      </c>
      <c r="D213" s="182" t="s">
        <v>3243</v>
      </c>
      <c r="E213" s="153">
        <v>87229.59</v>
      </c>
      <c r="F213" s="153">
        <v>0</v>
      </c>
      <c r="G213" s="159"/>
      <c r="H213" s="155"/>
      <c r="I213" s="155">
        <f t="shared" si="6"/>
        <v>4.3937324604527298E-3</v>
      </c>
      <c r="J213" s="154">
        <v>137323.34</v>
      </c>
      <c r="K213" s="154" t="s">
        <v>2801</v>
      </c>
      <c r="L213" s="156"/>
      <c r="M213" s="20">
        <v>40817</v>
      </c>
      <c r="N213" s="20">
        <v>41182</v>
      </c>
      <c r="O213" s="165">
        <v>40433</v>
      </c>
      <c r="P213" s="158" t="s">
        <v>2915</v>
      </c>
      <c r="Q213" s="165">
        <v>40444</v>
      </c>
      <c r="R213" s="165" t="s">
        <v>2915</v>
      </c>
    </row>
    <row r="214" spans="2:18" s="31" customFormat="1" x14ac:dyDescent="0.2">
      <c r="B214" s="152" t="s">
        <v>4109</v>
      </c>
      <c r="C214" s="152" t="s">
        <v>4110</v>
      </c>
      <c r="D214" s="182" t="s">
        <v>4111</v>
      </c>
      <c r="E214" s="153">
        <v>719.12</v>
      </c>
      <c r="F214" s="153">
        <v>250091.43</v>
      </c>
      <c r="G214" s="154">
        <v>-39907.03</v>
      </c>
      <c r="H214" s="155">
        <f t="shared" si="7"/>
        <v>-0.15956976214658775</v>
      </c>
      <c r="I214" s="155">
        <f t="shared" si="6"/>
        <v>6.724960381540245E-3</v>
      </c>
      <c r="J214" s="154">
        <v>210184.4</v>
      </c>
      <c r="K214" s="154">
        <v>250091.43</v>
      </c>
      <c r="L214" s="156">
        <v>-39907.03</v>
      </c>
      <c r="M214" s="20">
        <v>40817</v>
      </c>
      <c r="N214" s="20">
        <v>41182</v>
      </c>
      <c r="O214" s="165">
        <v>40480</v>
      </c>
      <c r="P214" s="158" t="s">
        <v>2917</v>
      </c>
      <c r="Q214" s="165">
        <v>40814</v>
      </c>
      <c r="R214" s="165" t="s">
        <v>2915</v>
      </c>
    </row>
    <row r="215" spans="2:18" s="31" customFormat="1" x14ac:dyDescent="0.2">
      <c r="B215" s="152" t="s">
        <v>4120</v>
      </c>
      <c r="C215" s="152" t="s">
        <v>4121</v>
      </c>
      <c r="D215" s="182" t="s">
        <v>4122</v>
      </c>
      <c r="E215" s="153">
        <v>1353.53</v>
      </c>
      <c r="F215" s="153">
        <v>0</v>
      </c>
      <c r="G215" s="159"/>
      <c r="H215" s="155"/>
      <c r="I215" s="155">
        <f t="shared" si="6"/>
        <v>2.771212473647685E-4</v>
      </c>
      <c r="J215" s="154">
        <v>8661.25</v>
      </c>
      <c r="K215" s="154" t="s">
        <v>2801</v>
      </c>
      <c r="L215" s="156"/>
      <c r="M215" s="20">
        <v>40817</v>
      </c>
      <c r="N215" s="20">
        <v>41182</v>
      </c>
      <c r="O215" s="165">
        <v>40437</v>
      </c>
      <c r="P215" s="158" t="s">
        <v>2915</v>
      </c>
      <c r="Q215" s="165">
        <v>40756</v>
      </c>
      <c r="R215" s="165" t="s">
        <v>2926</v>
      </c>
    </row>
    <row r="216" spans="2:18" s="31" customFormat="1" x14ac:dyDescent="0.2">
      <c r="B216" s="152" t="s">
        <v>4123</v>
      </c>
      <c r="C216" s="152" t="s">
        <v>4124</v>
      </c>
      <c r="D216" s="182" t="s">
        <v>4125</v>
      </c>
      <c r="E216" s="153">
        <v>13724.130000000001</v>
      </c>
      <c r="F216" s="153">
        <v>0</v>
      </c>
      <c r="G216" s="159"/>
      <c r="H216" s="155"/>
      <c r="I216" s="155">
        <f t="shared" si="6"/>
        <v>9.5765520149662274E-4</v>
      </c>
      <c r="J216" s="154">
        <v>29930.91</v>
      </c>
      <c r="K216" s="154" t="s">
        <v>2801</v>
      </c>
      <c r="L216" s="156"/>
      <c r="M216" s="20">
        <v>40817</v>
      </c>
      <c r="N216" s="20">
        <v>41182</v>
      </c>
      <c r="O216" s="165">
        <v>40436</v>
      </c>
      <c r="P216" s="158" t="s">
        <v>2915</v>
      </c>
      <c r="Q216" s="165">
        <v>42643</v>
      </c>
      <c r="R216" s="165" t="s">
        <v>2915</v>
      </c>
    </row>
    <row r="217" spans="2:18" s="31" customFormat="1" x14ac:dyDescent="0.2">
      <c r="B217" s="152" t="s">
        <v>651</v>
      </c>
      <c r="C217" s="152" t="s">
        <v>652</v>
      </c>
      <c r="D217" s="182" t="s">
        <v>652</v>
      </c>
      <c r="E217" s="153">
        <v>594.82000000000005</v>
      </c>
      <c r="F217" s="153">
        <v>0</v>
      </c>
      <c r="G217" s="159"/>
      <c r="H217" s="155"/>
      <c r="I217" s="155">
        <f t="shared" si="6"/>
        <v>1.2251038814732149E-2</v>
      </c>
      <c r="J217" s="154">
        <v>382898.5</v>
      </c>
      <c r="K217" s="154" t="s">
        <v>2801</v>
      </c>
      <c r="L217" s="156"/>
      <c r="M217" s="20">
        <v>40817</v>
      </c>
      <c r="N217" s="20">
        <v>41182</v>
      </c>
      <c r="O217" s="165">
        <v>39343</v>
      </c>
      <c r="P217" s="158" t="s">
        <v>2915</v>
      </c>
      <c r="Q217" s="165">
        <v>39752</v>
      </c>
      <c r="R217" s="165" t="s">
        <v>2917</v>
      </c>
    </row>
    <row r="218" spans="2:18" s="31" customFormat="1" x14ac:dyDescent="0.2">
      <c r="B218" s="152" t="s">
        <v>4129</v>
      </c>
      <c r="C218" s="152" t="s">
        <v>4130</v>
      </c>
      <c r="D218" s="182" t="s">
        <v>4131</v>
      </c>
      <c r="E218" s="153">
        <v>719.21</v>
      </c>
      <c r="F218" s="153">
        <v>49025.880000000005</v>
      </c>
      <c r="G218" s="154">
        <v>17859.699999999997</v>
      </c>
      <c r="H218" s="155">
        <f t="shared" si="7"/>
        <v>0.36429126820365071</v>
      </c>
      <c r="I218" s="155">
        <f t="shared" si="6"/>
        <v>2.1400392969047207E-3</v>
      </c>
      <c r="J218" s="154">
        <v>66885.58</v>
      </c>
      <c r="K218" s="154">
        <v>49025.880000000005</v>
      </c>
      <c r="L218" s="156">
        <v>17859.699999999997</v>
      </c>
      <c r="M218" s="20">
        <v>40817</v>
      </c>
      <c r="N218" s="20">
        <v>41182</v>
      </c>
      <c r="O218" s="165">
        <v>40603</v>
      </c>
      <c r="P218" s="158" t="s">
        <v>2930</v>
      </c>
      <c r="Q218" s="165">
        <v>40814</v>
      </c>
      <c r="R218" s="165" t="s">
        <v>2915</v>
      </c>
    </row>
    <row r="219" spans="2:18" s="31" customFormat="1" x14ac:dyDescent="0.2">
      <c r="B219" s="152" t="s">
        <v>4132</v>
      </c>
      <c r="C219" s="152" t="s">
        <v>4133</v>
      </c>
      <c r="D219" s="182" t="s">
        <v>4134</v>
      </c>
      <c r="E219" s="153">
        <v>-2704.44</v>
      </c>
      <c r="F219" s="153">
        <v>18325.170000000002</v>
      </c>
      <c r="G219" s="154">
        <v>160039.74</v>
      </c>
      <c r="H219" s="155">
        <f t="shared" si="7"/>
        <v>8.7333290768926002</v>
      </c>
      <c r="I219" s="155">
        <f t="shared" si="6"/>
        <v>5.7068790700308472E-3</v>
      </c>
      <c r="J219" s="154">
        <v>178364.91</v>
      </c>
      <c r="K219" s="154">
        <v>18325.170000000002</v>
      </c>
      <c r="L219" s="156">
        <v>160039.74</v>
      </c>
      <c r="M219" s="20">
        <v>40817</v>
      </c>
      <c r="N219" s="20">
        <v>41182</v>
      </c>
      <c r="O219" s="165">
        <v>40683</v>
      </c>
      <c r="P219" s="158" t="s">
        <v>2914</v>
      </c>
      <c r="Q219" s="165">
        <v>40814</v>
      </c>
      <c r="R219" s="165" t="s">
        <v>2915</v>
      </c>
    </row>
    <row r="220" spans="2:18" s="31" customFormat="1" ht="25.5" x14ac:dyDescent="0.2">
      <c r="B220" s="152" t="s">
        <v>4901</v>
      </c>
      <c r="C220" s="152" t="s">
        <v>4902</v>
      </c>
      <c r="D220" s="182" t="s">
        <v>4903</v>
      </c>
      <c r="E220" s="153">
        <v>2095867.49</v>
      </c>
      <c r="F220" s="153">
        <v>1555933.37</v>
      </c>
      <c r="G220" s="154">
        <v>539934.11999999988</v>
      </c>
      <c r="H220" s="155">
        <f t="shared" si="7"/>
        <v>0.34701622216637712</v>
      </c>
      <c r="I220" s="155">
        <f t="shared" si="6"/>
        <v>6.7058382235828148E-2</v>
      </c>
      <c r="J220" s="154">
        <v>2095867.49</v>
      </c>
      <c r="K220" s="154">
        <v>1555933.37</v>
      </c>
      <c r="L220" s="156">
        <v>539934.11999999988</v>
      </c>
      <c r="M220" s="20">
        <v>40817</v>
      </c>
      <c r="N220" s="20">
        <v>41182</v>
      </c>
      <c r="O220" s="165">
        <v>40817</v>
      </c>
      <c r="P220" s="158" t="s">
        <v>2917</v>
      </c>
      <c r="Q220" s="165">
        <v>41548</v>
      </c>
      <c r="R220" s="165" t="s">
        <v>2917</v>
      </c>
    </row>
    <row r="221" spans="2:18" s="31" customFormat="1" x14ac:dyDescent="0.2">
      <c r="B221" s="152" t="s">
        <v>4904</v>
      </c>
      <c r="C221" s="152" t="s">
        <v>4905</v>
      </c>
      <c r="D221" s="182" t="s">
        <v>4906</v>
      </c>
      <c r="E221" s="153">
        <v>275175.93</v>
      </c>
      <c r="F221" s="153">
        <v>0</v>
      </c>
      <c r="G221" s="159"/>
      <c r="H221" s="155"/>
      <c r="I221" s="155">
        <f t="shared" si="6"/>
        <v>8.8043985529063611E-3</v>
      </c>
      <c r="J221" s="154">
        <v>275175.93</v>
      </c>
      <c r="K221" s="154" t="s">
        <v>2801</v>
      </c>
      <c r="L221" s="156"/>
      <c r="M221" s="20">
        <v>40817</v>
      </c>
      <c r="N221" s="20">
        <v>41182</v>
      </c>
      <c r="O221" s="165">
        <v>40437</v>
      </c>
      <c r="P221" s="158" t="s">
        <v>2915</v>
      </c>
      <c r="Q221" s="165">
        <v>42643</v>
      </c>
      <c r="R221" s="165" t="s">
        <v>2915</v>
      </c>
    </row>
    <row r="222" spans="2:18" s="31" customFormat="1" ht="38.25" x14ac:dyDescent="0.2">
      <c r="B222" s="152" t="s">
        <v>4907</v>
      </c>
      <c r="C222" s="152" t="s">
        <v>4908</v>
      </c>
      <c r="D222" s="182" t="s">
        <v>4909</v>
      </c>
      <c r="E222" s="153">
        <v>1492.07</v>
      </c>
      <c r="F222" s="153">
        <v>100.47</v>
      </c>
      <c r="G222" s="154">
        <v>1391.6</v>
      </c>
      <c r="H222" s="155">
        <f t="shared" si="7"/>
        <v>13.850900766397929</v>
      </c>
      <c r="I222" s="155">
        <f t="shared" si="6"/>
        <v>4.7739564099356342E-5</v>
      </c>
      <c r="J222" s="154">
        <v>1492.07</v>
      </c>
      <c r="K222" s="154">
        <v>100.47</v>
      </c>
      <c r="L222" s="156">
        <v>1391.6</v>
      </c>
      <c r="M222" s="20">
        <v>40817</v>
      </c>
      <c r="N222" s="20">
        <v>41182</v>
      </c>
      <c r="O222" s="165">
        <v>40968</v>
      </c>
      <c r="P222" s="158" t="s">
        <v>2990</v>
      </c>
      <c r="Q222" s="165">
        <v>40996</v>
      </c>
      <c r="R222" s="165" t="s">
        <v>2930</v>
      </c>
    </row>
    <row r="223" spans="2:18" s="31" customFormat="1" x14ac:dyDescent="0.2">
      <c r="B223" s="152" t="s">
        <v>4135</v>
      </c>
      <c r="C223" s="152" t="s">
        <v>4136</v>
      </c>
      <c r="D223" s="182" t="s">
        <v>4137</v>
      </c>
      <c r="E223" s="153">
        <v>15712.9</v>
      </c>
      <c r="F223" s="153">
        <v>31569.56</v>
      </c>
      <c r="G223" s="154">
        <v>-7476.6399999999994</v>
      </c>
      <c r="H223" s="155">
        <f t="shared" si="7"/>
        <v>-0.23683066853006501</v>
      </c>
      <c r="I223" s="155">
        <f t="shared" si="6"/>
        <v>7.7086564214860201E-4</v>
      </c>
      <c r="J223" s="154">
        <v>24092.920000000002</v>
      </c>
      <c r="K223" s="154">
        <v>31569.56</v>
      </c>
      <c r="L223" s="156">
        <v>-7476.6399999999994</v>
      </c>
      <c r="M223" s="20">
        <v>40817</v>
      </c>
      <c r="N223" s="20">
        <v>41182</v>
      </c>
      <c r="O223" s="165">
        <v>40725</v>
      </c>
      <c r="P223" s="158" t="s">
        <v>2916</v>
      </c>
      <c r="Q223" s="165">
        <v>40814</v>
      </c>
      <c r="R223" s="165" t="s">
        <v>2915</v>
      </c>
    </row>
    <row r="224" spans="2:18" s="31" customFormat="1" x14ac:dyDescent="0.2">
      <c r="B224" s="152" t="s">
        <v>4910</v>
      </c>
      <c r="C224" s="152" t="s">
        <v>4911</v>
      </c>
      <c r="D224" s="182" t="s">
        <v>4912</v>
      </c>
      <c r="E224" s="153">
        <v>1224.52</v>
      </c>
      <c r="F224" s="153">
        <v>1297.1100000000001</v>
      </c>
      <c r="G224" s="154">
        <v>-72.590000000000146</v>
      </c>
      <c r="H224" s="155">
        <f t="shared" si="7"/>
        <v>-5.5962871306211609E-2</v>
      </c>
      <c r="I224" s="155">
        <f t="shared" si="6"/>
        <v>3.9179161186099738E-5</v>
      </c>
      <c r="J224" s="154">
        <v>1224.52</v>
      </c>
      <c r="K224" s="154">
        <v>1297.1100000000001</v>
      </c>
      <c r="L224" s="156">
        <v>-72.590000000000146</v>
      </c>
      <c r="M224" s="20">
        <v>40817</v>
      </c>
      <c r="N224" s="20">
        <v>41182</v>
      </c>
      <c r="O224" s="165">
        <v>41043</v>
      </c>
      <c r="P224" s="158" t="s">
        <v>2914</v>
      </c>
      <c r="Q224" s="165">
        <v>41059</v>
      </c>
      <c r="R224" s="165" t="s">
        <v>2914</v>
      </c>
    </row>
    <row r="225" spans="2:18" s="31" customFormat="1" x14ac:dyDescent="0.2">
      <c r="B225" s="152" t="s">
        <v>4138</v>
      </c>
      <c r="C225" s="152" t="s">
        <v>4139</v>
      </c>
      <c r="D225" s="182" t="s">
        <v>4140</v>
      </c>
      <c r="E225" s="153">
        <v>9372.76</v>
      </c>
      <c r="F225" s="153">
        <v>14350.08</v>
      </c>
      <c r="G225" s="154">
        <v>-3903.9300000000003</v>
      </c>
      <c r="H225" s="155">
        <f t="shared" si="7"/>
        <v>-0.27204935442868611</v>
      </c>
      <c r="I225" s="155">
        <f t="shared" si="6"/>
        <v>3.3423006126823222E-4</v>
      </c>
      <c r="J225" s="154">
        <v>10446.15</v>
      </c>
      <c r="K225" s="154">
        <v>14350.08</v>
      </c>
      <c r="L225" s="156">
        <v>-3903.9300000000003</v>
      </c>
      <c r="M225" s="20">
        <v>40817</v>
      </c>
      <c r="N225" s="20">
        <v>41182</v>
      </c>
      <c r="O225" s="165">
        <v>40793</v>
      </c>
      <c r="P225" s="158" t="s">
        <v>2915</v>
      </c>
      <c r="Q225" s="165">
        <v>40848</v>
      </c>
      <c r="R225" s="165" t="s">
        <v>2965</v>
      </c>
    </row>
    <row r="226" spans="2:18" s="31" customFormat="1" x14ac:dyDescent="0.2">
      <c r="B226" s="152" t="s">
        <v>4913</v>
      </c>
      <c r="C226" s="152" t="s">
        <v>4914</v>
      </c>
      <c r="D226" s="182" t="s">
        <v>4915</v>
      </c>
      <c r="E226" s="153">
        <v>232467.86000000002</v>
      </c>
      <c r="F226" s="153">
        <v>221461.47</v>
      </c>
      <c r="G226" s="154">
        <v>11006.390000000014</v>
      </c>
      <c r="H226" s="155">
        <f t="shared" si="7"/>
        <v>4.9698893446340861E-2</v>
      </c>
      <c r="I226" s="155">
        <f t="shared" si="6"/>
        <v>7.4379313996730699E-3</v>
      </c>
      <c r="J226" s="154">
        <v>232467.86000000002</v>
      </c>
      <c r="K226" s="154">
        <v>221461.47</v>
      </c>
      <c r="L226" s="156">
        <v>11006.390000000014</v>
      </c>
      <c r="M226" s="20">
        <v>40817</v>
      </c>
      <c r="N226" s="20">
        <v>41182</v>
      </c>
      <c r="O226" s="165">
        <v>40695</v>
      </c>
      <c r="P226" s="158" t="s">
        <v>3056</v>
      </c>
      <c r="Q226" s="165">
        <v>41061</v>
      </c>
      <c r="R226" s="165" t="s">
        <v>3056</v>
      </c>
    </row>
    <row r="227" spans="2:18" s="31" customFormat="1" ht="76.5" x14ac:dyDescent="0.2">
      <c r="B227" s="152" t="s">
        <v>4916</v>
      </c>
      <c r="C227" s="152" t="s">
        <v>4917</v>
      </c>
      <c r="D227" s="182" t="s">
        <v>4918</v>
      </c>
      <c r="E227" s="153">
        <v>40304.410000000003</v>
      </c>
      <c r="F227" s="153">
        <v>24882.03</v>
      </c>
      <c r="G227" s="154">
        <v>15422.380000000005</v>
      </c>
      <c r="H227" s="155">
        <f t="shared" si="7"/>
        <v>0.6198200066473678</v>
      </c>
      <c r="I227" s="155">
        <f t="shared" si="6"/>
        <v>1.2895607878194314E-3</v>
      </c>
      <c r="J227" s="154">
        <v>40304.410000000003</v>
      </c>
      <c r="K227" s="154">
        <v>24882.03</v>
      </c>
      <c r="L227" s="156">
        <v>15422.380000000005</v>
      </c>
      <c r="M227" s="20">
        <v>40817</v>
      </c>
      <c r="N227" s="20">
        <v>41182</v>
      </c>
      <c r="O227" s="165">
        <v>40848</v>
      </c>
      <c r="P227" s="158" t="s">
        <v>2965</v>
      </c>
      <c r="Q227" s="165">
        <v>41180</v>
      </c>
      <c r="R227" s="165" t="s">
        <v>2915</v>
      </c>
    </row>
    <row r="228" spans="2:18" s="31" customFormat="1" x14ac:dyDescent="0.2">
      <c r="B228" s="152" t="s">
        <v>4919</v>
      </c>
      <c r="C228" s="152" t="s">
        <v>4920</v>
      </c>
      <c r="D228" s="182" t="s">
        <v>4921</v>
      </c>
      <c r="E228" s="153">
        <v>6302.56</v>
      </c>
      <c r="F228" s="153">
        <v>4576.6400000000003</v>
      </c>
      <c r="G228" s="154">
        <v>1725.92</v>
      </c>
      <c r="H228" s="155">
        <f t="shared" si="7"/>
        <v>0.37711508879876937</v>
      </c>
      <c r="I228" s="155">
        <f t="shared" si="6"/>
        <v>2.0165372074369123E-4</v>
      </c>
      <c r="J228" s="154">
        <v>6302.56</v>
      </c>
      <c r="K228" s="154">
        <v>4576.6400000000003</v>
      </c>
      <c r="L228" s="156">
        <v>1725.92</v>
      </c>
      <c r="M228" s="20">
        <v>40817</v>
      </c>
      <c r="N228" s="20">
        <v>41182</v>
      </c>
      <c r="O228" s="165">
        <v>40988</v>
      </c>
      <c r="P228" s="158" t="s">
        <v>2930</v>
      </c>
      <c r="Q228" s="165">
        <v>41180</v>
      </c>
      <c r="R228" s="165" t="s">
        <v>2915</v>
      </c>
    </row>
    <row r="229" spans="2:18" s="31" customFormat="1" ht="38.25" x14ac:dyDescent="0.2">
      <c r="B229" s="152" t="s">
        <v>4922</v>
      </c>
      <c r="C229" s="152" t="s">
        <v>4923</v>
      </c>
      <c r="D229" s="182" t="s">
        <v>4924</v>
      </c>
      <c r="E229" s="153">
        <v>31969.45</v>
      </c>
      <c r="F229" s="153">
        <v>33133.89</v>
      </c>
      <c r="G229" s="154">
        <v>-1164.4399999999987</v>
      </c>
      <c r="H229" s="155">
        <f t="shared" si="7"/>
        <v>-3.5143473947671061E-2</v>
      </c>
      <c r="I229" s="155">
        <f t="shared" si="6"/>
        <v>1.0228793605502207E-3</v>
      </c>
      <c r="J229" s="154">
        <v>31969.45</v>
      </c>
      <c r="K229" s="154">
        <v>33133.89</v>
      </c>
      <c r="L229" s="156">
        <v>-1164.4399999999987</v>
      </c>
      <c r="M229" s="20">
        <v>40817</v>
      </c>
      <c r="N229" s="20">
        <v>41182</v>
      </c>
      <c r="O229" s="165">
        <v>40817</v>
      </c>
      <c r="P229" s="158" t="s">
        <v>2917</v>
      </c>
      <c r="Q229" s="165">
        <v>41213</v>
      </c>
      <c r="R229" s="165" t="s">
        <v>2917</v>
      </c>
    </row>
    <row r="230" spans="2:18" s="31" customFormat="1" ht="63.75" x14ac:dyDescent="0.2">
      <c r="B230" s="152" t="s">
        <v>4925</v>
      </c>
      <c r="C230" s="152" t="s">
        <v>4926</v>
      </c>
      <c r="D230" s="182" t="s">
        <v>4927</v>
      </c>
      <c r="E230" s="153">
        <v>8153.8</v>
      </c>
      <c r="F230" s="153">
        <v>8145.52</v>
      </c>
      <c r="G230" s="154">
        <v>8.2799999999997453</v>
      </c>
      <c r="H230" s="155">
        <f t="shared" si="7"/>
        <v>1.0165096887613983E-3</v>
      </c>
      <c r="I230" s="155">
        <f t="shared" si="6"/>
        <v>2.6088511782512334E-4</v>
      </c>
      <c r="J230" s="154">
        <v>8153.8</v>
      </c>
      <c r="K230" s="154">
        <v>8145.52</v>
      </c>
      <c r="L230" s="156">
        <v>8.2799999999997453</v>
      </c>
      <c r="M230" s="20">
        <v>40817</v>
      </c>
      <c r="N230" s="20">
        <v>41182</v>
      </c>
      <c r="O230" s="165">
        <v>40817</v>
      </c>
      <c r="P230" s="158" t="s">
        <v>2917</v>
      </c>
      <c r="Q230" s="165">
        <v>41213</v>
      </c>
      <c r="R230" s="165" t="s">
        <v>2917</v>
      </c>
    </row>
    <row r="231" spans="2:18" s="31" customFormat="1" ht="25.5" x14ac:dyDescent="0.2">
      <c r="B231" s="152" t="s">
        <v>4928</v>
      </c>
      <c r="C231" s="152" t="s">
        <v>4929</v>
      </c>
      <c r="D231" s="182" t="s">
        <v>4930</v>
      </c>
      <c r="E231" s="153">
        <v>9312.99</v>
      </c>
      <c r="F231" s="153">
        <v>11988.09</v>
      </c>
      <c r="G231" s="154">
        <v>-2675.1000000000004</v>
      </c>
      <c r="H231" s="155">
        <f t="shared" si="7"/>
        <v>-0.22314647287432779</v>
      </c>
      <c r="I231" s="155">
        <f t="shared" si="6"/>
        <v>2.979740113142578E-4</v>
      </c>
      <c r="J231" s="154">
        <v>9312.99</v>
      </c>
      <c r="K231" s="154">
        <v>11988.09</v>
      </c>
      <c r="L231" s="156">
        <v>-2675.1000000000004</v>
      </c>
      <c r="M231" s="20">
        <v>40817</v>
      </c>
      <c r="N231" s="20">
        <v>41182</v>
      </c>
      <c r="O231" s="165">
        <v>40725</v>
      </c>
      <c r="P231" s="158" t="s">
        <v>2916</v>
      </c>
      <c r="Q231" s="165">
        <v>40814</v>
      </c>
      <c r="R231" s="165" t="s">
        <v>2915</v>
      </c>
    </row>
    <row r="232" spans="2:18" s="31" customFormat="1" x14ac:dyDescent="0.2">
      <c r="B232" s="152" t="s">
        <v>4141</v>
      </c>
      <c r="C232" s="152" t="s">
        <v>4142</v>
      </c>
      <c r="D232" s="182" t="s">
        <v>4143</v>
      </c>
      <c r="E232" s="153">
        <v>-19.580000000000002</v>
      </c>
      <c r="F232" s="153">
        <v>48992.29</v>
      </c>
      <c r="G232" s="154">
        <v>-4751.0999999999985</v>
      </c>
      <c r="H232" s="155">
        <f t="shared" si="7"/>
        <v>-9.6976483442598793E-2</v>
      </c>
      <c r="I232" s="155">
        <f t="shared" si="6"/>
        <v>1.4155201336645085E-3</v>
      </c>
      <c r="J232" s="154">
        <v>44241.19</v>
      </c>
      <c r="K232" s="154">
        <v>48992.29</v>
      </c>
      <c r="L232" s="156">
        <v>-4751.0999999999985</v>
      </c>
      <c r="M232" s="20">
        <v>40817</v>
      </c>
      <c r="N232" s="20">
        <v>41182</v>
      </c>
      <c r="O232" s="165">
        <v>40721</v>
      </c>
      <c r="P232" s="158" t="s">
        <v>3056</v>
      </c>
      <c r="Q232" s="165">
        <v>40814</v>
      </c>
      <c r="R232" s="165" t="s">
        <v>2915</v>
      </c>
    </row>
    <row r="233" spans="2:18" s="31" customFormat="1" x14ac:dyDescent="0.2">
      <c r="B233" s="152" t="s">
        <v>4144</v>
      </c>
      <c r="C233" s="152" t="s">
        <v>4145</v>
      </c>
      <c r="D233" s="182" t="s">
        <v>4146</v>
      </c>
      <c r="E233" s="153">
        <v>45735.94</v>
      </c>
      <c r="F233" s="153">
        <v>151333.57</v>
      </c>
      <c r="G233" s="154">
        <v>-21344.22</v>
      </c>
      <c r="H233" s="155">
        <f t="shared" si="7"/>
        <v>-0.14104088075104551</v>
      </c>
      <c r="I233" s="155">
        <f t="shared" si="6"/>
        <v>4.1590775945891728E-3</v>
      </c>
      <c r="J233" s="154">
        <v>129989.35</v>
      </c>
      <c r="K233" s="154">
        <v>151333.57</v>
      </c>
      <c r="L233" s="156">
        <v>-21344.22</v>
      </c>
      <c r="M233" s="20">
        <v>40817</v>
      </c>
      <c r="N233" s="20">
        <v>41182</v>
      </c>
      <c r="O233" s="165">
        <v>40745</v>
      </c>
      <c r="P233" s="158" t="s">
        <v>2916</v>
      </c>
      <c r="Q233" s="165">
        <v>40814</v>
      </c>
      <c r="R233" s="165" t="s">
        <v>2915</v>
      </c>
    </row>
    <row r="234" spans="2:18" s="31" customFormat="1" x14ac:dyDescent="0.2">
      <c r="B234" s="152" t="s">
        <v>4931</v>
      </c>
      <c r="C234" s="152" t="s">
        <v>4932</v>
      </c>
      <c r="D234" s="182" t="s">
        <v>4933</v>
      </c>
      <c r="E234" s="153">
        <v>790899.89</v>
      </c>
      <c r="F234" s="153">
        <v>680006.21</v>
      </c>
      <c r="G234" s="154">
        <v>110893.68000000005</v>
      </c>
      <c r="H234" s="155">
        <f t="shared" si="7"/>
        <v>0.16307745189562323</v>
      </c>
      <c r="I234" s="155">
        <f t="shared" si="6"/>
        <v>2.5305257792750262E-2</v>
      </c>
      <c r="J234" s="154">
        <v>790899.89</v>
      </c>
      <c r="K234" s="154">
        <v>680006.21</v>
      </c>
      <c r="L234" s="156">
        <v>110893.68000000005</v>
      </c>
      <c r="M234" s="20">
        <v>40817</v>
      </c>
      <c r="N234" s="20">
        <v>41182</v>
      </c>
      <c r="O234" s="165">
        <v>40858</v>
      </c>
      <c r="P234" s="158" t="s">
        <v>2965</v>
      </c>
      <c r="Q234" s="165">
        <v>41180</v>
      </c>
      <c r="R234" s="165" t="s">
        <v>2915</v>
      </c>
    </row>
    <row r="235" spans="2:18" s="31" customFormat="1" x14ac:dyDescent="0.2">
      <c r="B235" s="152" t="s">
        <v>4147</v>
      </c>
      <c r="C235" s="152" t="s">
        <v>4148</v>
      </c>
      <c r="D235" s="182" t="s">
        <v>4149</v>
      </c>
      <c r="E235" s="153">
        <v>-417.38</v>
      </c>
      <c r="F235" s="153">
        <v>12784.99</v>
      </c>
      <c r="G235" s="154">
        <v>-5421.1399999999994</v>
      </c>
      <c r="H235" s="155">
        <f t="shared" si="7"/>
        <v>-0.42402379665529655</v>
      </c>
      <c r="I235" s="155">
        <f t="shared" si="6"/>
        <v>2.3561025226232364E-4</v>
      </c>
      <c r="J235" s="154">
        <v>7363.85</v>
      </c>
      <c r="K235" s="154">
        <v>12784.99</v>
      </c>
      <c r="L235" s="156">
        <v>-5421.1399999999994</v>
      </c>
      <c r="M235" s="20">
        <v>40817</v>
      </c>
      <c r="N235" s="20">
        <v>41182</v>
      </c>
      <c r="O235" s="165">
        <v>40422</v>
      </c>
      <c r="P235" s="158" t="s">
        <v>2915</v>
      </c>
      <c r="Q235" s="165">
        <v>40449</v>
      </c>
      <c r="R235" s="165" t="s">
        <v>2915</v>
      </c>
    </row>
    <row r="236" spans="2:18" s="31" customFormat="1" x14ac:dyDescent="0.2">
      <c r="B236" s="152" t="s">
        <v>4934</v>
      </c>
      <c r="C236" s="152" t="s">
        <v>4935</v>
      </c>
      <c r="D236" s="182" t="s">
        <v>4936</v>
      </c>
      <c r="E236" s="153">
        <v>43053.01</v>
      </c>
      <c r="F236" s="153">
        <v>49593.56</v>
      </c>
      <c r="G236" s="154">
        <v>-6540.5499999999956</v>
      </c>
      <c r="H236" s="155">
        <f t="shared" si="7"/>
        <v>-0.13188305094451772</v>
      </c>
      <c r="I236" s="155">
        <f t="shared" si="6"/>
        <v>1.3775036898840067E-3</v>
      </c>
      <c r="J236" s="154">
        <v>43053.01</v>
      </c>
      <c r="K236" s="154">
        <v>49593.56</v>
      </c>
      <c r="L236" s="156">
        <v>-6540.5499999999956</v>
      </c>
      <c r="M236" s="20">
        <v>40817</v>
      </c>
      <c r="N236" s="20">
        <v>41182</v>
      </c>
      <c r="O236" s="165">
        <v>40955</v>
      </c>
      <c r="P236" s="158" t="s">
        <v>2990</v>
      </c>
      <c r="Q236" s="165">
        <v>41213</v>
      </c>
      <c r="R236" s="165" t="s">
        <v>2917</v>
      </c>
    </row>
    <row r="237" spans="2:18" s="31" customFormat="1" x14ac:dyDescent="0.2">
      <c r="B237" s="152" t="s">
        <v>4150</v>
      </c>
      <c r="C237" s="152" t="s">
        <v>4151</v>
      </c>
      <c r="D237" s="182" t="s">
        <v>4152</v>
      </c>
      <c r="E237" s="153">
        <v>-156.5</v>
      </c>
      <c r="F237" s="153">
        <v>25880.83</v>
      </c>
      <c r="G237" s="154">
        <v>2105.8099999999977</v>
      </c>
      <c r="H237" s="155">
        <f t="shared" si="7"/>
        <v>8.1365628536642656E-2</v>
      </c>
      <c r="I237" s="155">
        <f t="shared" si="6"/>
        <v>8.9544726065506996E-4</v>
      </c>
      <c r="J237" s="154">
        <v>27986.639999999999</v>
      </c>
      <c r="K237" s="154">
        <v>25880.83</v>
      </c>
      <c r="L237" s="156">
        <v>2105.8099999999977</v>
      </c>
      <c r="M237" s="20">
        <v>40817</v>
      </c>
      <c r="N237" s="20">
        <v>41182</v>
      </c>
      <c r="O237" s="165">
        <v>40725</v>
      </c>
      <c r="P237" s="158" t="s">
        <v>2916</v>
      </c>
      <c r="Q237" s="165">
        <v>40814</v>
      </c>
      <c r="R237" s="165" t="s">
        <v>2915</v>
      </c>
    </row>
    <row r="238" spans="2:18" s="31" customFormat="1" x14ac:dyDescent="0.2">
      <c r="B238" s="152" t="s">
        <v>4937</v>
      </c>
      <c r="C238" s="152" t="s">
        <v>4938</v>
      </c>
      <c r="D238" s="182" t="s">
        <v>4939</v>
      </c>
      <c r="E238" s="153">
        <v>8038.1</v>
      </c>
      <c r="F238" s="153">
        <v>11641.5</v>
      </c>
      <c r="G238" s="154">
        <v>-3603.3999999999996</v>
      </c>
      <c r="H238" s="155">
        <f t="shared" si="7"/>
        <v>-0.30953055877678992</v>
      </c>
      <c r="I238" s="155">
        <f t="shared" si="6"/>
        <v>2.5718323549634819E-4</v>
      </c>
      <c r="J238" s="154">
        <v>8038.1</v>
      </c>
      <c r="K238" s="154">
        <v>11641.5</v>
      </c>
      <c r="L238" s="156">
        <v>-3603.3999999999996</v>
      </c>
      <c r="M238" s="20">
        <v>40817</v>
      </c>
      <c r="N238" s="20">
        <v>41182</v>
      </c>
      <c r="O238" s="165">
        <v>40882</v>
      </c>
      <c r="P238" s="158" t="s">
        <v>2921</v>
      </c>
      <c r="Q238" s="165">
        <v>41182</v>
      </c>
      <c r="R238" s="165" t="s">
        <v>2915</v>
      </c>
    </row>
    <row r="239" spans="2:18" s="31" customFormat="1" x14ac:dyDescent="0.2">
      <c r="B239" s="152" t="s">
        <v>3262</v>
      </c>
      <c r="C239" s="152" t="s">
        <v>3263</v>
      </c>
      <c r="D239" s="182" t="s">
        <v>3264</v>
      </c>
      <c r="E239" s="153">
        <v>1881.49</v>
      </c>
      <c r="F239" s="153">
        <v>3009467.72</v>
      </c>
      <c r="G239" s="154">
        <v>809610.41999999993</v>
      </c>
      <c r="H239" s="155">
        <f t="shared" si="7"/>
        <v>0.26902113440844611</v>
      </c>
      <c r="I239" s="155">
        <f t="shared" si="6"/>
        <v>0.12219341295313264</v>
      </c>
      <c r="J239" s="154">
        <v>3819078.14</v>
      </c>
      <c r="K239" s="154">
        <v>3009467.72</v>
      </c>
      <c r="L239" s="156">
        <v>809610.41999999993</v>
      </c>
      <c r="M239" s="20">
        <v>40817</v>
      </c>
      <c r="N239" s="20">
        <v>41182</v>
      </c>
      <c r="O239" s="165">
        <v>40360</v>
      </c>
      <c r="P239" s="158" t="s">
        <v>2916</v>
      </c>
      <c r="Q239" s="165">
        <v>40543</v>
      </c>
      <c r="R239" s="165" t="s">
        <v>2921</v>
      </c>
    </row>
    <row r="240" spans="2:18" s="31" customFormat="1" ht="25.5" x14ac:dyDescent="0.2">
      <c r="B240" s="152" t="s">
        <v>4940</v>
      </c>
      <c r="C240" s="152" t="s">
        <v>4941</v>
      </c>
      <c r="D240" s="182" t="s">
        <v>4942</v>
      </c>
      <c r="E240" s="153">
        <v>16056.81</v>
      </c>
      <c r="F240" s="153">
        <v>6673.87</v>
      </c>
      <c r="G240" s="154">
        <v>9382.9399999999987</v>
      </c>
      <c r="H240" s="155">
        <f t="shared" si="7"/>
        <v>1.4059219013855528</v>
      </c>
      <c r="I240" s="155">
        <f t="shared" si="6"/>
        <v>5.1374607774848759E-4</v>
      </c>
      <c r="J240" s="154">
        <v>16056.81</v>
      </c>
      <c r="K240" s="154">
        <v>6673.87</v>
      </c>
      <c r="L240" s="156">
        <v>9382.9399999999987</v>
      </c>
      <c r="M240" s="20">
        <v>40817</v>
      </c>
      <c r="N240" s="20">
        <v>41182</v>
      </c>
      <c r="O240" s="165">
        <v>40909</v>
      </c>
      <c r="P240" s="158" t="s">
        <v>2922</v>
      </c>
      <c r="Q240" s="165">
        <v>41275</v>
      </c>
      <c r="R240" s="165" t="s">
        <v>2922</v>
      </c>
    </row>
    <row r="241" spans="2:18" s="31" customFormat="1" x14ac:dyDescent="0.2">
      <c r="B241" s="152" t="s">
        <v>4943</v>
      </c>
      <c r="C241" s="152" t="s">
        <v>4944</v>
      </c>
      <c r="D241" s="182" t="s">
        <v>4945</v>
      </c>
      <c r="E241" s="153">
        <v>1709.3400000000001</v>
      </c>
      <c r="F241" s="153">
        <v>2169.46</v>
      </c>
      <c r="G241" s="154">
        <v>-460.11999999999989</v>
      </c>
      <c r="H241" s="155">
        <f t="shared" si="7"/>
        <v>-0.21208964442764552</v>
      </c>
      <c r="I241" s="155">
        <f t="shared" si="6"/>
        <v>5.4691231978120187E-5</v>
      </c>
      <c r="J241" s="154">
        <v>1709.3400000000001</v>
      </c>
      <c r="K241" s="154">
        <v>2169.46</v>
      </c>
      <c r="L241" s="156">
        <v>-460.11999999999989</v>
      </c>
      <c r="M241" s="20">
        <v>40817</v>
      </c>
      <c r="N241" s="20">
        <v>41182</v>
      </c>
      <c r="O241" s="165">
        <v>40851.612037037034</v>
      </c>
      <c r="P241" s="158" t="s">
        <v>2965</v>
      </c>
      <c r="Q241" s="165">
        <v>41182</v>
      </c>
      <c r="R241" s="165" t="s">
        <v>2915</v>
      </c>
    </row>
    <row r="242" spans="2:18" s="31" customFormat="1" x14ac:dyDescent="0.2">
      <c r="B242" s="152" t="s">
        <v>4153</v>
      </c>
      <c r="C242" s="152" t="s">
        <v>4154</v>
      </c>
      <c r="D242" s="182" t="s">
        <v>4155</v>
      </c>
      <c r="E242" s="153">
        <v>17281.150000000001</v>
      </c>
      <c r="F242" s="153">
        <v>62145.630000000005</v>
      </c>
      <c r="G242" s="154">
        <v>-12785.780000000006</v>
      </c>
      <c r="H242" s="155">
        <f t="shared" si="7"/>
        <v>-0.20573900369181236</v>
      </c>
      <c r="I242" s="155">
        <f t="shared" si="6"/>
        <v>1.5792943514778893E-3</v>
      </c>
      <c r="J242" s="154">
        <v>49359.85</v>
      </c>
      <c r="K242" s="154">
        <v>62145.630000000005</v>
      </c>
      <c r="L242" s="156">
        <v>-12785.780000000006</v>
      </c>
      <c r="M242" s="20">
        <v>40817</v>
      </c>
      <c r="N242" s="20">
        <v>41182</v>
      </c>
      <c r="O242" s="165">
        <v>40620</v>
      </c>
      <c r="P242" s="158" t="s">
        <v>2930</v>
      </c>
      <c r="Q242" s="165">
        <v>40816</v>
      </c>
      <c r="R242" s="165" t="s">
        <v>2915</v>
      </c>
    </row>
    <row r="243" spans="2:18" s="31" customFormat="1" x14ac:dyDescent="0.2">
      <c r="B243" s="152" t="s">
        <v>4946</v>
      </c>
      <c r="C243" s="152" t="s">
        <v>4947</v>
      </c>
      <c r="D243" s="182" t="s">
        <v>4948</v>
      </c>
      <c r="E243" s="153">
        <v>2678.92</v>
      </c>
      <c r="F243" s="153">
        <v>1956.3400000000001</v>
      </c>
      <c r="G243" s="154">
        <v>722.57999999999993</v>
      </c>
      <c r="H243" s="155">
        <f t="shared" si="7"/>
        <v>0.36935297545416435</v>
      </c>
      <c r="I243" s="155">
        <f t="shared" si="6"/>
        <v>8.5713453830616327E-5</v>
      </c>
      <c r="J243" s="154">
        <v>2678.92</v>
      </c>
      <c r="K243" s="154">
        <v>1956.3400000000001</v>
      </c>
      <c r="L243" s="156">
        <v>722.57999999999993</v>
      </c>
      <c r="M243" s="20">
        <v>40817</v>
      </c>
      <c r="N243" s="20">
        <v>41182</v>
      </c>
      <c r="O243" s="165">
        <v>41120</v>
      </c>
      <c r="P243" s="158" t="s">
        <v>2916</v>
      </c>
      <c r="Q243" s="165">
        <v>41180</v>
      </c>
      <c r="R243" s="165" t="s">
        <v>2915</v>
      </c>
    </row>
    <row r="244" spans="2:18" s="31" customFormat="1" x14ac:dyDescent="0.2">
      <c r="B244" s="152" t="s">
        <v>4949</v>
      </c>
      <c r="C244" s="152" t="s">
        <v>4950</v>
      </c>
      <c r="D244" s="182" t="s">
        <v>4950</v>
      </c>
      <c r="E244" s="153">
        <v>22384.9</v>
      </c>
      <c r="F244" s="153">
        <v>538008.43000000005</v>
      </c>
      <c r="G244" s="154">
        <v>-515623.53</v>
      </c>
      <c r="H244" s="155">
        <f t="shared" si="7"/>
        <v>-0.95839303112778362</v>
      </c>
      <c r="I244" s="155">
        <f t="shared" si="6"/>
        <v>7.1621664426446609E-4</v>
      </c>
      <c r="J244" s="154">
        <v>22384.9</v>
      </c>
      <c r="K244" s="154">
        <v>538008.43000000005</v>
      </c>
      <c r="L244" s="156">
        <v>-515623.53</v>
      </c>
      <c r="M244" s="20">
        <v>40817</v>
      </c>
      <c r="N244" s="20">
        <v>41182</v>
      </c>
      <c r="O244" s="165">
        <v>41148</v>
      </c>
      <c r="P244" s="158" t="s">
        <v>2926</v>
      </c>
      <c r="Q244" s="165">
        <v>41274</v>
      </c>
      <c r="R244" s="165" t="s">
        <v>2921</v>
      </c>
    </row>
    <row r="245" spans="2:18" s="31" customFormat="1" x14ac:dyDescent="0.2">
      <c r="B245" s="152" t="s">
        <v>4951</v>
      </c>
      <c r="C245" s="152" t="s">
        <v>4952</v>
      </c>
      <c r="D245" s="182" t="s">
        <v>4953</v>
      </c>
      <c r="E245" s="153">
        <v>30239.24</v>
      </c>
      <c r="F245" s="153">
        <v>37103.040000000001</v>
      </c>
      <c r="G245" s="154">
        <v>-6863.7999999999993</v>
      </c>
      <c r="H245" s="155">
        <f t="shared" si="7"/>
        <v>-0.18499292780322041</v>
      </c>
      <c r="I245" s="155">
        <f t="shared" si="6"/>
        <v>9.6752038194978824E-4</v>
      </c>
      <c r="J245" s="154">
        <v>30239.24</v>
      </c>
      <c r="K245" s="154">
        <v>37103.040000000001</v>
      </c>
      <c r="L245" s="156">
        <v>-6863.7999999999993</v>
      </c>
      <c r="M245" s="20">
        <v>40817</v>
      </c>
      <c r="N245" s="20">
        <v>41182</v>
      </c>
      <c r="O245" s="165">
        <v>41085</v>
      </c>
      <c r="P245" s="158" t="s">
        <v>3056</v>
      </c>
      <c r="Q245" s="165">
        <v>41180</v>
      </c>
      <c r="R245" s="165" t="s">
        <v>2915</v>
      </c>
    </row>
    <row r="246" spans="2:18" s="31" customFormat="1" x14ac:dyDescent="0.2">
      <c r="B246" s="152" t="s">
        <v>4954</v>
      </c>
      <c r="C246" s="152" t="s">
        <v>4955</v>
      </c>
      <c r="D246" s="182" t="s">
        <v>4956</v>
      </c>
      <c r="E246" s="153">
        <v>386.39</v>
      </c>
      <c r="F246" s="153">
        <v>4582.8100000000004</v>
      </c>
      <c r="G246" s="154">
        <v>-4196.42</v>
      </c>
      <c r="H246" s="155">
        <f t="shared" si="7"/>
        <v>-0.91568710027254019</v>
      </c>
      <c r="I246" s="155">
        <f t="shared" si="6"/>
        <v>1.2362751192873189E-5</v>
      </c>
      <c r="J246" s="154">
        <v>386.39</v>
      </c>
      <c r="K246" s="154">
        <v>4582.8100000000004</v>
      </c>
      <c r="L246" s="156">
        <v>-4196.42</v>
      </c>
      <c r="M246" s="20">
        <v>40817</v>
      </c>
      <c r="N246" s="20">
        <v>41182</v>
      </c>
      <c r="O246" s="165">
        <v>41131</v>
      </c>
      <c r="P246" s="158" t="s">
        <v>2926</v>
      </c>
      <c r="Q246" s="165">
        <v>41180</v>
      </c>
      <c r="R246" s="165" t="s">
        <v>2915</v>
      </c>
    </row>
    <row r="247" spans="2:18" s="31" customFormat="1" x14ac:dyDescent="0.2">
      <c r="B247" s="152" t="s">
        <v>4957</v>
      </c>
      <c r="C247" s="152" t="s">
        <v>4958</v>
      </c>
      <c r="D247" s="182" t="s">
        <v>4959</v>
      </c>
      <c r="E247" s="153">
        <v>6987.4800000000005</v>
      </c>
      <c r="F247" s="153">
        <v>17955.7</v>
      </c>
      <c r="G247" s="154">
        <v>-10968.220000000001</v>
      </c>
      <c r="H247" s="155">
        <f t="shared" si="7"/>
        <v>-0.61084892262624124</v>
      </c>
      <c r="I247" s="155">
        <f t="shared" si="6"/>
        <v>2.2356809623742216E-4</v>
      </c>
      <c r="J247" s="154">
        <v>6987.4800000000005</v>
      </c>
      <c r="K247" s="154">
        <v>17955.7</v>
      </c>
      <c r="L247" s="156">
        <v>-10968.220000000001</v>
      </c>
      <c r="M247" s="20">
        <v>40817</v>
      </c>
      <c r="N247" s="20">
        <v>41182</v>
      </c>
      <c r="O247" s="165">
        <v>40987</v>
      </c>
      <c r="P247" s="158" t="s">
        <v>2930</v>
      </c>
      <c r="Q247" s="165">
        <v>41180</v>
      </c>
      <c r="R247" s="165" t="s">
        <v>2915</v>
      </c>
    </row>
    <row r="248" spans="2:18" s="31" customFormat="1" x14ac:dyDescent="0.2">
      <c r="B248" s="152" t="s">
        <v>4960</v>
      </c>
      <c r="C248" s="152" t="s">
        <v>4961</v>
      </c>
      <c r="D248" s="182" t="s">
        <v>4962</v>
      </c>
      <c r="E248" s="153">
        <v>4873.78</v>
      </c>
      <c r="F248" s="153">
        <v>6360.17</v>
      </c>
      <c r="G248" s="154">
        <v>-1486.3900000000003</v>
      </c>
      <c r="H248" s="155">
        <f t="shared" si="7"/>
        <v>-0.23370287272195558</v>
      </c>
      <c r="I248" s="155">
        <f t="shared" si="6"/>
        <v>1.5593915346877893E-4</v>
      </c>
      <c r="J248" s="154">
        <v>4873.78</v>
      </c>
      <c r="K248" s="154">
        <v>6360.17</v>
      </c>
      <c r="L248" s="156">
        <v>-1486.3900000000003</v>
      </c>
      <c r="M248" s="20">
        <v>40817</v>
      </c>
      <c r="N248" s="20">
        <v>41182</v>
      </c>
      <c r="O248" s="165">
        <v>41131</v>
      </c>
      <c r="P248" s="158" t="s">
        <v>2926</v>
      </c>
      <c r="Q248" s="165">
        <v>41274</v>
      </c>
      <c r="R248" s="165" t="s">
        <v>2921</v>
      </c>
    </row>
    <row r="249" spans="2:18" s="31" customFormat="1" x14ac:dyDescent="0.2">
      <c r="B249" s="152" t="s">
        <v>4963</v>
      </c>
      <c r="C249" s="152" t="s">
        <v>4964</v>
      </c>
      <c r="D249" s="182" t="s">
        <v>4965</v>
      </c>
      <c r="E249" s="153">
        <v>51562.54</v>
      </c>
      <c r="F249" s="153">
        <v>0</v>
      </c>
      <c r="G249" s="159"/>
      <c r="H249" s="155"/>
      <c r="I249" s="155">
        <f t="shared" si="6"/>
        <v>1.6497705760826406E-3</v>
      </c>
      <c r="J249" s="154">
        <v>51562.54</v>
      </c>
      <c r="K249" s="154" t="s">
        <v>2801</v>
      </c>
      <c r="L249" s="156"/>
      <c r="M249" s="20">
        <v>40817</v>
      </c>
      <c r="N249" s="20">
        <v>41182</v>
      </c>
      <c r="O249" s="165">
        <v>41274</v>
      </c>
      <c r="P249" s="158" t="s">
        <v>2921</v>
      </c>
      <c r="Q249" s="165">
        <v>41274</v>
      </c>
      <c r="R249" s="165" t="s">
        <v>2921</v>
      </c>
    </row>
    <row r="250" spans="2:18" s="31" customFormat="1" x14ac:dyDescent="0.2">
      <c r="B250" s="152" t="s">
        <v>4966</v>
      </c>
      <c r="C250" s="152" t="s">
        <v>4967</v>
      </c>
      <c r="D250" s="182" t="s">
        <v>4968</v>
      </c>
      <c r="E250" s="153">
        <v>23542.55</v>
      </c>
      <c r="F250" s="153">
        <v>245143.23</v>
      </c>
      <c r="G250" s="154">
        <v>-221600.68000000002</v>
      </c>
      <c r="H250" s="155">
        <f t="shared" si="7"/>
        <v>-0.90396410294504159</v>
      </c>
      <c r="I250" s="155">
        <f t="shared" si="6"/>
        <v>7.5325626464395215E-4</v>
      </c>
      <c r="J250" s="154">
        <v>23542.55</v>
      </c>
      <c r="K250" s="154">
        <v>245143.23</v>
      </c>
      <c r="L250" s="156">
        <v>-221600.68000000002</v>
      </c>
      <c r="M250" s="20">
        <v>40817</v>
      </c>
      <c r="N250" s="20">
        <v>41182</v>
      </c>
      <c r="O250" s="165">
        <v>41099</v>
      </c>
      <c r="P250" s="158" t="s">
        <v>2916</v>
      </c>
      <c r="Q250" s="165">
        <v>41274</v>
      </c>
      <c r="R250" s="165" t="s">
        <v>2921</v>
      </c>
    </row>
    <row r="251" spans="2:18" s="31" customFormat="1" ht="25.5" x14ac:dyDescent="0.2">
      <c r="B251" s="152" t="s">
        <v>4969</v>
      </c>
      <c r="C251" s="152" t="s">
        <v>4970</v>
      </c>
      <c r="D251" s="182" t="s">
        <v>4971</v>
      </c>
      <c r="E251" s="153">
        <v>123413.67</v>
      </c>
      <c r="F251" s="153">
        <v>110498.88</v>
      </c>
      <c r="G251" s="154">
        <v>12914.789999999994</v>
      </c>
      <c r="H251" s="155">
        <f t="shared" si="7"/>
        <v>0.11687711223860363</v>
      </c>
      <c r="I251" s="155">
        <f t="shared" si="6"/>
        <v>3.9486852558538212E-3</v>
      </c>
      <c r="J251" s="154">
        <v>123413.67</v>
      </c>
      <c r="K251" s="154">
        <v>110498.88</v>
      </c>
      <c r="L251" s="156">
        <v>12914.789999999994</v>
      </c>
      <c r="M251" s="20">
        <v>40817</v>
      </c>
      <c r="N251" s="20">
        <v>41182</v>
      </c>
      <c r="O251" s="165">
        <v>41030</v>
      </c>
      <c r="P251" s="158" t="s">
        <v>2914</v>
      </c>
      <c r="Q251" s="165">
        <v>41395</v>
      </c>
      <c r="R251" s="165" t="s">
        <v>2914</v>
      </c>
    </row>
    <row r="252" spans="2:18" s="31" customFormat="1" x14ac:dyDescent="0.2">
      <c r="B252" s="152" t="s">
        <v>4972</v>
      </c>
      <c r="C252" s="152" t="s">
        <v>4973</v>
      </c>
      <c r="D252" s="182" t="s">
        <v>4973</v>
      </c>
      <c r="E252" s="153">
        <v>1438.42</v>
      </c>
      <c r="F252" s="153">
        <v>406.06</v>
      </c>
      <c r="G252" s="154">
        <v>1032.3600000000001</v>
      </c>
      <c r="H252" s="155">
        <f t="shared" si="7"/>
        <v>2.5423828990789543</v>
      </c>
      <c r="I252" s="155">
        <f t="shared" si="6"/>
        <v>4.6023004143100633E-5</v>
      </c>
      <c r="J252" s="154">
        <v>1438.42</v>
      </c>
      <c r="K252" s="154">
        <v>406.06</v>
      </c>
      <c r="L252" s="156">
        <v>1032.3600000000001</v>
      </c>
      <c r="M252" s="20">
        <v>40817</v>
      </c>
      <c r="N252" s="20">
        <v>41182</v>
      </c>
      <c r="O252" s="165">
        <v>40353</v>
      </c>
      <c r="P252" s="158" t="s">
        <v>3056</v>
      </c>
      <c r="Q252" s="165">
        <v>40449</v>
      </c>
      <c r="R252" s="165" t="s">
        <v>2915</v>
      </c>
    </row>
    <row r="253" spans="2:18" s="31" customFormat="1" ht="25.5" x14ac:dyDescent="0.2">
      <c r="B253" s="152" t="s">
        <v>3288</v>
      </c>
      <c r="C253" s="152" t="s">
        <v>3289</v>
      </c>
      <c r="D253" s="182" t="s">
        <v>3290</v>
      </c>
      <c r="E253" s="153">
        <v>9783.9600000000009</v>
      </c>
      <c r="F253" s="153">
        <v>18727.55</v>
      </c>
      <c r="G253" s="154">
        <v>16420.240000000002</v>
      </c>
      <c r="H253" s="155">
        <f t="shared" si="7"/>
        <v>0.8767959503512206</v>
      </c>
      <c r="I253" s="155">
        <f t="shared" si="6"/>
        <v>1.1245720198487443E-3</v>
      </c>
      <c r="J253" s="154">
        <v>35147.79</v>
      </c>
      <c r="K253" s="154">
        <v>18727.55</v>
      </c>
      <c r="L253" s="156">
        <v>16420.240000000002</v>
      </c>
      <c r="M253" s="20">
        <v>40817</v>
      </c>
      <c r="N253" s="20">
        <v>41182</v>
      </c>
      <c r="O253" s="165">
        <v>40249</v>
      </c>
      <c r="P253" s="158" t="s">
        <v>2930</v>
      </c>
      <c r="Q253" s="165">
        <v>40375</v>
      </c>
      <c r="R253" s="165" t="s">
        <v>2916</v>
      </c>
    </row>
    <row r="254" spans="2:18" s="31" customFormat="1" x14ac:dyDescent="0.2">
      <c r="B254" s="152" t="s">
        <v>4974</v>
      </c>
      <c r="C254" s="152" t="s">
        <v>2872</v>
      </c>
      <c r="D254" s="182" t="s">
        <v>2839</v>
      </c>
      <c r="E254" s="153">
        <v>-17392</v>
      </c>
      <c r="F254" s="153">
        <v>22303</v>
      </c>
      <c r="G254" s="154">
        <v>-39198.61</v>
      </c>
      <c r="H254" s="155">
        <f t="shared" si="7"/>
        <v>-1.7575487602564677</v>
      </c>
      <c r="I254" s="155">
        <f t="shared" si="6"/>
        <v>-5.4058392474396377E-4</v>
      </c>
      <c r="J254" s="154">
        <v>-16895.61</v>
      </c>
      <c r="K254" s="154">
        <v>22303</v>
      </c>
      <c r="L254" s="156">
        <v>-39198.61</v>
      </c>
      <c r="M254" s="20">
        <v>40817</v>
      </c>
      <c r="N254" s="20">
        <v>41182</v>
      </c>
      <c r="O254" s="165">
        <v>38239</v>
      </c>
      <c r="P254" s="158" t="s">
        <v>2915</v>
      </c>
      <c r="Q254" s="165">
        <v>38476</v>
      </c>
      <c r="R254" s="165" t="s">
        <v>2914</v>
      </c>
    </row>
    <row r="255" spans="2:18" s="31" customFormat="1" x14ac:dyDescent="0.2">
      <c r="B255" s="152" t="s">
        <v>4164</v>
      </c>
      <c r="C255" s="152" t="s">
        <v>4165</v>
      </c>
      <c r="D255" s="182" t="s">
        <v>4166</v>
      </c>
      <c r="E255" s="153">
        <v>89007.41</v>
      </c>
      <c r="F255" s="153">
        <v>0</v>
      </c>
      <c r="G255" s="159"/>
      <c r="H255" s="155"/>
      <c r="I255" s="155">
        <f t="shared" si="6"/>
        <v>5.9315014188415895E-3</v>
      </c>
      <c r="J255" s="154">
        <v>185385.34</v>
      </c>
      <c r="K255" s="154" t="s">
        <v>2801</v>
      </c>
      <c r="L255" s="156"/>
      <c r="M255" s="20">
        <v>40817</v>
      </c>
      <c r="N255" s="20">
        <v>41182</v>
      </c>
      <c r="O255" s="165">
        <v>40436</v>
      </c>
      <c r="P255" s="158" t="s">
        <v>2915</v>
      </c>
      <c r="Q255" s="165">
        <v>42643</v>
      </c>
      <c r="R255" s="165" t="s">
        <v>2915</v>
      </c>
    </row>
    <row r="256" spans="2:18" s="31" customFormat="1" x14ac:dyDescent="0.2">
      <c r="B256" s="152" t="s">
        <v>3303</v>
      </c>
      <c r="C256" s="152" t="s">
        <v>3304</v>
      </c>
      <c r="D256" s="182" t="s">
        <v>3305</v>
      </c>
      <c r="E256" s="153">
        <v>32191.61</v>
      </c>
      <c r="F256" s="153">
        <v>0</v>
      </c>
      <c r="G256" s="159"/>
      <c r="H256" s="155"/>
      <c r="I256" s="155">
        <f t="shared" si="6"/>
        <v>2.6069999171315882E-3</v>
      </c>
      <c r="J256" s="154">
        <v>81480.14</v>
      </c>
      <c r="K256" s="154" t="s">
        <v>2801</v>
      </c>
      <c r="L256" s="156"/>
      <c r="M256" s="20">
        <v>40817</v>
      </c>
      <c r="N256" s="20">
        <v>41182</v>
      </c>
      <c r="O256" s="165">
        <v>40436</v>
      </c>
      <c r="P256" s="158" t="s">
        <v>2915</v>
      </c>
      <c r="Q256" s="165">
        <v>42643</v>
      </c>
      <c r="R256" s="165" t="s">
        <v>2915</v>
      </c>
    </row>
    <row r="257" spans="2:18" s="31" customFormat="1" x14ac:dyDescent="0.2">
      <c r="B257" s="152" t="s">
        <v>3306</v>
      </c>
      <c r="C257" s="152" t="s">
        <v>3307</v>
      </c>
      <c r="D257" s="182" t="s">
        <v>3308</v>
      </c>
      <c r="E257" s="153">
        <v>20699.68</v>
      </c>
      <c r="F257" s="153">
        <v>0</v>
      </c>
      <c r="G257" s="159"/>
      <c r="H257" s="155"/>
      <c r="I257" s="155">
        <f t="shared" si="6"/>
        <v>1.281361294436586E-3</v>
      </c>
      <c r="J257" s="154">
        <v>40048.14</v>
      </c>
      <c r="K257" s="154" t="s">
        <v>2801</v>
      </c>
      <c r="L257" s="156"/>
      <c r="M257" s="20">
        <v>40817</v>
      </c>
      <c r="N257" s="20">
        <v>41182</v>
      </c>
      <c r="O257" s="165">
        <v>40436</v>
      </c>
      <c r="P257" s="158" t="s">
        <v>2915</v>
      </c>
      <c r="Q257" s="165">
        <v>42643</v>
      </c>
      <c r="R257" s="165" t="s">
        <v>2915</v>
      </c>
    </row>
    <row r="258" spans="2:18" s="31" customFormat="1" x14ac:dyDescent="0.2">
      <c r="B258" s="152" t="s">
        <v>3309</v>
      </c>
      <c r="C258" s="152" t="s">
        <v>3310</v>
      </c>
      <c r="D258" s="182" t="s">
        <v>3311</v>
      </c>
      <c r="E258" s="153">
        <v>47369</v>
      </c>
      <c r="F258" s="153">
        <v>0</v>
      </c>
      <c r="G258" s="159"/>
      <c r="H258" s="155"/>
      <c r="I258" s="155">
        <f t="shared" si="6"/>
        <v>4.1577469006734103E-3</v>
      </c>
      <c r="J258" s="154">
        <v>129947.76000000001</v>
      </c>
      <c r="K258" s="154" t="s">
        <v>2801</v>
      </c>
      <c r="L258" s="156"/>
      <c r="M258" s="20">
        <v>40817</v>
      </c>
      <c r="N258" s="20">
        <v>41182</v>
      </c>
      <c r="O258" s="165">
        <v>40436</v>
      </c>
      <c r="P258" s="158" t="s">
        <v>2915</v>
      </c>
      <c r="Q258" s="165">
        <v>42643</v>
      </c>
      <c r="R258" s="165" t="s">
        <v>2915</v>
      </c>
    </row>
    <row r="259" spans="2:18" s="31" customFormat="1" ht="25.5" x14ac:dyDescent="0.2">
      <c r="B259" s="152" t="s">
        <v>4167</v>
      </c>
      <c r="C259" s="152" t="s">
        <v>4168</v>
      </c>
      <c r="D259" s="182" t="s">
        <v>4169</v>
      </c>
      <c r="E259" s="153">
        <v>7963.25</v>
      </c>
      <c r="F259" s="153">
        <v>0</v>
      </c>
      <c r="G259" s="159"/>
      <c r="H259" s="155"/>
      <c r="I259" s="155">
        <f t="shared" si="6"/>
        <v>8.0880145720422462E-4</v>
      </c>
      <c r="J259" s="154">
        <v>25278.58</v>
      </c>
      <c r="K259" s="154" t="s">
        <v>2801</v>
      </c>
      <c r="L259" s="156"/>
      <c r="M259" s="20">
        <v>40817</v>
      </c>
      <c r="N259" s="20">
        <v>41182</v>
      </c>
      <c r="O259" s="165">
        <v>40435</v>
      </c>
      <c r="P259" s="158" t="s">
        <v>2915</v>
      </c>
      <c r="Q259" s="165">
        <v>42643</v>
      </c>
      <c r="R259" s="165" t="s">
        <v>2915</v>
      </c>
    </row>
    <row r="260" spans="2:18" s="31" customFormat="1" x14ac:dyDescent="0.2">
      <c r="B260" s="152" t="s">
        <v>4170</v>
      </c>
      <c r="C260" s="152" t="s">
        <v>4171</v>
      </c>
      <c r="D260" s="182" t="s">
        <v>4172</v>
      </c>
      <c r="E260" s="153">
        <v>205565.67</v>
      </c>
      <c r="F260" s="153">
        <v>0</v>
      </c>
      <c r="G260" s="159"/>
      <c r="H260" s="155"/>
      <c r="I260" s="155">
        <f t="shared" si="6"/>
        <v>1.2462145293602143E-2</v>
      </c>
      <c r="J260" s="154">
        <v>389496.5</v>
      </c>
      <c r="K260" s="154" t="s">
        <v>2801</v>
      </c>
      <c r="L260" s="156"/>
      <c r="M260" s="20">
        <v>40817</v>
      </c>
      <c r="N260" s="20">
        <v>41182</v>
      </c>
      <c r="O260" s="165">
        <v>40434</v>
      </c>
      <c r="P260" s="158" t="s">
        <v>2915</v>
      </c>
      <c r="Q260" s="165">
        <v>42643</v>
      </c>
      <c r="R260" s="165" t="s">
        <v>2915</v>
      </c>
    </row>
    <row r="261" spans="2:18" s="31" customFormat="1" ht="25.5" x14ac:dyDescent="0.2">
      <c r="B261" s="152" t="s">
        <v>3312</v>
      </c>
      <c r="C261" s="152" t="s">
        <v>3313</v>
      </c>
      <c r="D261" s="182" t="s">
        <v>3314</v>
      </c>
      <c r="E261" s="153">
        <v>951658.06</v>
      </c>
      <c r="F261" s="153">
        <v>0</v>
      </c>
      <c r="G261" s="159"/>
      <c r="H261" s="155"/>
      <c r="I261" s="155">
        <f t="shared" si="6"/>
        <v>5.0751596976678783E-2</v>
      </c>
      <c r="J261" s="154">
        <v>1586209.19</v>
      </c>
      <c r="K261" s="154" t="s">
        <v>2801</v>
      </c>
      <c r="L261" s="156"/>
      <c r="M261" s="20">
        <v>40817</v>
      </c>
      <c r="N261" s="20">
        <v>41182</v>
      </c>
      <c r="O261" s="165">
        <v>40435</v>
      </c>
      <c r="P261" s="158" t="s">
        <v>2915</v>
      </c>
      <c r="Q261" s="165">
        <v>42643</v>
      </c>
      <c r="R261" s="165" t="s">
        <v>2915</v>
      </c>
    </row>
    <row r="262" spans="2:18" s="31" customFormat="1" ht="25.5" x14ac:dyDescent="0.2">
      <c r="B262" s="152" t="s">
        <v>4173</v>
      </c>
      <c r="C262" s="152" t="s">
        <v>4174</v>
      </c>
      <c r="D262" s="182" t="s">
        <v>4175</v>
      </c>
      <c r="E262" s="153">
        <v>220880.91</v>
      </c>
      <c r="F262" s="153">
        <v>0</v>
      </c>
      <c r="G262" s="159"/>
      <c r="H262" s="155"/>
      <c r="I262" s="155">
        <f t="shared" si="6"/>
        <v>1.2011102767389009E-2</v>
      </c>
      <c r="J262" s="154">
        <v>375399.45</v>
      </c>
      <c r="K262" s="154" t="s">
        <v>2801</v>
      </c>
      <c r="L262" s="156"/>
      <c r="M262" s="20">
        <v>40817</v>
      </c>
      <c r="N262" s="20">
        <v>41182</v>
      </c>
      <c r="O262" s="165">
        <v>40435</v>
      </c>
      <c r="P262" s="158" t="s">
        <v>2915</v>
      </c>
      <c r="Q262" s="165">
        <v>42643</v>
      </c>
      <c r="R262" s="165" t="s">
        <v>2915</v>
      </c>
    </row>
    <row r="263" spans="2:18" s="31" customFormat="1" ht="38.25" x14ac:dyDescent="0.2">
      <c r="B263" s="152" t="s">
        <v>4176</v>
      </c>
      <c r="C263" s="152" t="s">
        <v>4177</v>
      </c>
      <c r="D263" s="182" t="s">
        <v>4178</v>
      </c>
      <c r="E263" s="153">
        <v>39056.61</v>
      </c>
      <c r="F263" s="153">
        <v>0</v>
      </c>
      <c r="G263" s="159"/>
      <c r="H263" s="155"/>
      <c r="I263" s="155">
        <f t="shared" si="6"/>
        <v>2.9316159628237585E-3</v>
      </c>
      <c r="J263" s="154">
        <v>91625.81</v>
      </c>
      <c r="K263" s="154" t="s">
        <v>2801</v>
      </c>
      <c r="L263" s="156"/>
      <c r="M263" s="20">
        <v>40817</v>
      </c>
      <c r="N263" s="20">
        <v>41182</v>
      </c>
      <c r="O263" s="165">
        <v>40431</v>
      </c>
      <c r="P263" s="158" t="s">
        <v>2915</v>
      </c>
      <c r="Q263" s="165">
        <v>40444</v>
      </c>
      <c r="R263" s="165" t="s">
        <v>2915</v>
      </c>
    </row>
    <row r="264" spans="2:18" s="31" customFormat="1" x14ac:dyDescent="0.2">
      <c r="B264" s="152" t="s">
        <v>4179</v>
      </c>
      <c r="C264" s="152" t="s">
        <v>4180</v>
      </c>
      <c r="D264" s="182" t="s">
        <v>4181</v>
      </c>
      <c r="E264" s="153">
        <v>29528.45</v>
      </c>
      <c r="F264" s="153">
        <v>0</v>
      </c>
      <c r="G264" s="159"/>
      <c r="H264" s="155"/>
      <c r="I264" s="155">
        <f t="shared" si="6"/>
        <v>1.4484150536388993E-3</v>
      </c>
      <c r="J264" s="154">
        <v>45269.3</v>
      </c>
      <c r="K264" s="154" t="s">
        <v>2801</v>
      </c>
      <c r="L264" s="156"/>
      <c r="M264" s="20">
        <v>40817</v>
      </c>
      <c r="N264" s="20">
        <v>41182</v>
      </c>
      <c r="O264" s="165">
        <v>40435</v>
      </c>
      <c r="P264" s="158" t="s">
        <v>2915</v>
      </c>
      <c r="Q264" s="165">
        <v>42643</v>
      </c>
      <c r="R264" s="165" t="s">
        <v>2915</v>
      </c>
    </row>
    <row r="265" spans="2:18" s="31" customFormat="1" x14ac:dyDescent="0.2">
      <c r="B265" s="152" t="s">
        <v>4182</v>
      </c>
      <c r="C265" s="152" t="s">
        <v>4183</v>
      </c>
      <c r="D265" s="182" t="s">
        <v>4184</v>
      </c>
      <c r="E265" s="153">
        <v>12692.14</v>
      </c>
      <c r="F265" s="153">
        <v>0</v>
      </c>
      <c r="G265" s="159"/>
      <c r="H265" s="155"/>
      <c r="I265" s="155">
        <f t="shared" si="6"/>
        <v>1.7460790283086813E-3</v>
      </c>
      <c r="J265" s="154">
        <v>54572.6</v>
      </c>
      <c r="K265" s="154" t="s">
        <v>2801</v>
      </c>
      <c r="L265" s="156"/>
      <c r="M265" s="20">
        <v>40817</v>
      </c>
      <c r="N265" s="20">
        <v>41182</v>
      </c>
      <c r="O265" s="165">
        <v>40435</v>
      </c>
      <c r="P265" s="158" t="s">
        <v>2915</v>
      </c>
      <c r="Q265" s="165">
        <v>42643</v>
      </c>
      <c r="R265" s="165" t="s">
        <v>2915</v>
      </c>
    </row>
    <row r="266" spans="2:18" s="31" customFormat="1" ht="25.5" x14ac:dyDescent="0.2">
      <c r="B266" s="152" t="s">
        <v>722</v>
      </c>
      <c r="C266" s="152" t="s">
        <v>723</v>
      </c>
      <c r="D266" s="182" t="s">
        <v>724</v>
      </c>
      <c r="E266" s="153">
        <v>31624.780000000002</v>
      </c>
      <c r="F266" s="153">
        <v>67799.570000000007</v>
      </c>
      <c r="G266" s="154">
        <v>120568.59</v>
      </c>
      <c r="H266" s="155">
        <f t="shared" si="7"/>
        <v>1.778309065971952</v>
      </c>
      <c r="I266" s="155">
        <f t="shared" si="6"/>
        <v>6.0269383129463181E-3</v>
      </c>
      <c r="J266" s="154">
        <v>188368.16</v>
      </c>
      <c r="K266" s="154">
        <v>67799.570000000007</v>
      </c>
      <c r="L266" s="156">
        <v>120568.59</v>
      </c>
      <c r="M266" s="20">
        <v>40817</v>
      </c>
      <c r="N266" s="20">
        <v>41182</v>
      </c>
      <c r="O266" s="165">
        <v>40049</v>
      </c>
      <c r="P266" s="158" t="s">
        <v>2926</v>
      </c>
      <c r="Q266" s="165">
        <v>40084</v>
      </c>
      <c r="R266" s="165" t="s">
        <v>2915</v>
      </c>
    </row>
    <row r="267" spans="2:18" s="31" customFormat="1" x14ac:dyDescent="0.2">
      <c r="B267" s="152" t="s">
        <v>4185</v>
      </c>
      <c r="C267" s="152" t="s">
        <v>4186</v>
      </c>
      <c r="D267" s="182" t="s">
        <v>4187</v>
      </c>
      <c r="E267" s="153">
        <v>39535.85</v>
      </c>
      <c r="F267" s="153">
        <v>0</v>
      </c>
      <c r="G267" s="159"/>
      <c r="H267" s="155"/>
      <c r="I267" s="155">
        <f t="shared" si="6"/>
        <v>3.6279669051079901E-3</v>
      </c>
      <c r="J267" s="154">
        <v>113389.82</v>
      </c>
      <c r="K267" s="154" t="s">
        <v>2801</v>
      </c>
      <c r="L267" s="156"/>
      <c r="M267" s="20">
        <v>40817</v>
      </c>
      <c r="N267" s="20">
        <v>41182</v>
      </c>
      <c r="O267" s="165">
        <v>40433</v>
      </c>
      <c r="P267" s="158" t="s">
        <v>2915</v>
      </c>
      <c r="Q267" s="165">
        <v>40444</v>
      </c>
      <c r="R267" s="165" t="s">
        <v>2915</v>
      </c>
    </row>
    <row r="268" spans="2:18" s="31" customFormat="1" x14ac:dyDescent="0.2">
      <c r="B268" s="152" t="s">
        <v>4219</v>
      </c>
      <c r="C268" s="152" t="s">
        <v>4220</v>
      </c>
      <c r="D268" s="182" t="s">
        <v>4221</v>
      </c>
      <c r="E268" s="153">
        <v>648634.57999999996</v>
      </c>
      <c r="F268" s="153">
        <v>0</v>
      </c>
      <c r="G268" s="159"/>
      <c r="H268" s="155"/>
      <c r="I268" s="155">
        <f t="shared" si="6"/>
        <v>2.3578080441231098E-2</v>
      </c>
      <c r="J268" s="154">
        <v>736918.05</v>
      </c>
      <c r="K268" s="154" t="s">
        <v>2801</v>
      </c>
      <c r="L268" s="156"/>
      <c r="M268" s="20">
        <v>40817</v>
      </c>
      <c r="N268" s="20">
        <v>41182</v>
      </c>
      <c r="O268" s="165">
        <v>40437</v>
      </c>
      <c r="P268" s="158" t="s">
        <v>2915</v>
      </c>
      <c r="Q268" s="165">
        <v>42643</v>
      </c>
      <c r="R268" s="165" t="s">
        <v>2915</v>
      </c>
    </row>
    <row r="269" spans="2:18" s="31" customFormat="1" x14ac:dyDescent="0.2">
      <c r="B269" s="152" t="s">
        <v>4222</v>
      </c>
      <c r="C269" s="152" t="s">
        <v>4223</v>
      </c>
      <c r="D269" s="182" t="s">
        <v>4224</v>
      </c>
      <c r="E269" s="153">
        <v>461574.75</v>
      </c>
      <c r="F269" s="153">
        <v>0</v>
      </c>
      <c r="G269" s="159"/>
      <c r="H269" s="155"/>
      <c r="I269" s="155">
        <f t="shared" si="6"/>
        <v>2.1071046384873539E-2</v>
      </c>
      <c r="J269" s="154">
        <v>658562.28</v>
      </c>
      <c r="K269" s="154" t="s">
        <v>2801</v>
      </c>
      <c r="L269" s="156"/>
      <c r="M269" s="20">
        <v>40817</v>
      </c>
      <c r="N269" s="20">
        <v>41182</v>
      </c>
      <c r="O269" s="165">
        <v>40437</v>
      </c>
      <c r="P269" s="158" t="s">
        <v>2915</v>
      </c>
      <c r="Q269" s="165">
        <v>42643</v>
      </c>
      <c r="R269" s="165" t="s">
        <v>2915</v>
      </c>
    </row>
    <row r="270" spans="2:18" s="31" customFormat="1" x14ac:dyDescent="0.2">
      <c r="B270" s="152" t="s">
        <v>4225</v>
      </c>
      <c r="C270" s="152" t="s">
        <v>4226</v>
      </c>
      <c r="D270" s="182" t="s">
        <v>4227</v>
      </c>
      <c r="E270" s="153">
        <v>89043.180000000008</v>
      </c>
      <c r="F270" s="153">
        <v>0</v>
      </c>
      <c r="G270" s="159"/>
      <c r="H270" s="155"/>
      <c r="I270" s="155">
        <f t="shared" si="6"/>
        <v>5.8119427779219357E-3</v>
      </c>
      <c r="J270" s="154">
        <v>181648.61000000002</v>
      </c>
      <c r="K270" s="154" t="s">
        <v>2801</v>
      </c>
      <c r="L270" s="156"/>
      <c r="M270" s="20">
        <v>40817</v>
      </c>
      <c r="N270" s="20">
        <v>41182</v>
      </c>
      <c r="O270" s="165">
        <v>40434</v>
      </c>
      <c r="P270" s="158" t="s">
        <v>2915</v>
      </c>
      <c r="Q270" s="165">
        <v>42643</v>
      </c>
      <c r="R270" s="165" t="s">
        <v>2915</v>
      </c>
    </row>
    <row r="271" spans="2:18" s="31" customFormat="1" x14ac:dyDescent="0.2">
      <c r="B271" s="152" t="s">
        <v>4233</v>
      </c>
      <c r="C271" s="152" t="s">
        <v>4234</v>
      </c>
      <c r="D271" s="182" t="s">
        <v>4235</v>
      </c>
      <c r="E271" s="153">
        <v>-213.45000000000002</v>
      </c>
      <c r="F271" s="153">
        <v>2127.02</v>
      </c>
      <c r="G271" s="154">
        <v>1560.4</v>
      </c>
      <c r="H271" s="155">
        <f t="shared" ref="H271:H325" si="8">G271/F271</f>
        <v>0.73360852272193022</v>
      </c>
      <c r="I271" s="155">
        <f t="shared" ref="I271:I334" si="9">J271/31254370</f>
        <v>1.1798094154513433E-4</v>
      </c>
      <c r="J271" s="154">
        <v>3687.42</v>
      </c>
      <c r="K271" s="154">
        <v>2127.02</v>
      </c>
      <c r="L271" s="156">
        <v>1560.4</v>
      </c>
      <c r="M271" s="20">
        <v>40817</v>
      </c>
      <c r="N271" s="20">
        <v>41182</v>
      </c>
      <c r="O271" s="165">
        <v>40584</v>
      </c>
      <c r="P271" s="158" t="s">
        <v>2990</v>
      </c>
      <c r="Q271" s="165">
        <v>40814</v>
      </c>
      <c r="R271" s="165" t="s">
        <v>2915</v>
      </c>
    </row>
    <row r="272" spans="2:18" s="31" customFormat="1" x14ac:dyDescent="0.2">
      <c r="B272" s="152" t="s">
        <v>816</v>
      </c>
      <c r="C272" s="152" t="s">
        <v>817</v>
      </c>
      <c r="D272" s="182" t="s">
        <v>817</v>
      </c>
      <c r="E272" s="153">
        <v>1176.47</v>
      </c>
      <c r="F272" s="153">
        <v>0</v>
      </c>
      <c r="G272" s="159"/>
      <c r="H272" s="155"/>
      <c r="I272" s="155">
        <f t="shared" si="9"/>
        <v>8.2884041495637252E-3</v>
      </c>
      <c r="J272" s="154">
        <v>259048.85</v>
      </c>
      <c r="K272" s="154" t="s">
        <v>2801</v>
      </c>
      <c r="L272" s="156"/>
      <c r="M272" s="20">
        <v>40817</v>
      </c>
      <c r="N272" s="20">
        <v>41182</v>
      </c>
      <c r="O272" s="165">
        <v>40066</v>
      </c>
      <c r="P272" s="158" t="s">
        <v>2915</v>
      </c>
      <c r="Q272" s="165">
        <v>40451</v>
      </c>
      <c r="R272" s="165" t="s">
        <v>2915</v>
      </c>
    </row>
    <row r="273" spans="2:18" s="31" customFormat="1" ht="38.25" x14ac:dyDescent="0.2">
      <c r="B273" s="152" t="s">
        <v>3348</v>
      </c>
      <c r="C273" s="152" t="s">
        <v>3349</v>
      </c>
      <c r="D273" s="182" t="s">
        <v>3350</v>
      </c>
      <c r="E273" s="153">
        <v>24976.639999999999</v>
      </c>
      <c r="F273" s="153">
        <v>0</v>
      </c>
      <c r="G273" s="159"/>
      <c r="H273" s="155"/>
      <c r="I273" s="155">
        <f t="shared" si="9"/>
        <v>1.2572113915590042E-3</v>
      </c>
      <c r="J273" s="154">
        <v>39293.35</v>
      </c>
      <c r="K273" s="154" t="s">
        <v>2801</v>
      </c>
      <c r="L273" s="156"/>
      <c r="M273" s="20">
        <v>40817</v>
      </c>
      <c r="N273" s="20">
        <v>41182</v>
      </c>
      <c r="O273" s="165">
        <v>40436</v>
      </c>
      <c r="P273" s="158" t="s">
        <v>2915</v>
      </c>
      <c r="Q273" s="165">
        <v>42643</v>
      </c>
      <c r="R273" s="165" t="s">
        <v>2915</v>
      </c>
    </row>
    <row r="274" spans="2:18" s="31" customFormat="1" ht="25.5" x14ac:dyDescent="0.2">
      <c r="B274" s="152" t="s">
        <v>4236</v>
      </c>
      <c r="C274" s="152" t="s">
        <v>4237</v>
      </c>
      <c r="D274" s="182" t="s">
        <v>4238</v>
      </c>
      <c r="E274" s="153">
        <v>91193.66</v>
      </c>
      <c r="F274" s="153">
        <v>0</v>
      </c>
      <c r="G274" s="159"/>
      <c r="H274" s="155"/>
      <c r="I274" s="155">
        <f t="shared" si="9"/>
        <v>5.2391956708773852E-3</v>
      </c>
      <c r="J274" s="154">
        <v>163747.76</v>
      </c>
      <c r="K274" s="154" t="s">
        <v>2801</v>
      </c>
      <c r="L274" s="156"/>
      <c r="M274" s="20">
        <v>40817</v>
      </c>
      <c r="N274" s="20">
        <v>41182</v>
      </c>
      <c r="O274" s="165">
        <v>40435</v>
      </c>
      <c r="P274" s="158" t="s">
        <v>2915</v>
      </c>
      <c r="Q274" s="165">
        <v>42643</v>
      </c>
      <c r="R274" s="165" t="s">
        <v>2915</v>
      </c>
    </row>
    <row r="275" spans="2:18" s="31" customFormat="1" x14ac:dyDescent="0.2">
      <c r="B275" s="152" t="s">
        <v>4975</v>
      </c>
      <c r="C275" s="152" t="s">
        <v>4976</v>
      </c>
      <c r="D275" s="182" t="s">
        <v>4977</v>
      </c>
      <c r="E275" s="153">
        <v>453.55</v>
      </c>
      <c r="F275" s="153">
        <v>4997.76</v>
      </c>
      <c r="G275" s="154">
        <v>-4544.21</v>
      </c>
      <c r="H275" s="155">
        <f t="shared" si="8"/>
        <v>-0.90924934370598021</v>
      </c>
      <c r="I275" s="155">
        <f t="shared" si="9"/>
        <v>1.4511570701953039E-5</v>
      </c>
      <c r="J275" s="154">
        <v>453.55</v>
      </c>
      <c r="K275" s="154">
        <v>4997.76</v>
      </c>
      <c r="L275" s="156">
        <v>-4544.21</v>
      </c>
      <c r="M275" s="20">
        <v>40817</v>
      </c>
      <c r="N275" s="20">
        <v>41182</v>
      </c>
      <c r="O275" s="165">
        <v>40969</v>
      </c>
      <c r="P275" s="158" t="s">
        <v>2930</v>
      </c>
      <c r="Q275" s="165">
        <v>41057</v>
      </c>
      <c r="R275" s="165" t="s">
        <v>2914</v>
      </c>
    </row>
    <row r="276" spans="2:18" s="31" customFormat="1" x14ac:dyDescent="0.2">
      <c r="B276" s="152" t="s">
        <v>4978</v>
      </c>
      <c r="C276" s="152" t="s">
        <v>4979</v>
      </c>
      <c r="D276" s="182" t="s">
        <v>4980</v>
      </c>
      <c r="E276" s="153">
        <v>5715.37</v>
      </c>
      <c r="F276" s="153">
        <v>0</v>
      </c>
      <c r="G276" s="159"/>
      <c r="H276" s="155"/>
      <c r="I276" s="155">
        <f t="shared" si="9"/>
        <v>1.8286626798108552E-4</v>
      </c>
      <c r="J276" s="154">
        <v>5715.37</v>
      </c>
      <c r="K276" s="154" t="s">
        <v>2801</v>
      </c>
      <c r="L276" s="156"/>
      <c r="M276" s="20">
        <v>40817</v>
      </c>
      <c r="N276" s="20">
        <v>41182</v>
      </c>
      <c r="O276" s="165">
        <v>40437</v>
      </c>
      <c r="P276" s="158" t="s">
        <v>2915</v>
      </c>
      <c r="Q276" s="165">
        <v>42643</v>
      </c>
      <c r="R276" s="165" t="s">
        <v>2915</v>
      </c>
    </row>
    <row r="277" spans="2:18" s="31" customFormat="1" x14ac:dyDescent="0.2">
      <c r="B277" s="152" t="s">
        <v>4243</v>
      </c>
      <c r="C277" s="152" t="s">
        <v>4244</v>
      </c>
      <c r="D277" s="182" t="s">
        <v>4245</v>
      </c>
      <c r="E277" s="153">
        <v>1983.21</v>
      </c>
      <c r="F277" s="153">
        <v>0</v>
      </c>
      <c r="G277" s="159"/>
      <c r="H277" s="155"/>
      <c r="I277" s="155">
        <f t="shared" si="9"/>
        <v>1.3612144477716237E-4</v>
      </c>
      <c r="J277" s="154">
        <v>4254.3900000000003</v>
      </c>
      <c r="K277" s="154" t="s">
        <v>2801</v>
      </c>
      <c r="L277" s="156"/>
      <c r="M277" s="20">
        <v>40817</v>
      </c>
      <c r="N277" s="20">
        <v>41182</v>
      </c>
      <c r="O277" s="165">
        <v>40437</v>
      </c>
      <c r="P277" s="158" t="s">
        <v>2915</v>
      </c>
      <c r="Q277" s="165">
        <v>40756</v>
      </c>
      <c r="R277" s="165" t="s">
        <v>2926</v>
      </c>
    </row>
    <row r="278" spans="2:18" s="31" customFormat="1" x14ac:dyDescent="0.2">
      <c r="B278" s="152" t="s">
        <v>4246</v>
      </c>
      <c r="C278" s="152" t="s">
        <v>4247</v>
      </c>
      <c r="D278" s="182" t="s">
        <v>4248</v>
      </c>
      <c r="E278" s="153">
        <v>-810.30000000000007</v>
      </c>
      <c r="F278" s="153">
        <v>138643.36000000002</v>
      </c>
      <c r="G278" s="154">
        <v>-19661.040000000008</v>
      </c>
      <c r="H278" s="155">
        <f t="shared" si="8"/>
        <v>-0.1418101811727587</v>
      </c>
      <c r="I278" s="155">
        <f t="shared" si="9"/>
        <v>3.8069018828407039E-3</v>
      </c>
      <c r="J278" s="154">
        <v>118982.32</v>
      </c>
      <c r="K278" s="154">
        <v>138643.36000000002</v>
      </c>
      <c r="L278" s="156">
        <v>-19661.040000000008</v>
      </c>
      <c r="M278" s="20">
        <v>40817</v>
      </c>
      <c r="N278" s="20">
        <v>41182</v>
      </c>
      <c r="O278" s="165">
        <v>40634</v>
      </c>
      <c r="P278" s="158" t="s">
        <v>2931</v>
      </c>
      <c r="Q278" s="165">
        <v>40814</v>
      </c>
      <c r="R278" s="165" t="s">
        <v>2915</v>
      </c>
    </row>
    <row r="279" spans="2:18" s="31" customFormat="1" x14ac:dyDescent="0.2">
      <c r="B279" s="152" t="s">
        <v>4249</v>
      </c>
      <c r="C279" s="152" t="s">
        <v>4250</v>
      </c>
      <c r="D279" s="182" t="s">
        <v>4251</v>
      </c>
      <c r="E279" s="153">
        <v>-81.56</v>
      </c>
      <c r="F279" s="153">
        <v>164009.73000000001</v>
      </c>
      <c r="G279" s="154">
        <v>-10966.929999999993</v>
      </c>
      <c r="H279" s="155">
        <f t="shared" si="8"/>
        <v>-6.6867557187003435E-2</v>
      </c>
      <c r="I279" s="155">
        <f t="shared" si="9"/>
        <v>4.8966848475909134E-3</v>
      </c>
      <c r="J279" s="154">
        <v>153042.80000000002</v>
      </c>
      <c r="K279" s="154">
        <v>164009.73000000001</v>
      </c>
      <c r="L279" s="156">
        <v>-10966.929999999993</v>
      </c>
      <c r="M279" s="20">
        <v>40817</v>
      </c>
      <c r="N279" s="20">
        <v>41182</v>
      </c>
      <c r="O279" s="165">
        <v>40695</v>
      </c>
      <c r="P279" s="158" t="s">
        <v>3056</v>
      </c>
      <c r="Q279" s="165">
        <v>40814</v>
      </c>
      <c r="R279" s="165" t="s">
        <v>2915</v>
      </c>
    </row>
    <row r="280" spans="2:18" s="31" customFormat="1" x14ac:dyDescent="0.2">
      <c r="B280" s="152" t="s">
        <v>4981</v>
      </c>
      <c r="C280" s="152" t="s">
        <v>4982</v>
      </c>
      <c r="D280" s="182" t="s">
        <v>4983</v>
      </c>
      <c r="E280" s="153">
        <v>4355.67</v>
      </c>
      <c r="F280" s="153">
        <v>5852.24</v>
      </c>
      <c r="G280" s="154">
        <v>-1496.5699999999997</v>
      </c>
      <c r="H280" s="155">
        <f t="shared" si="8"/>
        <v>-0.25572601260372091</v>
      </c>
      <c r="I280" s="155">
        <f t="shared" si="9"/>
        <v>1.393619516246848E-4</v>
      </c>
      <c r="J280" s="154">
        <v>4355.67</v>
      </c>
      <c r="K280" s="154">
        <v>5852.24</v>
      </c>
      <c r="L280" s="156">
        <v>-1496.5699999999997</v>
      </c>
      <c r="M280" s="20">
        <v>40817</v>
      </c>
      <c r="N280" s="20">
        <v>41182</v>
      </c>
      <c r="O280" s="165">
        <v>40983</v>
      </c>
      <c r="P280" s="158" t="s">
        <v>2930</v>
      </c>
      <c r="Q280" s="165">
        <v>41180</v>
      </c>
      <c r="R280" s="165" t="s">
        <v>2915</v>
      </c>
    </row>
    <row r="281" spans="2:18" s="31" customFormat="1" x14ac:dyDescent="0.2">
      <c r="B281" s="152" t="s">
        <v>4984</v>
      </c>
      <c r="C281" s="152" t="s">
        <v>4985</v>
      </c>
      <c r="D281" s="182" t="s">
        <v>4986</v>
      </c>
      <c r="E281" s="153">
        <v>18994.740000000002</v>
      </c>
      <c r="F281" s="153">
        <v>31169.63</v>
      </c>
      <c r="G281" s="154">
        <v>-12174.89</v>
      </c>
      <c r="H281" s="155">
        <f t="shared" si="8"/>
        <v>-0.39060104338742546</v>
      </c>
      <c r="I281" s="155">
        <f t="shared" si="9"/>
        <v>6.0774669270249253E-4</v>
      </c>
      <c r="J281" s="154">
        <v>18994.740000000002</v>
      </c>
      <c r="K281" s="154">
        <v>31169.63</v>
      </c>
      <c r="L281" s="156">
        <v>-12174.89</v>
      </c>
      <c r="M281" s="20">
        <v>40817</v>
      </c>
      <c r="N281" s="20">
        <v>41182</v>
      </c>
      <c r="O281" s="165">
        <v>40983</v>
      </c>
      <c r="P281" s="158" t="s">
        <v>2930</v>
      </c>
      <c r="Q281" s="165">
        <v>41180</v>
      </c>
      <c r="R281" s="165" t="s">
        <v>2915</v>
      </c>
    </row>
    <row r="282" spans="2:18" s="31" customFormat="1" x14ac:dyDescent="0.2">
      <c r="B282" s="152" t="s">
        <v>4987</v>
      </c>
      <c r="C282" s="152" t="s">
        <v>4988</v>
      </c>
      <c r="D282" s="182" t="s">
        <v>4989</v>
      </c>
      <c r="E282" s="153">
        <v>22613.55</v>
      </c>
      <c r="F282" s="153">
        <v>26611.100000000002</v>
      </c>
      <c r="G282" s="154">
        <v>-3997.5500000000029</v>
      </c>
      <c r="H282" s="155">
        <f t="shared" si="8"/>
        <v>-0.15022114831780733</v>
      </c>
      <c r="I282" s="155">
        <f t="shared" si="9"/>
        <v>7.2353242122621573E-4</v>
      </c>
      <c r="J282" s="154">
        <v>22613.55</v>
      </c>
      <c r="K282" s="154">
        <v>26611.100000000002</v>
      </c>
      <c r="L282" s="156">
        <v>-3997.5500000000029</v>
      </c>
      <c r="M282" s="20">
        <v>40817</v>
      </c>
      <c r="N282" s="20">
        <v>41182</v>
      </c>
      <c r="O282" s="165">
        <v>40817</v>
      </c>
      <c r="P282" s="158" t="s">
        <v>2917</v>
      </c>
      <c r="Q282" s="165">
        <v>41213</v>
      </c>
      <c r="R282" s="165" t="s">
        <v>2917</v>
      </c>
    </row>
    <row r="283" spans="2:18" s="31" customFormat="1" x14ac:dyDescent="0.2">
      <c r="B283" s="152" t="s">
        <v>4990</v>
      </c>
      <c r="C283" s="152" t="s">
        <v>4991</v>
      </c>
      <c r="D283" s="182" t="s">
        <v>4992</v>
      </c>
      <c r="E283" s="153">
        <v>42260.03</v>
      </c>
      <c r="F283" s="153">
        <v>42335.9</v>
      </c>
      <c r="G283" s="154">
        <v>-75.870000000002619</v>
      </c>
      <c r="H283" s="155">
        <f t="shared" si="8"/>
        <v>-1.7920960697659107E-3</v>
      </c>
      <c r="I283" s="155">
        <f t="shared" si="9"/>
        <v>1.3521318778781976E-3</v>
      </c>
      <c r="J283" s="154">
        <v>42260.03</v>
      </c>
      <c r="K283" s="154">
        <v>42335.9</v>
      </c>
      <c r="L283" s="156">
        <v>-75.870000000002619</v>
      </c>
      <c r="M283" s="20">
        <v>40817</v>
      </c>
      <c r="N283" s="20">
        <v>41182</v>
      </c>
      <c r="O283" s="165">
        <v>40817</v>
      </c>
      <c r="P283" s="158" t="s">
        <v>2917</v>
      </c>
      <c r="Q283" s="165">
        <v>41213</v>
      </c>
      <c r="R283" s="165" t="s">
        <v>2917</v>
      </c>
    </row>
    <row r="284" spans="2:18" s="31" customFormat="1" x14ac:dyDescent="0.2">
      <c r="B284" s="152" t="s">
        <v>4993</v>
      </c>
      <c r="C284" s="152" t="s">
        <v>4994</v>
      </c>
      <c r="D284" s="182" t="s">
        <v>4994</v>
      </c>
      <c r="E284" s="153">
        <v>214988.5</v>
      </c>
      <c r="F284" s="153">
        <v>219865.36000000002</v>
      </c>
      <c r="G284" s="154">
        <v>-4876.8600000000151</v>
      </c>
      <c r="H284" s="155">
        <f t="shared" si="8"/>
        <v>-2.2181120300169225E-2</v>
      </c>
      <c r="I284" s="155">
        <f t="shared" si="9"/>
        <v>6.8786700867750654E-3</v>
      </c>
      <c r="J284" s="154">
        <v>214988.5</v>
      </c>
      <c r="K284" s="154">
        <v>219865.36000000002</v>
      </c>
      <c r="L284" s="156">
        <v>-4876.8600000000151</v>
      </c>
      <c r="M284" s="20">
        <v>40817</v>
      </c>
      <c r="N284" s="20">
        <v>41182</v>
      </c>
      <c r="O284" s="165">
        <v>40952</v>
      </c>
      <c r="P284" s="158" t="s">
        <v>2990</v>
      </c>
      <c r="Q284" s="165">
        <v>41180</v>
      </c>
      <c r="R284" s="165" t="s">
        <v>2915</v>
      </c>
    </row>
    <row r="285" spans="2:18" s="31" customFormat="1" x14ac:dyDescent="0.2">
      <c r="B285" s="152" t="s">
        <v>4995</v>
      </c>
      <c r="C285" s="152" t="s">
        <v>4996</v>
      </c>
      <c r="D285" s="182" t="s">
        <v>4997</v>
      </c>
      <c r="E285" s="153">
        <v>1606.77</v>
      </c>
      <c r="F285" s="153">
        <v>1534.04</v>
      </c>
      <c r="G285" s="154">
        <v>72.730000000000018</v>
      </c>
      <c r="H285" s="155">
        <f t="shared" si="8"/>
        <v>4.7410758519986454E-2</v>
      </c>
      <c r="I285" s="155">
        <f t="shared" si="9"/>
        <v>5.1409450902385811E-5</v>
      </c>
      <c r="J285" s="154">
        <v>1606.77</v>
      </c>
      <c r="K285" s="154">
        <v>1534.04</v>
      </c>
      <c r="L285" s="156">
        <v>72.730000000000018</v>
      </c>
      <c r="M285" s="20">
        <v>40817</v>
      </c>
      <c r="N285" s="20">
        <v>41182</v>
      </c>
      <c r="O285" s="165">
        <v>40862</v>
      </c>
      <c r="P285" s="158" t="s">
        <v>2965</v>
      </c>
      <c r="Q285" s="165">
        <v>41180</v>
      </c>
      <c r="R285" s="165" t="s">
        <v>2915</v>
      </c>
    </row>
    <row r="286" spans="2:18" s="31" customFormat="1" x14ac:dyDescent="0.2">
      <c r="B286" s="152" t="s">
        <v>4998</v>
      </c>
      <c r="C286" s="152" t="s">
        <v>4999</v>
      </c>
      <c r="D286" s="182" t="s">
        <v>5000</v>
      </c>
      <c r="E286" s="153">
        <v>32070.240000000002</v>
      </c>
      <c r="F286" s="153">
        <v>31318.34</v>
      </c>
      <c r="G286" s="154">
        <v>751.90000000000146</v>
      </c>
      <c r="H286" s="155">
        <f t="shared" si="8"/>
        <v>2.4008296736033947E-2</v>
      </c>
      <c r="I286" s="155">
        <f t="shared" si="9"/>
        <v>1.0261041895901278E-3</v>
      </c>
      <c r="J286" s="154">
        <v>32070.240000000002</v>
      </c>
      <c r="K286" s="154">
        <v>31318.34</v>
      </c>
      <c r="L286" s="156">
        <v>751.90000000000146</v>
      </c>
      <c r="M286" s="20">
        <v>40817</v>
      </c>
      <c r="N286" s="20">
        <v>41182</v>
      </c>
      <c r="O286" s="165">
        <v>40874</v>
      </c>
      <c r="P286" s="158" t="s">
        <v>2965</v>
      </c>
      <c r="Q286" s="165">
        <v>41180</v>
      </c>
      <c r="R286" s="165" t="s">
        <v>2915</v>
      </c>
    </row>
    <row r="287" spans="2:18" s="31" customFormat="1" ht="25.5" x14ac:dyDescent="0.2">
      <c r="B287" s="152" t="s">
        <v>5001</v>
      </c>
      <c r="C287" s="152" t="s">
        <v>5002</v>
      </c>
      <c r="D287" s="182" t="s">
        <v>5003</v>
      </c>
      <c r="E287" s="153">
        <v>2056.3000000000002</v>
      </c>
      <c r="F287" s="153">
        <v>3178.17</v>
      </c>
      <c r="G287" s="154">
        <v>-1121.8699999999999</v>
      </c>
      <c r="H287" s="155">
        <f t="shared" si="8"/>
        <v>-0.35299244533804042</v>
      </c>
      <c r="I287" s="155">
        <f t="shared" si="9"/>
        <v>6.579239959084122E-5</v>
      </c>
      <c r="J287" s="154">
        <v>2056.3000000000002</v>
      </c>
      <c r="K287" s="154">
        <v>3178.17</v>
      </c>
      <c r="L287" s="156">
        <v>-1121.8699999999999</v>
      </c>
      <c r="M287" s="20">
        <v>40817</v>
      </c>
      <c r="N287" s="20">
        <v>41182</v>
      </c>
      <c r="O287" s="165">
        <v>40969</v>
      </c>
      <c r="P287" s="158" t="s">
        <v>2930</v>
      </c>
      <c r="Q287" s="165">
        <v>41345</v>
      </c>
      <c r="R287" s="165" t="s">
        <v>2930</v>
      </c>
    </row>
    <row r="288" spans="2:18" s="31" customFormat="1" x14ac:dyDescent="0.2">
      <c r="B288" s="152" t="s">
        <v>5004</v>
      </c>
      <c r="C288" s="152" t="s">
        <v>5005</v>
      </c>
      <c r="D288" s="182" t="s">
        <v>5006</v>
      </c>
      <c r="E288" s="153">
        <v>19103.560000000001</v>
      </c>
      <c r="F288" s="153">
        <v>24537.23</v>
      </c>
      <c r="G288" s="154">
        <v>-5433.6699999999983</v>
      </c>
      <c r="H288" s="155">
        <f t="shared" si="8"/>
        <v>-0.22144594153455782</v>
      </c>
      <c r="I288" s="155">
        <f t="shared" si="9"/>
        <v>6.1122844581413735E-4</v>
      </c>
      <c r="J288" s="154">
        <v>19103.560000000001</v>
      </c>
      <c r="K288" s="154">
        <v>24537.23</v>
      </c>
      <c r="L288" s="156">
        <v>-5433.6699999999983</v>
      </c>
      <c r="M288" s="20">
        <v>40817</v>
      </c>
      <c r="N288" s="20">
        <v>41182</v>
      </c>
      <c r="O288" s="165">
        <v>41036</v>
      </c>
      <c r="P288" s="158" t="s">
        <v>2914</v>
      </c>
      <c r="Q288" s="165">
        <v>41060</v>
      </c>
      <c r="R288" s="165" t="s">
        <v>2914</v>
      </c>
    </row>
    <row r="289" spans="2:18" s="31" customFormat="1" ht="25.5" x14ac:dyDescent="0.2">
      <c r="B289" s="152" t="s">
        <v>4252</v>
      </c>
      <c r="C289" s="152" t="s">
        <v>4253</v>
      </c>
      <c r="D289" s="182" t="s">
        <v>4254</v>
      </c>
      <c r="E289" s="153">
        <v>-696.93000000000006</v>
      </c>
      <c r="F289" s="153">
        <v>2.6</v>
      </c>
      <c r="G289" s="154">
        <v>5750.78</v>
      </c>
      <c r="H289" s="155">
        <f t="shared" si="8"/>
        <v>2211.8384615384612</v>
      </c>
      <c r="I289" s="155">
        <f t="shared" si="9"/>
        <v>1.8408241791467882E-4</v>
      </c>
      <c r="J289" s="154">
        <v>5753.38</v>
      </c>
      <c r="K289" s="154">
        <v>2.6</v>
      </c>
      <c r="L289" s="156">
        <v>5750.78</v>
      </c>
      <c r="M289" s="20">
        <v>40817</v>
      </c>
      <c r="N289" s="20">
        <v>41182</v>
      </c>
      <c r="O289" s="165">
        <v>40695</v>
      </c>
      <c r="P289" s="158" t="s">
        <v>3056</v>
      </c>
      <c r="Q289" s="165">
        <v>41061</v>
      </c>
      <c r="R289" s="165" t="s">
        <v>3056</v>
      </c>
    </row>
    <row r="290" spans="2:18" s="31" customFormat="1" ht="51" x14ac:dyDescent="0.2">
      <c r="B290" s="152" t="s">
        <v>4255</v>
      </c>
      <c r="C290" s="152" t="s">
        <v>4256</v>
      </c>
      <c r="D290" s="182" t="s">
        <v>4257</v>
      </c>
      <c r="E290" s="153">
        <v>42653.18</v>
      </c>
      <c r="F290" s="153">
        <v>49974.880000000005</v>
      </c>
      <c r="G290" s="154">
        <v>-7101.5000000000073</v>
      </c>
      <c r="H290" s="155">
        <f t="shared" si="8"/>
        <v>-0.14210139173920991</v>
      </c>
      <c r="I290" s="155">
        <f t="shared" si="9"/>
        <v>1.3717563335943102E-3</v>
      </c>
      <c r="J290" s="154">
        <v>42873.38</v>
      </c>
      <c r="K290" s="154">
        <v>49974.880000000005</v>
      </c>
      <c r="L290" s="156">
        <v>-7101.5000000000073</v>
      </c>
      <c r="M290" s="20">
        <v>40817</v>
      </c>
      <c r="N290" s="20">
        <v>41182</v>
      </c>
      <c r="O290" s="165">
        <v>40452</v>
      </c>
      <c r="P290" s="158" t="s">
        <v>2917</v>
      </c>
      <c r="Q290" s="165">
        <v>40816</v>
      </c>
      <c r="R290" s="165" t="s">
        <v>2915</v>
      </c>
    </row>
    <row r="291" spans="2:18" s="31" customFormat="1" x14ac:dyDescent="0.2">
      <c r="B291" s="152" t="s">
        <v>4258</v>
      </c>
      <c r="C291" s="152" t="s">
        <v>4259</v>
      </c>
      <c r="D291" s="182" t="s">
        <v>4260</v>
      </c>
      <c r="E291" s="153">
        <v>-346.29</v>
      </c>
      <c r="F291" s="153">
        <v>5149.55</v>
      </c>
      <c r="G291" s="154">
        <v>-521.39000000000033</v>
      </c>
      <c r="H291" s="155">
        <f t="shared" si="8"/>
        <v>-0.10124962375353193</v>
      </c>
      <c r="I291" s="155">
        <f t="shared" si="9"/>
        <v>1.4808041243512507E-4</v>
      </c>
      <c r="J291" s="154">
        <v>4628.16</v>
      </c>
      <c r="K291" s="154">
        <v>5149.55</v>
      </c>
      <c r="L291" s="156">
        <v>-521.39000000000033</v>
      </c>
      <c r="M291" s="20">
        <v>40817</v>
      </c>
      <c r="N291" s="20">
        <v>41182</v>
      </c>
      <c r="O291" s="165">
        <v>40452</v>
      </c>
      <c r="P291" s="158" t="s">
        <v>2917</v>
      </c>
      <c r="Q291" s="165">
        <v>40816</v>
      </c>
      <c r="R291" s="165" t="s">
        <v>2915</v>
      </c>
    </row>
    <row r="292" spans="2:18" s="31" customFormat="1" ht="38.25" x14ac:dyDescent="0.2">
      <c r="B292" s="152" t="s">
        <v>4261</v>
      </c>
      <c r="C292" s="152" t="s">
        <v>4262</v>
      </c>
      <c r="D292" s="182" t="s">
        <v>4263</v>
      </c>
      <c r="E292" s="153">
        <v>50.99</v>
      </c>
      <c r="F292" s="153">
        <v>819.30000000000007</v>
      </c>
      <c r="G292" s="154">
        <v>-84.160000000000082</v>
      </c>
      <c r="H292" s="155">
        <f t="shared" si="8"/>
        <v>-0.10272183571341398</v>
      </c>
      <c r="I292" s="155">
        <f t="shared" si="9"/>
        <v>2.352119079667899E-5</v>
      </c>
      <c r="J292" s="154">
        <v>735.14</v>
      </c>
      <c r="K292" s="154">
        <v>819.30000000000007</v>
      </c>
      <c r="L292" s="156">
        <v>-84.160000000000082</v>
      </c>
      <c r="M292" s="20">
        <v>40817</v>
      </c>
      <c r="N292" s="20">
        <v>41182</v>
      </c>
      <c r="O292" s="165">
        <v>40452</v>
      </c>
      <c r="P292" s="158" t="s">
        <v>2917</v>
      </c>
      <c r="Q292" s="165">
        <v>40816</v>
      </c>
      <c r="R292" s="165" t="s">
        <v>2915</v>
      </c>
    </row>
    <row r="293" spans="2:18" s="31" customFormat="1" ht="25.5" x14ac:dyDescent="0.2">
      <c r="B293" s="152" t="s">
        <v>5007</v>
      </c>
      <c r="C293" s="152" t="s">
        <v>5008</v>
      </c>
      <c r="D293" s="182" t="s">
        <v>5009</v>
      </c>
      <c r="E293" s="153">
        <v>6672.38</v>
      </c>
      <c r="F293" s="153">
        <v>3333.56</v>
      </c>
      <c r="G293" s="154">
        <v>3338.82</v>
      </c>
      <c r="H293" s="155">
        <f t="shared" si="8"/>
        <v>1.0015778927032963</v>
      </c>
      <c r="I293" s="155">
        <f t="shared" si="9"/>
        <v>2.1348630607495849E-4</v>
      </c>
      <c r="J293" s="154">
        <v>6672.38</v>
      </c>
      <c r="K293" s="154">
        <v>3333.56</v>
      </c>
      <c r="L293" s="156">
        <v>3338.82</v>
      </c>
      <c r="M293" s="20">
        <v>40817</v>
      </c>
      <c r="N293" s="20">
        <v>41182</v>
      </c>
      <c r="O293" s="165">
        <v>40707</v>
      </c>
      <c r="P293" s="158" t="s">
        <v>3056</v>
      </c>
      <c r="Q293" s="165">
        <v>40737</v>
      </c>
      <c r="R293" s="165" t="s">
        <v>2916</v>
      </c>
    </row>
    <row r="294" spans="2:18" s="31" customFormat="1" x14ac:dyDescent="0.2">
      <c r="B294" s="152" t="s">
        <v>4267</v>
      </c>
      <c r="C294" s="152" t="s">
        <v>4268</v>
      </c>
      <c r="D294" s="182" t="s">
        <v>4269</v>
      </c>
      <c r="E294" s="153">
        <v>52511.700000000004</v>
      </c>
      <c r="F294" s="153">
        <v>94530.6</v>
      </c>
      <c r="G294" s="154">
        <v>-35758.870000000003</v>
      </c>
      <c r="H294" s="155">
        <f t="shared" si="8"/>
        <v>-0.37827825064053333</v>
      </c>
      <c r="I294" s="155">
        <f t="shared" si="9"/>
        <v>1.8804324003331375E-3</v>
      </c>
      <c r="J294" s="154">
        <v>58771.73</v>
      </c>
      <c r="K294" s="154">
        <v>94530.6</v>
      </c>
      <c r="L294" s="156">
        <v>-35758.870000000003</v>
      </c>
      <c r="M294" s="20">
        <v>40817</v>
      </c>
      <c r="N294" s="20">
        <v>41182</v>
      </c>
      <c r="O294" s="165">
        <v>40695</v>
      </c>
      <c r="P294" s="158" t="s">
        <v>3056</v>
      </c>
      <c r="Q294" s="165">
        <v>40814</v>
      </c>
      <c r="R294" s="165" t="s">
        <v>2915</v>
      </c>
    </row>
    <row r="295" spans="2:18" s="31" customFormat="1" ht="25.5" x14ac:dyDescent="0.2">
      <c r="B295" s="152" t="s">
        <v>4270</v>
      </c>
      <c r="C295" s="152" t="s">
        <v>4271</v>
      </c>
      <c r="D295" s="182" t="s">
        <v>4272</v>
      </c>
      <c r="E295" s="153">
        <v>1744.5900000000001</v>
      </c>
      <c r="F295" s="153">
        <v>2783.6</v>
      </c>
      <c r="G295" s="154">
        <v>-3015.1</v>
      </c>
      <c r="H295" s="155">
        <f t="shared" si="8"/>
        <v>-1.0831656847248168</v>
      </c>
      <c r="I295" s="155">
        <f t="shared" si="9"/>
        <v>-7.406964210124856E-6</v>
      </c>
      <c r="J295" s="154">
        <v>-231.5</v>
      </c>
      <c r="K295" s="154">
        <v>2783.6</v>
      </c>
      <c r="L295" s="156">
        <v>-3015.1</v>
      </c>
      <c r="M295" s="20">
        <v>40817</v>
      </c>
      <c r="N295" s="20">
        <v>41182</v>
      </c>
      <c r="O295" s="165">
        <v>40700</v>
      </c>
      <c r="P295" s="158" t="s">
        <v>3056</v>
      </c>
      <c r="Q295" s="165">
        <v>40730</v>
      </c>
      <c r="R295" s="165" t="s">
        <v>2916</v>
      </c>
    </row>
    <row r="296" spans="2:18" s="31" customFormat="1" ht="25.5" x14ac:dyDescent="0.2">
      <c r="B296" s="152" t="s">
        <v>4273</v>
      </c>
      <c r="C296" s="152" t="s">
        <v>4274</v>
      </c>
      <c r="D296" s="182" t="s">
        <v>4275</v>
      </c>
      <c r="E296" s="153">
        <v>13675.54</v>
      </c>
      <c r="F296" s="153">
        <v>9505.9</v>
      </c>
      <c r="G296" s="154">
        <v>5466.75</v>
      </c>
      <c r="H296" s="155">
        <f t="shared" si="8"/>
        <v>0.57509020713451653</v>
      </c>
      <c r="I296" s="155">
        <f t="shared" si="9"/>
        <v>4.790578085560515E-4</v>
      </c>
      <c r="J296" s="154">
        <v>14972.65</v>
      </c>
      <c r="K296" s="154">
        <v>9505.9</v>
      </c>
      <c r="L296" s="156">
        <v>5466.75</v>
      </c>
      <c r="M296" s="20">
        <v>40817</v>
      </c>
      <c r="N296" s="20">
        <v>41182</v>
      </c>
      <c r="O296" s="165">
        <v>40634</v>
      </c>
      <c r="P296" s="158" t="s">
        <v>2931</v>
      </c>
      <c r="Q296" s="165">
        <v>40785</v>
      </c>
      <c r="R296" s="165" t="s">
        <v>2926</v>
      </c>
    </row>
    <row r="297" spans="2:18" s="31" customFormat="1" x14ac:dyDescent="0.2">
      <c r="B297" s="152" t="s">
        <v>5010</v>
      </c>
      <c r="C297" s="152" t="s">
        <v>5011</v>
      </c>
      <c r="D297" s="182" t="s">
        <v>5012</v>
      </c>
      <c r="E297" s="153">
        <v>10346.950000000001</v>
      </c>
      <c r="F297" s="153">
        <v>10410.210000000001</v>
      </c>
      <c r="G297" s="154">
        <v>-63.260000000000218</v>
      </c>
      <c r="H297" s="155">
        <f t="shared" si="8"/>
        <v>-6.0767265982146577E-3</v>
      </c>
      <c r="I297" s="155">
        <f t="shared" si="9"/>
        <v>3.3105610511426087E-4</v>
      </c>
      <c r="J297" s="154">
        <v>10346.950000000001</v>
      </c>
      <c r="K297" s="154">
        <v>10410.210000000001</v>
      </c>
      <c r="L297" s="156">
        <v>-63.260000000000218</v>
      </c>
      <c r="M297" s="20">
        <v>40817</v>
      </c>
      <c r="N297" s="20">
        <v>41182</v>
      </c>
      <c r="O297" s="165">
        <v>40841</v>
      </c>
      <c r="P297" s="158" t="s">
        <v>2917</v>
      </c>
      <c r="Q297" s="165">
        <v>41180</v>
      </c>
      <c r="R297" s="165" t="s">
        <v>2915</v>
      </c>
    </row>
    <row r="298" spans="2:18" s="31" customFormat="1" x14ac:dyDescent="0.2">
      <c r="B298" s="152" t="s">
        <v>4279</v>
      </c>
      <c r="C298" s="152" t="s">
        <v>4280</v>
      </c>
      <c r="D298" s="182" t="s">
        <v>4281</v>
      </c>
      <c r="E298" s="153">
        <v>-669.28</v>
      </c>
      <c r="F298" s="153">
        <v>2052.5</v>
      </c>
      <c r="G298" s="154">
        <v>146.21000000000004</v>
      </c>
      <c r="H298" s="155">
        <f t="shared" si="8"/>
        <v>7.1235079171741794E-2</v>
      </c>
      <c r="I298" s="155">
        <f t="shared" si="9"/>
        <v>7.0348882412283472E-5</v>
      </c>
      <c r="J298" s="154">
        <v>2198.71</v>
      </c>
      <c r="K298" s="154">
        <v>2052.5</v>
      </c>
      <c r="L298" s="156">
        <v>146.21000000000004</v>
      </c>
      <c r="M298" s="20">
        <v>40817</v>
      </c>
      <c r="N298" s="20">
        <v>41182</v>
      </c>
      <c r="O298" s="165">
        <v>40756</v>
      </c>
      <c r="P298" s="158" t="s">
        <v>2926</v>
      </c>
      <c r="Q298" s="165">
        <v>40814</v>
      </c>
      <c r="R298" s="165" t="s">
        <v>2915</v>
      </c>
    </row>
    <row r="299" spans="2:18" s="31" customFormat="1" x14ac:dyDescent="0.2">
      <c r="B299" s="152" t="s">
        <v>5013</v>
      </c>
      <c r="C299" s="152" t="s">
        <v>5014</v>
      </c>
      <c r="D299" s="182" t="s">
        <v>5015</v>
      </c>
      <c r="E299" s="153">
        <v>27078.14</v>
      </c>
      <c r="F299" s="153">
        <v>30240.05</v>
      </c>
      <c r="G299" s="154">
        <v>-3161.91</v>
      </c>
      <c r="H299" s="155">
        <f t="shared" si="8"/>
        <v>-0.10456034298885088</v>
      </c>
      <c r="I299" s="155">
        <f t="shared" si="9"/>
        <v>8.6637932551511998E-4</v>
      </c>
      <c r="J299" s="154">
        <v>27078.14</v>
      </c>
      <c r="K299" s="154">
        <v>30240.05</v>
      </c>
      <c r="L299" s="156">
        <v>-3161.91</v>
      </c>
      <c r="M299" s="20">
        <v>40817</v>
      </c>
      <c r="N299" s="20">
        <v>41182</v>
      </c>
      <c r="O299" s="165">
        <v>40955</v>
      </c>
      <c r="P299" s="158" t="s">
        <v>2990</v>
      </c>
      <c r="Q299" s="165">
        <v>41213</v>
      </c>
      <c r="R299" s="165" t="s">
        <v>2917</v>
      </c>
    </row>
    <row r="300" spans="2:18" s="31" customFormat="1" x14ac:dyDescent="0.2">
      <c r="B300" s="152" t="s">
        <v>4282</v>
      </c>
      <c r="C300" s="152" t="s">
        <v>4283</v>
      </c>
      <c r="D300" s="182" t="s">
        <v>4284</v>
      </c>
      <c r="E300" s="153">
        <v>-295.3</v>
      </c>
      <c r="F300" s="153">
        <v>855.39</v>
      </c>
      <c r="G300" s="154">
        <v>104.96000000000004</v>
      </c>
      <c r="H300" s="155">
        <f t="shared" si="8"/>
        <v>0.12270426355229783</v>
      </c>
      <c r="I300" s="155">
        <f t="shared" si="9"/>
        <v>3.072690314986352E-5</v>
      </c>
      <c r="J300" s="154">
        <v>960.35</v>
      </c>
      <c r="K300" s="154">
        <v>855.39</v>
      </c>
      <c r="L300" s="156">
        <v>104.96000000000004</v>
      </c>
      <c r="M300" s="20">
        <v>40817</v>
      </c>
      <c r="N300" s="20">
        <v>41182</v>
      </c>
      <c r="O300" s="165">
        <v>40729</v>
      </c>
      <c r="P300" s="158" t="s">
        <v>2916</v>
      </c>
      <c r="Q300" s="165">
        <v>40814</v>
      </c>
      <c r="R300" s="165" t="s">
        <v>2915</v>
      </c>
    </row>
    <row r="301" spans="2:18" s="31" customFormat="1" x14ac:dyDescent="0.2">
      <c r="B301" s="152" t="s">
        <v>4285</v>
      </c>
      <c r="C301" s="152" t="s">
        <v>4286</v>
      </c>
      <c r="D301" s="182" t="s">
        <v>4287</v>
      </c>
      <c r="E301" s="153">
        <v>-422.44</v>
      </c>
      <c r="F301" s="153">
        <v>-25037.170000000002</v>
      </c>
      <c r="G301" s="154">
        <v>13422.100000000002</v>
      </c>
      <c r="H301" s="155">
        <f t="shared" si="8"/>
        <v>-0.53608694592879313</v>
      </c>
      <c r="I301" s="155">
        <f t="shared" si="9"/>
        <v>-3.716302712228722E-4</v>
      </c>
      <c r="J301" s="154">
        <v>-11615.07</v>
      </c>
      <c r="K301" s="154">
        <v>-25037.170000000002</v>
      </c>
      <c r="L301" s="156">
        <v>13422.100000000002</v>
      </c>
      <c r="M301" s="20">
        <v>40817</v>
      </c>
      <c r="N301" s="20">
        <v>41182</v>
      </c>
      <c r="O301" s="165">
        <v>40704</v>
      </c>
      <c r="P301" s="158" t="s">
        <v>3056</v>
      </c>
      <c r="Q301" s="165">
        <v>40814</v>
      </c>
      <c r="R301" s="165" t="s">
        <v>2915</v>
      </c>
    </row>
    <row r="302" spans="2:18" s="31" customFormat="1" x14ac:dyDescent="0.2">
      <c r="B302" s="152" t="s">
        <v>5016</v>
      </c>
      <c r="C302" s="152" t="s">
        <v>5017</v>
      </c>
      <c r="D302" s="182" t="s">
        <v>5017</v>
      </c>
      <c r="E302" s="153">
        <v>-2084</v>
      </c>
      <c r="F302" s="153">
        <v>-3678.1800000000003</v>
      </c>
      <c r="G302" s="154">
        <v>1594.1800000000003</v>
      </c>
      <c r="H302" s="155">
        <f t="shared" si="8"/>
        <v>-0.43341543915740943</v>
      </c>
      <c r="I302" s="155">
        <f t="shared" si="9"/>
        <v>-6.6678675653996552E-5</v>
      </c>
      <c r="J302" s="154">
        <v>-2084</v>
      </c>
      <c r="K302" s="154">
        <v>-3678.1800000000003</v>
      </c>
      <c r="L302" s="156">
        <v>1594.1800000000003</v>
      </c>
      <c r="M302" s="20">
        <v>40817</v>
      </c>
      <c r="N302" s="20">
        <v>41182</v>
      </c>
      <c r="O302" s="165">
        <v>40452</v>
      </c>
      <c r="P302" s="158" t="s">
        <v>2917</v>
      </c>
      <c r="Q302" s="165">
        <v>40816</v>
      </c>
      <c r="R302" s="165" t="s">
        <v>2915</v>
      </c>
    </row>
    <row r="303" spans="2:18" s="31" customFormat="1" x14ac:dyDescent="0.2">
      <c r="B303" s="152" t="s">
        <v>4288</v>
      </c>
      <c r="C303" s="152" t="s">
        <v>4289</v>
      </c>
      <c r="D303" s="182" t="s">
        <v>4290</v>
      </c>
      <c r="E303" s="153">
        <v>32382.37</v>
      </c>
      <c r="F303" s="153">
        <v>248257.09</v>
      </c>
      <c r="G303" s="154">
        <v>-86086.51999999999</v>
      </c>
      <c r="H303" s="155">
        <f t="shared" si="8"/>
        <v>-0.3467635909210085</v>
      </c>
      <c r="I303" s="155">
        <f t="shared" si="9"/>
        <v>5.1887326476265563E-3</v>
      </c>
      <c r="J303" s="154">
        <v>162170.57</v>
      </c>
      <c r="K303" s="154">
        <v>248257.09</v>
      </c>
      <c r="L303" s="156">
        <v>-86086.51999999999</v>
      </c>
      <c r="M303" s="20">
        <v>40817</v>
      </c>
      <c r="N303" s="20">
        <v>41182</v>
      </c>
      <c r="O303" s="165">
        <v>40299</v>
      </c>
      <c r="P303" s="158" t="s">
        <v>2914</v>
      </c>
      <c r="Q303" s="165">
        <v>41030</v>
      </c>
      <c r="R303" s="165" t="s">
        <v>2914</v>
      </c>
    </row>
    <row r="304" spans="2:18" s="31" customFormat="1" x14ac:dyDescent="0.2">
      <c r="B304" s="152" t="s">
        <v>5018</v>
      </c>
      <c r="C304" s="152" t="s">
        <v>5019</v>
      </c>
      <c r="D304" s="182" t="s">
        <v>5020</v>
      </c>
      <c r="E304" s="153">
        <v>5098.43</v>
      </c>
      <c r="F304" s="153">
        <v>2838.52</v>
      </c>
      <c r="G304" s="154">
        <v>2259.9100000000003</v>
      </c>
      <c r="H304" s="155">
        <f t="shared" si="8"/>
        <v>0.79615785691134833</v>
      </c>
      <c r="I304" s="155">
        <f t="shared" si="9"/>
        <v>1.631269483275459E-4</v>
      </c>
      <c r="J304" s="154">
        <v>5098.43</v>
      </c>
      <c r="K304" s="154">
        <v>2838.52</v>
      </c>
      <c r="L304" s="156">
        <v>2259.9100000000003</v>
      </c>
      <c r="M304" s="20">
        <v>40817</v>
      </c>
      <c r="N304" s="20">
        <v>41182</v>
      </c>
      <c r="O304" s="165">
        <v>40848</v>
      </c>
      <c r="P304" s="158" t="s">
        <v>2965</v>
      </c>
      <c r="Q304" s="165">
        <v>41180</v>
      </c>
      <c r="R304" s="165" t="s">
        <v>2915</v>
      </c>
    </row>
    <row r="305" spans="2:18" s="31" customFormat="1" x14ac:dyDescent="0.2">
      <c r="B305" s="152" t="s">
        <v>5021</v>
      </c>
      <c r="C305" s="152" t="s">
        <v>5022</v>
      </c>
      <c r="D305" s="182" t="s">
        <v>5023</v>
      </c>
      <c r="E305" s="153">
        <v>15055.07</v>
      </c>
      <c r="F305" s="153">
        <v>15230.6</v>
      </c>
      <c r="G305" s="154">
        <v>-175.53000000000065</v>
      </c>
      <c r="H305" s="155">
        <f t="shared" si="8"/>
        <v>-1.1524825023308382E-2</v>
      </c>
      <c r="I305" s="155">
        <f t="shared" si="9"/>
        <v>4.8169487978801042E-4</v>
      </c>
      <c r="J305" s="154">
        <v>15055.07</v>
      </c>
      <c r="K305" s="154">
        <v>15230.6</v>
      </c>
      <c r="L305" s="156">
        <v>-175.53000000000065</v>
      </c>
      <c r="M305" s="20">
        <v>40817</v>
      </c>
      <c r="N305" s="20">
        <v>41182</v>
      </c>
      <c r="O305" s="165">
        <v>40909</v>
      </c>
      <c r="P305" s="158" t="s">
        <v>2922</v>
      </c>
      <c r="Q305" s="165">
        <v>40999</v>
      </c>
      <c r="R305" s="165" t="s">
        <v>2930</v>
      </c>
    </row>
    <row r="306" spans="2:18" s="31" customFormat="1" x14ac:dyDescent="0.2">
      <c r="B306" s="152" t="s">
        <v>5024</v>
      </c>
      <c r="C306" s="152" t="s">
        <v>5025</v>
      </c>
      <c r="D306" s="182" t="s">
        <v>5026</v>
      </c>
      <c r="E306" s="153">
        <v>114650.54000000001</v>
      </c>
      <c r="F306" s="153">
        <v>114994.59</v>
      </c>
      <c r="G306" s="154">
        <v>-344.04999999998836</v>
      </c>
      <c r="H306" s="155">
        <f t="shared" si="8"/>
        <v>-2.9918798788707221E-3</v>
      </c>
      <c r="I306" s="155">
        <f t="shared" si="9"/>
        <v>3.6683043043260833E-3</v>
      </c>
      <c r="J306" s="154">
        <v>114650.54000000001</v>
      </c>
      <c r="K306" s="154">
        <v>114994.59</v>
      </c>
      <c r="L306" s="156">
        <v>-344.04999999998836</v>
      </c>
      <c r="M306" s="20">
        <v>40817</v>
      </c>
      <c r="N306" s="20">
        <v>41182</v>
      </c>
      <c r="O306" s="165">
        <v>40820</v>
      </c>
      <c r="P306" s="158" t="s">
        <v>2917</v>
      </c>
      <c r="Q306" s="165">
        <v>41180</v>
      </c>
      <c r="R306" s="165" t="s">
        <v>2915</v>
      </c>
    </row>
    <row r="307" spans="2:18" s="31" customFormat="1" x14ac:dyDescent="0.2">
      <c r="B307" s="152" t="s">
        <v>5027</v>
      </c>
      <c r="C307" s="152" t="s">
        <v>5028</v>
      </c>
      <c r="D307" s="182" t="s">
        <v>5029</v>
      </c>
      <c r="E307" s="153">
        <v>71071.73</v>
      </c>
      <c r="F307" s="153">
        <v>59985.630000000005</v>
      </c>
      <c r="G307" s="154">
        <v>11086.099999999991</v>
      </c>
      <c r="H307" s="155">
        <f t="shared" si="8"/>
        <v>0.18481259595006322</v>
      </c>
      <c r="I307" s="155">
        <f t="shared" si="9"/>
        <v>2.2739773670049979E-3</v>
      </c>
      <c r="J307" s="154">
        <v>71071.73</v>
      </c>
      <c r="K307" s="154">
        <v>59985.630000000005</v>
      </c>
      <c r="L307" s="156">
        <v>11086.099999999991</v>
      </c>
      <c r="M307" s="20">
        <v>40817</v>
      </c>
      <c r="N307" s="20">
        <v>41182</v>
      </c>
      <c r="O307" s="165">
        <v>40969</v>
      </c>
      <c r="P307" s="158" t="s">
        <v>2930</v>
      </c>
      <c r="Q307" s="165">
        <v>41180</v>
      </c>
      <c r="R307" s="165" t="s">
        <v>2915</v>
      </c>
    </row>
    <row r="308" spans="2:18" s="31" customFormat="1" x14ac:dyDescent="0.2">
      <c r="B308" s="152" t="s">
        <v>5030</v>
      </c>
      <c r="C308" s="152" t="s">
        <v>5031</v>
      </c>
      <c r="D308" s="182" t="s">
        <v>5031</v>
      </c>
      <c r="E308" s="153">
        <v>56771.32</v>
      </c>
      <c r="F308" s="153">
        <v>46623.91</v>
      </c>
      <c r="G308" s="154">
        <v>10147.409999999996</v>
      </c>
      <c r="H308" s="155">
        <f t="shared" si="8"/>
        <v>0.21764390845812792</v>
      </c>
      <c r="I308" s="155">
        <f t="shared" si="9"/>
        <v>1.8164282306762222E-3</v>
      </c>
      <c r="J308" s="154">
        <v>56771.32</v>
      </c>
      <c r="K308" s="154">
        <v>46623.91</v>
      </c>
      <c r="L308" s="156">
        <v>10147.409999999996</v>
      </c>
      <c r="M308" s="20">
        <v>40817</v>
      </c>
      <c r="N308" s="20">
        <v>41182</v>
      </c>
      <c r="O308" s="165">
        <v>40878</v>
      </c>
      <c r="P308" s="158" t="s">
        <v>2921</v>
      </c>
      <c r="Q308" s="165">
        <v>41180</v>
      </c>
      <c r="R308" s="165" t="s">
        <v>2915</v>
      </c>
    </row>
    <row r="309" spans="2:18" s="31" customFormat="1" x14ac:dyDescent="0.2">
      <c r="B309" s="152" t="s">
        <v>4300</v>
      </c>
      <c r="C309" s="152" t="s">
        <v>4301</v>
      </c>
      <c r="D309" s="182" t="s">
        <v>4302</v>
      </c>
      <c r="E309" s="153">
        <v>674.77</v>
      </c>
      <c r="F309" s="153">
        <v>140915.71</v>
      </c>
      <c r="G309" s="154">
        <v>16046.600000000006</v>
      </c>
      <c r="H309" s="155">
        <f t="shared" si="8"/>
        <v>0.11387374764673155</v>
      </c>
      <c r="I309" s="155">
        <f t="shared" si="9"/>
        <v>5.0220916307063624E-3</v>
      </c>
      <c r="J309" s="154">
        <v>156962.31</v>
      </c>
      <c r="K309" s="154">
        <v>140915.71</v>
      </c>
      <c r="L309" s="156">
        <v>16046.600000000006</v>
      </c>
      <c r="M309" s="20">
        <v>40817</v>
      </c>
      <c r="N309" s="20">
        <v>41182</v>
      </c>
      <c r="O309" s="165">
        <v>40695</v>
      </c>
      <c r="P309" s="158" t="s">
        <v>3056</v>
      </c>
      <c r="Q309" s="165">
        <v>40814</v>
      </c>
      <c r="R309" s="165" t="s">
        <v>2915</v>
      </c>
    </row>
    <row r="310" spans="2:18" s="31" customFormat="1" ht="25.5" x14ac:dyDescent="0.2">
      <c r="B310" s="152" t="s">
        <v>5032</v>
      </c>
      <c r="C310" s="152" t="s">
        <v>5033</v>
      </c>
      <c r="D310" s="182" t="s">
        <v>5034</v>
      </c>
      <c r="E310" s="153">
        <v>2191.67</v>
      </c>
      <c r="F310" s="153">
        <v>3655.27</v>
      </c>
      <c r="G310" s="154">
        <v>-1463.6</v>
      </c>
      <c r="H310" s="155">
        <f t="shared" si="8"/>
        <v>-0.40040817778166865</v>
      </c>
      <c r="I310" s="155">
        <f t="shared" si="9"/>
        <v>7.0123633911033887E-5</v>
      </c>
      <c r="J310" s="154">
        <v>2191.67</v>
      </c>
      <c r="K310" s="154">
        <v>3655.27</v>
      </c>
      <c r="L310" s="156">
        <v>-1463.6</v>
      </c>
      <c r="M310" s="20">
        <v>40817</v>
      </c>
      <c r="N310" s="20">
        <v>41182</v>
      </c>
      <c r="O310" s="165">
        <v>40817</v>
      </c>
      <c r="P310" s="158" t="s">
        <v>2917</v>
      </c>
      <c r="Q310" s="165">
        <v>41213</v>
      </c>
      <c r="R310" s="165" t="s">
        <v>2917</v>
      </c>
    </row>
    <row r="311" spans="2:18" s="31" customFormat="1" ht="25.5" x14ac:dyDescent="0.2">
      <c r="B311" s="152" t="s">
        <v>5035</v>
      </c>
      <c r="C311" s="152" t="s">
        <v>5036</v>
      </c>
      <c r="D311" s="182" t="s">
        <v>5037</v>
      </c>
      <c r="E311" s="153">
        <v>22834.170000000002</v>
      </c>
      <c r="F311" s="153">
        <v>23200.52</v>
      </c>
      <c r="G311" s="154">
        <v>-366.34999999999854</v>
      </c>
      <c r="H311" s="155">
        <f t="shared" si="8"/>
        <v>-1.5790594348747293E-2</v>
      </c>
      <c r="I311" s="155">
        <f t="shared" si="9"/>
        <v>7.305912741162276E-4</v>
      </c>
      <c r="J311" s="154">
        <v>22834.170000000002</v>
      </c>
      <c r="K311" s="154">
        <v>23200.52</v>
      </c>
      <c r="L311" s="156">
        <v>-366.34999999999854</v>
      </c>
      <c r="M311" s="20">
        <v>40817</v>
      </c>
      <c r="N311" s="20">
        <v>41182</v>
      </c>
      <c r="O311" s="165">
        <v>41165</v>
      </c>
      <c r="P311" s="158" t="s">
        <v>2915</v>
      </c>
      <c r="Q311" s="165">
        <v>41180</v>
      </c>
      <c r="R311" s="165" t="s">
        <v>2915</v>
      </c>
    </row>
    <row r="312" spans="2:18" s="31" customFormat="1" x14ac:dyDescent="0.2">
      <c r="B312" s="152" t="s">
        <v>5038</v>
      </c>
      <c r="C312" s="152" t="s">
        <v>5039</v>
      </c>
      <c r="D312" s="182" t="s">
        <v>5040</v>
      </c>
      <c r="E312" s="153">
        <v>40154.49</v>
      </c>
      <c r="F312" s="153">
        <v>96323.13</v>
      </c>
      <c r="G312" s="154">
        <v>-56168.640000000007</v>
      </c>
      <c r="H312" s="155">
        <f t="shared" si="8"/>
        <v>-0.58312723018863699</v>
      </c>
      <c r="I312" s="155">
        <f t="shared" si="9"/>
        <v>1.2847640185996391E-3</v>
      </c>
      <c r="J312" s="154">
        <v>40154.49</v>
      </c>
      <c r="K312" s="154">
        <v>96323.13</v>
      </c>
      <c r="L312" s="156">
        <v>-56168.640000000007</v>
      </c>
      <c r="M312" s="20">
        <v>40817</v>
      </c>
      <c r="N312" s="20">
        <v>41182</v>
      </c>
      <c r="O312" s="165">
        <v>40924.658113425925</v>
      </c>
      <c r="P312" s="158" t="s">
        <v>2922</v>
      </c>
      <c r="Q312" s="165">
        <v>41182</v>
      </c>
      <c r="R312" s="165" t="s">
        <v>2915</v>
      </c>
    </row>
    <row r="313" spans="2:18" s="31" customFormat="1" x14ac:dyDescent="0.2">
      <c r="B313" s="152" t="s">
        <v>5041</v>
      </c>
      <c r="C313" s="152" t="s">
        <v>5042</v>
      </c>
      <c r="D313" s="182" t="s">
        <v>5043</v>
      </c>
      <c r="E313" s="153">
        <v>4920.1400000000003</v>
      </c>
      <c r="F313" s="153">
        <v>4702</v>
      </c>
      <c r="G313" s="154">
        <v>218.14000000000033</v>
      </c>
      <c r="H313" s="155">
        <f t="shared" si="8"/>
        <v>4.6393024245002197E-2</v>
      </c>
      <c r="I313" s="155">
        <f t="shared" si="9"/>
        <v>1.5742246604234865E-4</v>
      </c>
      <c r="J313" s="154">
        <v>4920.1400000000003</v>
      </c>
      <c r="K313" s="154">
        <v>4702</v>
      </c>
      <c r="L313" s="156">
        <v>218.14000000000033</v>
      </c>
      <c r="M313" s="20">
        <v>40817</v>
      </c>
      <c r="N313" s="20">
        <v>41182</v>
      </c>
      <c r="O313" s="165">
        <v>41053</v>
      </c>
      <c r="P313" s="158" t="s">
        <v>2914</v>
      </c>
      <c r="Q313" s="165">
        <v>41176</v>
      </c>
      <c r="R313" s="165" t="s">
        <v>2915</v>
      </c>
    </row>
    <row r="314" spans="2:18" s="31" customFormat="1" x14ac:dyDescent="0.2">
      <c r="B314" s="152" t="s">
        <v>5044</v>
      </c>
      <c r="C314" s="152" t="s">
        <v>5045</v>
      </c>
      <c r="D314" s="182" t="s">
        <v>5046</v>
      </c>
      <c r="E314" s="153">
        <v>4323.42</v>
      </c>
      <c r="F314" s="153">
        <v>6289.1900000000005</v>
      </c>
      <c r="G314" s="154">
        <v>-1965.7700000000004</v>
      </c>
      <c r="H314" s="155">
        <f t="shared" si="8"/>
        <v>-0.31256330306446461</v>
      </c>
      <c r="I314" s="155">
        <f t="shared" si="9"/>
        <v>1.3833009591938662E-4</v>
      </c>
      <c r="J314" s="154">
        <v>4323.42</v>
      </c>
      <c r="K314" s="154">
        <v>6289.1900000000005</v>
      </c>
      <c r="L314" s="156">
        <v>-1965.7700000000004</v>
      </c>
      <c r="M314" s="20">
        <v>40817</v>
      </c>
      <c r="N314" s="20">
        <v>41182</v>
      </c>
      <c r="O314" s="165">
        <v>41030</v>
      </c>
      <c r="P314" s="158" t="s">
        <v>2914</v>
      </c>
      <c r="Q314" s="165">
        <v>41180</v>
      </c>
      <c r="R314" s="165" t="s">
        <v>2915</v>
      </c>
    </row>
    <row r="315" spans="2:18" s="31" customFormat="1" x14ac:dyDescent="0.2">
      <c r="B315" s="152" t="s">
        <v>5047</v>
      </c>
      <c r="C315" s="152" t="s">
        <v>5048</v>
      </c>
      <c r="D315" s="182" t="s">
        <v>5049</v>
      </c>
      <c r="E315" s="153">
        <v>2043.5900000000001</v>
      </c>
      <c r="F315" s="153">
        <v>3357.7200000000003</v>
      </c>
      <c r="G315" s="154">
        <v>-1314.13</v>
      </c>
      <c r="H315" s="155">
        <f t="shared" si="8"/>
        <v>-0.39137569541236317</v>
      </c>
      <c r="I315" s="155">
        <f t="shared" si="9"/>
        <v>6.5385736458613628E-5</v>
      </c>
      <c r="J315" s="154">
        <v>2043.5900000000001</v>
      </c>
      <c r="K315" s="154">
        <v>3357.7200000000003</v>
      </c>
      <c r="L315" s="156">
        <v>-1314.13</v>
      </c>
      <c r="M315" s="20">
        <v>40817</v>
      </c>
      <c r="N315" s="20">
        <v>41182</v>
      </c>
      <c r="O315" s="165">
        <v>41115</v>
      </c>
      <c r="P315" s="158" t="s">
        <v>2916</v>
      </c>
      <c r="Q315" s="165">
        <v>41180</v>
      </c>
      <c r="R315" s="165" t="s">
        <v>2915</v>
      </c>
    </row>
    <row r="316" spans="2:18" s="31" customFormat="1" ht="25.5" x14ac:dyDescent="0.2">
      <c r="B316" s="152" t="s">
        <v>5050</v>
      </c>
      <c r="C316" s="152" t="s">
        <v>5051</v>
      </c>
      <c r="D316" s="182" t="s">
        <v>5052</v>
      </c>
      <c r="E316" s="153">
        <v>1692.69</v>
      </c>
      <c r="F316" s="153">
        <v>17286.310000000001</v>
      </c>
      <c r="G316" s="154">
        <v>-15593.62</v>
      </c>
      <c r="H316" s="155">
        <f t="shared" si="8"/>
        <v>-0.9020791597512714</v>
      </c>
      <c r="I316" s="155">
        <f t="shared" si="9"/>
        <v>5.4158506474454612E-5</v>
      </c>
      <c r="J316" s="154">
        <v>1692.69</v>
      </c>
      <c r="K316" s="154">
        <v>17286.310000000001</v>
      </c>
      <c r="L316" s="156">
        <v>-15593.62</v>
      </c>
      <c r="M316" s="20">
        <v>40817</v>
      </c>
      <c r="N316" s="20">
        <v>41182</v>
      </c>
      <c r="O316" s="165">
        <v>41153</v>
      </c>
      <c r="P316" s="158" t="s">
        <v>2915</v>
      </c>
      <c r="Q316" s="165">
        <v>41180</v>
      </c>
      <c r="R316" s="165" t="s">
        <v>2915</v>
      </c>
    </row>
    <row r="317" spans="2:18" s="31" customFormat="1" x14ac:dyDescent="0.2">
      <c r="B317" s="152" t="s">
        <v>5053</v>
      </c>
      <c r="C317" s="152" t="s">
        <v>5054</v>
      </c>
      <c r="D317" s="182" t="s">
        <v>4741</v>
      </c>
      <c r="E317" s="153">
        <v>93336.6</v>
      </c>
      <c r="F317" s="153">
        <v>99437.89</v>
      </c>
      <c r="G317" s="154">
        <v>-6101.2899999999936</v>
      </c>
      <c r="H317" s="155">
        <f t="shared" si="8"/>
        <v>-6.1357798320137262E-2</v>
      </c>
      <c r="I317" s="155">
        <f t="shared" si="9"/>
        <v>2.9863535883142105E-3</v>
      </c>
      <c r="J317" s="154">
        <v>93336.6</v>
      </c>
      <c r="K317" s="154">
        <v>99437.89</v>
      </c>
      <c r="L317" s="156">
        <v>-6101.2899999999936</v>
      </c>
      <c r="M317" s="20">
        <v>40817</v>
      </c>
      <c r="N317" s="20">
        <v>41182</v>
      </c>
      <c r="O317" s="165">
        <v>41080</v>
      </c>
      <c r="P317" s="158" t="s">
        <v>3056</v>
      </c>
      <c r="Q317" s="165">
        <v>41180</v>
      </c>
      <c r="R317" s="165" t="s">
        <v>2915</v>
      </c>
    </row>
    <row r="318" spans="2:18" s="31" customFormat="1" ht="38.25" x14ac:dyDescent="0.2">
      <c r="B318" s="152" t="s">
        <v>5055</v>
      </c>
      <c r="C318" s="152" t="s">
        <v>5056</v>
      </c>
      <c r="D318" s="182" t="s">
        <v>5057</v>
      </c>
      <c r="E318" s="153">
        <v>6864</v>
      </c>
      <c r="F318" s="153">
        <v>10841.62</v>
      </c>
      <c r="G318" s="154">
        <v>-3977.6200000000008</v>
      </c>
      <c r="H318" s="155">
        <f t="shared" si="8"/>
        <v>-0.36688428482090318</v>
      </c>
      <c r="I318" s="155">
        <f t="shared" si="9"/>
        <v>2.1961728871834564E-4</v>
      </c>
      <c r="J318" s="154">
        <v>6864</v>
      </c>
      <c r="K318" s="154">
        <v>10841.62</v>
      </c>
      <c r="L318" s="156">
        <v>-3977.6200000000008</v>
      </c>
      <c r="M318" s="20">
        <v>40817</v>
      </c>
      <c r="N318" s="20">
        <v>41182</v>
      </c>
      <c r="O318" s="165">
        <v>41127</v>
      </c>
      <c r="P318" s="158" t="s">
        <v>2926</v>
      </c>
      <c r="Q318" s="165">
        <v>41274</v>
      </c>
      <c r="R318" s="165" t="s">
        <v>2921</v>
      </c>
    </row>
    <row r="319" spans="2:18" s="31" customFormat="1" x14ac:dyDescent="0.2">
      <c r="B319" s="152" t="s">
        <v>5058</v>
      </c>
      <c r="C319" s="152" t="s">
        <v>5059</v>
      </c>
      <c r="D319" s="182" t="s">
        <v>5060</v>
      </c>
      <c r="E319" s="153">
        <v>387.59000000000003</v>
      </c>
      <c r="F319" s="153">
        <v>2809.37</v>
      </c>
      <c r="G319" s="154">
        <v>-2421.7799999999997</v>
      </c>
      <c r="H319" s="155">
        <f t="shared" si="8"/>
        <v>-0.86203668438119574</v>
      </c>
      <c r="I319" s="155">
        <f t="shared" si="9"/>
        <v>1.2401145823768005E-5</v>
      </c>
      <c r="J319" s="154">
        <v>387.59000000000003</v>
      </c>
      <c r="K319" s="154">
        <v>2809.37</v>
      </c>
      <c r="L319" s="156">
        <v>-2421.7799999999997</v>
      </c>
      <c r="M319" s="20">
        <v>40817</v>
      </c>
      <c r="N319" s="20">
        <v>41182</v>
      </c>
      <c r="O319" s="165">
        <v>41018</v>
      </c>
      <c r="P319" s="158" t="s">
        <v>2931</v>
      </c>
      <c r="Q319" s="165">
        <v>41180</v>
      </c>
      <c r="R319" s="165" t="s">
        <v>2915</v>
      </c>
    </row>
    <row r="320" spans="2:18" s="31" customFormat="1" x14ac:dyDescent="0.2">
      <c r="B320" s="152" t="s">
        <v>1765</v>
      </c>
      <c r="C320" s="152" t="s">
        <v>1766</v>
      </c>
      <c r="D320" s="182" t="s">
        <v>1766</v>
      </c>
      <c r="E320" s="153">
        <v>3497.19</v>
      </c>
      <c r="F320" s="153">
        <v>0</v>
      </c>
      <c r="G320" s="159"/>
      <c r="H320" s="155"/>
      <c r="I320" s="155">
        <f t="shared" si="9"/>
        <v>2.0402191437549372E-2</v>
      </c>
      <c r="J320" s="154">
        <v>637657.64</v>
      </c>
      <c r="K320" s="154" t="s">
        <v>2801</v>
      </c>
      <c r="L320" s="156"/>
      <c r="M320" s="20">
        <v>40817</v>
      </c>
      <c r="N320" s="20">
        <v>41182</v>
      </c>
      <c r="O320" s="165">
        <v>39720</v>
      </c>
      <c r="P320" s="158" t="s">
        <v>2915</v>
      </c>
      <c r="Q320" s="165">
        <v>40117</v>
      </c>
      <c r="R320" s="165" t="s">
        <v>2917</v>
      </c>
    </row>
    <row r="321" spans="2:18" s="31" customFormat="1" x14ac:dyDescent="0.2">
      <c r="B321" s="152" t="s">
        <v>663</v>
      </c>
      <c r="C321" s="152" t="s">
        <v>664</v>
      </c>
      <c r="D321" s="182" t="s">
        <v>664</v>
      </c>
      <c r="E321" s="153">
        <v>361</v>
      </c>
      <c r="F321" s="153">
        <v>0</v>
      </c>
      <c r="G321" s="159"/>
      <c r="H321" s="155"/>
      <c r="I321" s="155">
        <f t="shared" si="9"/>
        <v>6.7284245371127304E-3</v>
      </c>
      <c r="J321" s="154">
        <v>210292.67</v>
      </c>
      <c r="K321" s="154" t="s">
        <v>2801</v>
      </c>
      <c r="L321" s="156"/>
      <c r="M321" s="20">
        <v>40817</v>
      </c>
      <c r="N321" s="20">
        <v>41182</v>
      </c>
      <c r="O321" s="165">
        <v>39343</v>
      </c>
      <c r="P321" s="158" t="s">
        <v>2915</v>
      </c>
      <c r="Q321" s="165">
        <v>39752</v>
      </c>
      <c r="R321" s="165" t="s">
        <v>2917</v>
      </c>
    </row>
    <row r="322" spans="2:18" s="31" customFormat="1" x14ac:dyDescent="0.2">
      <c r="B322" s="152" t="s">
        <v>824</v>
      </c>
      <c r="C322" s="152" t="s">
        <v>825</v>
      </c>
      <c r="D322" s="182" t="s">
        <v>825</v>
      </c>
      <c r="E322" s="153">
        <v>19744.490000000002</v>
      </c>
      <c r="F322" s="153">
        <v>0</v>
      </c>
      <c r="G322" s="159"/>
      <c r="H322" s="155"/>
      <c r="I322" s="155">
        <f t="shared" si="9"/>
        <v>1.5251954206723733E-2</v>
      </c>
      <c r="J322" s="154">
        <v>476690.22000000003</v>
      </c>
      <c r="K322" s="154" t="s">
        <v>2801</v>
      </c>
      <c r="L322" s="156"/>
      <c r="M322" s="20">
        <v>40817</v>
      </c>
      <c r="N322" s="20">
        <v>41182</v>
      </c>
      <c r="O322" s="165">
        <v>40066</v>
      </c>
      <c r="P322" s="158" t="s">
        <v>2915</v>
      </c>
      <c r="Q322" s="165">
        <v>40451</v>
      </c>
      <c r="R322" s="165" t="s">
        <v>2915</v>
      </c>
    </row>
    <row r="323" spans="2:18" s="31" customFormat="1" x14ac:dyDescent="0.2">
      <c r="B323" s="152" t="s">
        <v>826</v>
      </c>
      <c r="C323" s="152" t="s">
        <v>827</v>
      </c>
      <c r="D323" s="182" t="s">
        <v>827</v>
      </c>
      <c r="E323" s="153">
        <v>458.8</v>
      </c>
      <c r="F323" s="153">
        <v>0</v>
      </c>
      <c r="G323" s="159"/>
      <c r="H323" s="155"/>
      <c r="I323" s="155">
        <f t="shared" si="9"/>
        <v>2.7797284027801551E-3</v>
      </c>
      <c r="J323" s="154">
        <v>86878.66</v>
      </c>
      <c r="K323" s="154" t="s">
        <v>2801</v>
      </c>
      <c r="L323" s="156"/>
      <c r="M323" s="20">
        <v>40817</v>
      </c>
      <c r="N323" s="20">
        <v>41182</v>
      </c>
      <c r="O323" s="165">
        <v>40066</v>
      </c>
      <c r="P323" s="158" t="s">
        <v>2915</v>
      </c>
      <c r="Q323" s="165">
        <v>40451</v>
      </c>
      <c r="R323" s="165" t="s">
        <v>2915</v>
      </c>
    </row>
    <row r="324" spans="2:18" s="31" customFormat="1" ht="25.5" x14ac:dyDescent="0.2">
      <c r="B324" s="152" t="s">
        <v>4308</v>
      </c>
      <c r="C324" s="152" t="s">
        <v>4309</v>
      </c>
      <c r="D324" s="182" t="s">
        <v>4310</v>
      </c>
      <c r="E324" s="153">
        <v>28881.87</v>
      </c>
      <c r="F324" s="153">
        <v>0</v>
      </c>
      <c r="G324" s="159"/>
      <c r="H324" s="155"/>
      <c r="I324" s="155">
        <f t="shared" si="9"/>
        <v>1.4225069966215924E-3</v>
      </c>
      <c r="J324" s="154">
        <v>44459.56</v>
      </c>
      <c r="K324" s="154" t="s">
        <v>2801</v>
      </c>
      <c r="L324" s="156"/>
      <c r="M324" s="20">
        <v>40817</v>
      </c>
      <c r="N324" s="20">
        <v>41182</v>
      </c>
      <c r="O324" s="165">
        <v>40434</v>
      </c>
      <c r="P324" s="158" t="s">
        <v>2915</v>
      </c>
      <c r="Q324" s="165">
        <v>42643</v>
      </c>
      <c r="R324" s="165" t="s">
        <v>2915</v>
      </c>
    </row>
    <row r="325" spans="2:18" s="31" customFormat="1" x14ac:dyDescent="0.2">
      <c r="B325" s="152" t="s">
        <v>4314</v>
      </c>
      <c r="C325" s="152" t="s">
        <v>4315</v>
      </c>
      <c r="D325" s="182" t="s">
        <v>4316</v>
      </c>
      <c r="E325" s="153">
        <v>-1255.44</v>
      </c>
      <c r="F325" s="153">
        <v>5045.01</v>
      </c>
      <c r="G325" s="154">
        <v>-5045.01</v>
      </c>
      <c r="H325" s="155">
        <f t="shared" si="8"/>
        <v>-1</v>
      </c>
      <c r="I325" s="155">
        <f t="shared" si="9"/>
        <v>0</v>
      </c>
      <c r="J325" s="154">
        <v>0</v>
      </c>
      <c r="K325" s="154">
        <v>5045.01</v>
      </c>
      <c r="L325" s="156">
        <v>-5045.01</v>
      </c>
      <c r="M325" s="20">
        <v>40817</v>
      </c>
      <c r="N325" s="20">
        <v>41182</v>
      </c>
      <c r="O325" s="165">
        <v>40489</v>
      </c>
      <c r="P325" s="158" t="s">
        <v>2965</v>
      </c>
      <c r="Q325" s="165">
        <v>40814</v>
      </c>
      <c r="R325" s="165" t="s">
        <v>2915</v>
      </c>
    </row>
    <row r="326" spans="2:18" s="31" customFormat="1" x14ac:dyDescent="0.2">
      <c r="B326" s="152" t="s">
        <v>4321</v>
      </c>
      <c r="C326" s="152" t="s">
        <v>4322</v>
      </c>
      <c r="D326" s="182" t="s">
        <v>4323</v>
      </c>
      <c r="E326" s="153">
        <v>90176.73</v>
      </c>
      <c r="F326" s="153">
        <v>0</v>
      </c>
      <c r="G326" s="159"/>
      <c r="H326" s="155"/>
      <c r="I326" s="155">
        <f t="shared" si="9"/>
        <v>4.6886502591477605E-3</v>
      </c>
      <c r="J326" s="154">
        <v>146540.81</v>
      </c>
      <c r="K326" s="154" t="s">
        <v>2801</v>
      </c>
      <c r="L326" s="156"/>
      <c r="M326" s="20">
        <v>40817</v>
      </c>
      <c r="N326" s="20">
        <v>41182</v>
      </c>
      <c r="O326" s="165">
        <v>40436</v>
      </c>
      <c r="P326" s="158" t="s">
        <v>2915</v>
      </c>
      <c r="Q326" s="165">
        <v>42643</v>
      </c>
      <c r="R326" s="165" t="s">
        <v>2915</v>
      </c>
    </row>
    <row r="327" spans="2:18" s="31" customFormat="1" x14ac:dyDescent="0.2">
      <c r="B327" s="152" t="s">
        <v>4324</v>
      </c>
      <c r="C327" s="152" t="s">
        <v>4325</v>
      </c>
      <c r="D327" s="182" t="s">
        <v>4326</v>
      </c>
      <c r="E327" s="153">
        <v>8270.2999999999993</v>
      </c>
      <c r="F327" s="153">
        <v>0</v>
      </c>
      <c r="G327" s="159"/>
      <c r="H327" s="155"/>
      <c r="I327" s="155">
        <f t="shared" si="9"/>
        <v>1.1049008506650432E-3</v>
      </c>
      <c r="J327" s="154">
        <v>34532.980000000003</v>
      </c>
      <c r="K327" s="154" t="s">
        <v>2801</v>
      </c>
      <c r="L327" s="156"/>
      <c r="M327" s="20">
        <v>40817</v>
      </c>
      <c r="N327" s="20">
        <v>41182</v>
      </c>
      <c r="O327" s="165">
        <v>40436</v>
      </c>
      <c r="P327" s="158" t="s">
        <v>2915</v>
      </c>
      <c r="Q327" s="165">
        <v>42643</v>
      </c>
      <c r="R327" s="165" t="s">
        <v>2915</v>
      </c>
    </row>
    <row r="328" spans="2:18" s="31" customFormat="1" x14ac:dyDescent="0.2">
      <c r="B328" s="152" t="s">
        <v>3411</v>
      </c>
      <c r="C328" s="152" t="s">
        <v>3412</v>
      </c>
      <c r="D328" s="182" t="s">
        <v>3413</v>
      </c>
      <c r="E328" s="153">
        <v>31021.83</v>
      </c>
      <c r="F328" s="153">
        <v>0</v>
      </c>
      <c r="G328" s="159"/>
      <c r="H328" s="155"/>
      <c r="I328" s="155">
        <f t="shared" si="9"/>
        <v>2.9534225133957268E-3</v>
      </c>
      <c r="J328" s="154">
        <v>92307.36</v>
      </c>
      <c r="K328" s="154" t="s">
        <v>2801</v>
      </c>
      <c r="L328" s="156"/>
      <c r="M328" s="20">
        <v>40817</v>
      </c>
      <c r="N328" s="20">
        <v>41182</v>
      </c>
      <c r="O328" s="165">
        <v>40436</v>
      </c>
      <c r="P328" s="158" t="s">
        <v>2915</v>
      </c>
      <c r="Q328" s="165">
        <v>42643</v>
      </c>
      <c r="R328" s="165" t="s">
        <v>2915</v>
      </c>
    </row>
    <row r="329" spans="2:18" s="31" customFormat="1" x14ac:dyDescent="0.2">
      <c r="B329" s="152" t="s">
        <v>3414</v>
      </c>
      <c r="C329" s="152" t="s">
        <v>3415</v>
      </c>
      <c r="D329" s="182" t="s">
        <v>3416</v>
      </c>
      <c r="E329" s="153">
        <v>30049.71</v>
      </c>
      <c r="F329" s="153">
        <v>0</v>
      </c>
      <c r="G329" s="159"/>
      <c r="H329" s="155"/>
      <c r="I329" s="155">
        <f t="shared" si="9"/>
        <v>1.8882245906732403E-3</v>
      </c>
      <c r="J329" s="154">
        <v>59015.270000000004</v>
      </c>
      <c r="K329" s="154" t="s">
        <v>2801</v>
      </c>
      <c r="L329" s="156"/>
      <c r="M329" s="20">
        <v>40817</v>
      </c>
      <c r="N329" s="20">
        <v>41182</v>
      </c>
      <c r="O329" s="165">
        <v>40436</v>
      </c>
      <c r="P329" s="158" t="s">
        <v>2915</v>
      </c>
      <c r="Q329" s="165">
        <v>42643</v>
      </c>
      <c r="R329" s="165" t="s">
        <v>2915</v>
      </c>
    </row>
    <row r="330" spans="2:18" s="31" customFormat="1" ht="25.5" x14ac:dyDescent="0.2">
      <c r="B330" s="152" t="s">
        <v>4327</v>
      </c>
      <c r="C330" s="152" t="s">
        <v>4328</v>
      </c>
      <c r="D330" s="182" t="s">
        <v>4329</v>
      </c>
      <c r="E330" s="153">
        <v>21430.53</v>
      </c>
      <c r="F330" s="153">
        <v>0</v>
      </c>
      <c r="G330" s="159"/>
      <c r="H330" s="155"/>
      <c r="I330" s="155">
        <f t="shared" si="9"/>
        <v>1.1765071572391317E-3</v>
      </c>
      <c r="J330" s="154">
        <v>36770.99</v>
      </c>
      <c r="K330" s="154" t="s">
        <v>2801</v>
      </c>
      <c r="L330" s="156"/>
      <c r="M330" s="20">
        <v>40817</v>
      </c>
      <c r="N330" s="20">
        <v>41182</v>
      </c>
      <c r="O330" s="165">
        <v>40436</v>
      </c>
      <c r="P330" s="158" t="s">
        <v>2915</v>
      </c>
      <c r="Q330" s="165">
        <v>42643</v>
      </c>
      <c r="R330" s="165" t="s">
        <v>2915</v>
      </c>
    </row>
    <row r="331" spans="2:18" s="31" customFormat="1" x14ac:dyDescent="0.2">
      <c r="B331" s="152" t="s">
        <v>4330</v>
      </c>
      <c r="C331" s="152" t="s">
        <v>4331</v>
      </c>
      <c r="D331" s="182" t="s">
        <v>4332</v>
      </c>
      <c r="E331" s="153">
        <v>-579.06000000000006</v>
      </c>
      <c r="F331" s="153">
        <v>0</v>
      </c>
      <c r="G331" s="159"/>
      <c r="H331" s="155"/>
      <c r="I331" s="155">
        <f t="shared" si="9"/>
        <v>1.7880475594292896E-4</v>
      </c>
      <c r="J331" s="154">
        <v>5588.43</v>
      </c>
      <c r="K331" s="154" t="s">
        <v>2801</v>
      </c>
      <c r="L331" s="156"/>
      <c r="M331" s="20">
        <v>40817</v>
      </c>
      <c r="N331" s="20">
        <v>41182</v>
      </c>
      <c r="O331" s="165">
        <v>40436</v>
      </c>
      <c r="P331" s="158" t="s">
        <v>2915</v>
      </c>
      <c r="Q331" s="165">
        <v>42643</v>
      </c>
      <c r="R331" s="165" t="s">
        <v>2915</v>
      </c>
    </row>
    <row r="332" spans="2:18" s="31" customFormat="1" x14ac:dyDescent="0.2">
      <c r="B332" s="152" t="s">
        <v>4333</v>
      </c>
      <c r="C332" s="152" t="s">
        <v>4334</v>
      </c>
      <c r="D332" s="182" t="s">
        <v>4335</v>
      </c>
      <c r="E332" s="153">
        <v>2845.73</v>
      </c>
      <c r="F332" s="153">
        <v>0</v>
      </c>
      <c r="G332" s="159"/>
      <c r="H332" s="155"/>
      <c r="I332" s="155">
        <f t="shared" si="9"/>
        <v>2.747522986385584E-4</v>
      </c>
      <c r="J332" s="154">
        <v>8587.2100000000009</v>
      </c>
      <c r="K332" s="154" t="s">
        <v>2801</v>
      </c>
      <c r="L332" s="156"/>
      <c r="M332" s="20">
        <v>40817</v>
      </c>
      <c r="N332" s="20">
        <v>41182</v>
      </c>
      <c r="O332" s="165">
        <v>40436</v>
      </c>
      <c r="P332" s="158" t="s">
        <v>2915</v>
      </c>
      <c r="Q332" s="165">
        <v>42643</v>
      </c>
      <c r="R332" s="165" t="s">
        <v>2915</v>
      </c>
    </row>
    <row r="333" spans="2:18" s="31" customFormat="1" x14ac:dyDescent="0.2">
      <c r="B333" s="152" t="s">
        <v>4336</v>
      </c>
      <c r="C333" s="152" t="s">
        <v>4337</v>
      </c>
      <c r="D333" s="182" t="s">
        <v>4338</v>
      </c>
      <c r="E333" s="153">
        <v>17847.62</v>
      </c>
      <c r="F333" s="153">
        <v>0</v>
      </c>
      <c r="G333" s="159"/>
      <c r="H333" s="155"/>
      <c r="I333" s="155">
        <f t="shared" si="9"/>
        <v>1.9156220394140084E-3</v>
      </c>
      <c r="J333" s="154">
        <v>59871.56</v>
      </c>
      <c r="K333" s="154" t="s">
        <v>2801</v>
      </c>
      <c r="L333" s="156"/>
      <c r="M333" s="20">
        <v>40817</v>
      </c>
      <c r="N333" s="20">
        <v>41182</v>
      </c>
      <c r="O333" s="165">
        <v>40436</v>
      </c>
      <c r="P333" s="158" t="s">
        <v>2915</v>
      </c>
      <c r="Q333" s="165">
        <v>42643</v>
      </c>
      <c r="R333" s="165" t="s">
        <v>2915</v>
      </c>
    </row>
    <row r="334" spans="2:18" s="31" customFormat="1" x14ac:dyDescent="0.2">
      <c r="B334" s="152" t="s">
        <v>4339</v>
      </c>
      <c r="C334" s="152" t="s">
        <v>4340</v>
      </c>
      <c r="D334" s="182" t="s">
        <v>4341</v>
      </c>
      <c r="E334" s="153">
        <v>11683.53</v>
      </c>
      <c r="F334" s="153">
        <v>0</v>
      </c>
      <c r="G334" s="159"/>
      <c r="H334" s="155"/>
      <c r="I334" s="155">
        <f t="shared" si="9"/>
        <v>4.4908695967955844E-4</v>
      </c>
      <c r="J334" s="154">
        <v>14035.93</v>
      </c>
      <c r="K334" s="154" t="s">
        <v>2801</v>
      </c>
      <c r="L334" s="156"/>
      <c r="M334" s="20">
        <v>40817</v>
      </c>
      <c r="N334" s="20">
        <v>41182</v>
      </c>
      <c r="O334" s="165">
        <v>40436</v>
      </c>
      <c r="P334" s="158" t="s">
        <v>2915</v>
      </c>
      <c r="Q334" s="165">
        <v>42643</v>
      </c>
      <c r="R334" s="165" t="s">
        <v>2915</v>
      </c>
    </row>
    <row r="335" spans="2:18" s="31" customFormat="1" ht="25.5" x14ac:dyDescent="0.2">
      <c r="B335" s="152" t="s">
        <v>3420</v>
      </c>
      <c r="C335" s="152" t="s">
        <v>3421</v>
      </c>
      <c r="D335" s="182" t="s">
        <v>3422</v>
      </c>
      <c r="E335" s="153">
        <v>27213.61</v>
      </c>
      <c r="F335" s="153">
        <v>0</v>
      </c>
      <c r="G335" s="159"/>
      <c r="H335" s="155"/>
      <c r="I335" s="155">
        <f t="shared" ref="I335:I398" si="10">J335/31254370</f>
        <v>2.0675655916276669E-3</v>
      </c>
      <c r="J335" s="154">
        <v>64620.46</v>
      </c>
      <c r="K335" s="154" t="s">
        <v>2801</v>
      </c>
      <c r="L335" s="156"/>
      <c r="M335" s="20">
        <v>40817</v>
      </c>
      <c r="N335" s="20">
        <v>41182</v>
      </c>
      <c r="O335" s="165">
        <v>40435</v>
      </c>
      <c r="P335" s="158" t="s">
        <v>2915</v>
      </c>
      <c r="Q335" s="165">
        <v>42643</v>
      </c>
      <c r="R335" s="165" t="s">
        <v>2915</v>
      </c>
    </row>
    <row r="336" spans="2:18" s="31" customFormat="1" x14ac:dyDescent="0.2">
      <c r="B336" s="152" t="s">
        <v>3423</v>
      </c>
      <c r="C336" s="152" t="s">
        <v>3424</v>
      </c>
      <c r="D336" s="182" t="s">
        <v>3425</v>
      </c>
      <c r="E336" s="153">
        <v>349776.04</v>
      </c>
      <c r="F336" s="153">
        <v>0</v>
      </c>
      <c r="G336" s="159"/>
      <c r="H336" s="155"/>
      <c r="I336" s="155">
        <f t="shared" si="10"/>
        <v>2.2164736643227812E-2</v>
      </c>
      <c r="J336" s="154">
        <v>692744.88</v>
      </c>
      <c r="K336" s="154" t="s">
        <v>2801</v>
      </c>
      <c r="L336" s="156"/>
      <c r="M336" s="20">
        <v>40817</v>
      </c>
      <c r="N336" s="20">
        <v>41182</v>
      </c>
      <c r="O336" s="165">
        <v>40434</v>
      </c>
      <c r="P336" s="158" t="s">
        <v>2915</v>
      </c>
      <c r="Q336" s="165">
        <v>42643</v>
      </c>
      <c r="R336" s="165" t="s">
        <v>2915</v>
      </c>
    </row>
    <row r="337" spans="2:18" s="31" customFormat="1" ht="25.5" x14ac:dyDescent="0.2">
      <c r="B337" s="152" t="s">
        <v>4342</v>
      </c>
      <c r="C337" s="152" t="s">
        <v>4343</v>
      </c>
      <c r="D337" s="182" t="s">
        <v>4344</v>
      </c>
      <c r="E337" s="153">
        <v>306562.71000000002</v>
      </c>
      <c r="F337" s="153">
        <v>0</v>
      </c>
      <c r="G337" s="159"/>
      <c r="H337" s="155"/>
      <c r="I337" s="155">
        <f t="shared" si="10"/>
        <v>1.5221871373507129E-2</v>
      </c>
      <c r="J337" s="154">
        <v>475750</v>
      </c>
      <c r="K337" s="154" t="s">
        <v>2801</v>
      </c>
      <c r="L337" s="156"/>
      <c r="M337" s="20">
        <v>40817</v>
      </c>
      <c r="N337" s="20">
        <v>41182</v>
      </c>
      <c r="O337" s="165">
        <v>40435</v>
      </c>
      <c r="P337" s="158" t="s">
        <v>2915</v>
      </c>
      <c r="Q337" s="165">
        <v>42643</v>
      </c>
      <c r="R337" s="165" t="s">
        <v>2915</v>
      </c>
    </row>
    <row r="338" spans="2:18" s="31" customFormat="1" ht="38.25" x14ac:dyDescent="0.2">
      <c r="B338" s="152" t="s">
        <v>4345</v>
      </c>
      <c r="C338" s="152" t="s">
        <v>4346</v>
      </c>
      <c r="D338" s="182" t="s">
        <v>4347</v>
      </c>
      <c r="E338" s="153">
        <v>15062.64</v>
      </c>
      <c r="F338" s="153">
        <v>0</v>
      </c>
      <c r="G338" s="159"/>
      <c r="H338" s="155"/>
      <c r="I338" s="155">
        <f t="shared" si="10"/>
        <v>1.2813107415059078E-3</v>
      </c>
      <c r="J338" s="154">
        <v>40046.559999999998</v>
      </c>
      <c r="K338" s="154" t="s">
        <v>2801</v>
      </c>
      <c r="L338" s="156"/>
      <c r="M338" s="20">
        <v>40817</v>
      </c>
      <c r="N338" s="20">
        <v>41182</v>
      </c>
      <c r="O338" s="165">
        <v>40431</v>
      </c>
      <c r="P338" s="158" t="s">
        <v>2915</v>
      </c>
      <c r="Q338" s="165">
        <v>40444</v>
      </c>
      <c r="R338" s="165" t="s">
        <v>2915</v>
      </c>
    </row>
    <row r="339" spans="2:18" s="31" customFormat="1" x14ac:dyDescent="0.2">
      <c r="B339" s="152" t="s">
        <v>4348</v>
      </c>
      <c r="C339" s="152" t="s">
        <v>4349</v>
      </c>
      <c r="D339" s="182" t="s">
        <v>4350</v>
      </c>
      <c r="E339" s="153">
        <v>24466.03</v>
      </c>
      <c r="F339" s="153">
        <v>0</v>
      </c>
      <c r="G339" s="159"/>
      <c r="H339" s="155"/>
      <c r="I339" s="155">
        <f t="shared" si="10"/>
        <v>1.6060970033950454E-3</v>
      </c>
      <c r="J339" s="154">
        <v>50197.55</v>
      </c>
      <c r="K339" s="154" t="s">
        <v>2801</v>
      </c>
      <c r="L339" s="156"/>
      <c r="M339" s="20">
        <v>40817</v>
      </c>
      <c r="N339" s="20">
        <v>41182</v>
      </c>
      <c r="O339" s="165">
        <v>40435</v>
      </c>
      <c r="P339" s="158" t="s">
        <v>2915</v>
      </c>
      <c r="Q339" s="165">
        <v>42643</v>
      </c>
      <c r="R339" s="165" t="s">
        <v>2915</v>
      </c>
    </row>
    <row r="340" spans="2:18" s="31" customFormat="1" x14ac:dyDescent="0.2">
      <c r="B340" s="152" t="s">
        <v>4351</v>
      </c>
      <c r="C340" s="152" t="s">
        <v>4352</v>
      </c>
      <c r="D340" s="182" t="s">
        <v>4353</v>
      </c>
      <c r="E340" s="153">
        <v>66252.06</v>
      </c>
      <c r="F340" s="153">
        <v>0</v>
      </c>
      <c r="G340" s="159"/>
      <c r="H340" s="155"/>
      <c r="I340" s="155">
        <f t="shared" si="10"/>
        <v>6.2606685081158251E-3</v>
      </c>
      <c r="J340" s="154">
        <v>195673.25</v>
      </c>
      <c r="K340" s="154" t="s">
        <v>2801</v>
      </c>
      <c r="L340" s="156"/>
      <c r="M340" s="20">
        <v>40817</v>
      </c>
      <c r="N340" s="20">
        <v>41182</v>
      </c>
      <c r="O340" s="165">
        <v>40435</v>
      </c>
      <c r="P340" s="158" t="s">
        <v>2915</v>
      </c>
      <c r="Q340" s="165">
        <v>42643</v>
      </c>
      <c r="R340" s="165" t="s">
        <v>2915</v>
      </c>
    </row>
    <row r="341" spans="2:18" s="31" customFormat="1" x14ac:dyDescent="0.2">
      <c r="B341" s="152" t="s">
        <v>4354</v>
      </c>
      <c r="C341" s="152" t="s">
        <v>4355</v>
      </c>
      <c r="D341" s="182" t="s">
        <v>4356</v>
      </c>
      <c r="E341" s="153">
        <v>27262.78</v>
      </c>
      <c r="F341" s="153">
        <v>0</v>
      </c>
      <c r="G341" s="159"/>
      <c r="H341" s="155"/>
      <c r="I341" s="155">
        <f t="shared" si="10"/>
        <v>2.3056334202225161E-3</v>
      </c>
      <c r="J341" s="154">
        <v>72061.119999999995</v>
      </c>
      <c r="K341" s="154" t="s">
        <v>2801</v>
      </c>
      <c r="L341" s="156"/>
      <c r="M341" s="20">
        <v>40817</v>
      </c>
      <c r="N341" s="20">
        <v>41182</v>
      </c>
      <c r="O341" s="165">
        <v>40435</v>
      </c>
      <c r="P341" s="158" t="s">
        <v>2915</v>
      </c>
      <c r="Q341" s="165">
        <v>42643</v>
      </c>
      <c r="R341" s="165" t="s">
        <v>2915</v>
      </c>
    </row>
    <row r="342" spans="2:18" s="31" customFormat="1" x14ac:dyDescent="0.2">
      <c r="B342" s="152" t="s">
        <v>789</v>
      </c>
      <c r="C342" s="152" t="s">
        <v>790</v>
      </c>
      <c r="D342" s="182" t="s">
        <v>790</v>
      </c>
      <c r="E342" s="153">
        <v>503.33</v>
      </c>
      <c r="F342" s="153">
        <v>0</v>
      </c>
      <c r="G342" s="159"/>
      <c r="H342" s="155"/>
      <c r="I342" s="155">
        <f t="shared" si="10"/>
        <v>1.5818858610811865E-2</v>
      </c>
      <c r="J342" s="154">
        <v>494408.46</v>
      </c>
      <c r="K342" s="154" t="s">
        <v>2801</v>
      </c>
      <c r="L342" s="156"/>
      <c r="M342" s="20">
        <v>40817</v>
      </c>
      <c r="N342" s="20">
        <v>41182</v>
      </c>
      <c r="O342" s="165">
        <v>40066</v>
      </c>
      <c r="P342" s="158" t="s">
        <v>2915</v>
      </c>
      <c r="Q342" s="165">
        <v>40451</v>
      </c>
      <c r="R342" s="165" t="s">
        <v>2915</v>
      </c>
    </row>
    <row r="343" spans="2:18" s="31" customFormat="1" x14ac:dyDescent="0.2">
      <c r="B343" s="152" t="s">
        <v>4357</v>
      </c>
      <c r="C343" s="152" t="s">
        <v>4358</v>
      </c>
      <c r="D343" s="182" t="s">
        <v>4359</v>
      </c>
      <c r="E343" s="153">
        <v>261532.61000000002</v>
      </c>
      <c r="F343" s="153">
        <v>0</v>
      </c>
      <c r="G343" s="159"/>
      <c r="H343" s="155"/>
      <c r="I343" s="155">
        <f t="shared" si="10"/>
        <v>1.6709815299428527E-2</v>
      </c>
      <c r="J343" s="154">
        <v>522254.75</v>
      </c>
      <c r="K343" s="154" t="s">
        <v>2801</v>
      </c>
      <c r="L343" s="156"/>
      <c r="M343" s="20">
        <v>40817</v>
      </c>
      <c r="N343" s="20">
        <v>41182</v>
      </c>
      <c r="O343" s="165">
        <v>40436</v>
      </c>
      <c r="P343" s="158" t="s">
        <v>2915</v>
      </c>
      <c r="Q343" s="165">
        <v>42643</v>
      </c>
      <c r="R343" s="165" t="s">
        <v>2915</v>
      </c>
    </row>
    <row r="344" spans="2:18" s="31" customFormat="1" x14ac:dyDescent="0.2">
      <c r="B344" s="152" t="s">
        <v>4360</v>
      </c>
      <c r="C344" s="152" t="s">
        <v>4361</v>
      </c>
      <c r="D344" s="182" t="s">
        <v>4362</v>
      </c>
      <c r="E344" s="153">
        <v>63528.130000000005</v>
      </c>
      <c r="F344" s="153">
        <v>0</v>
      </c>
      <c r="G344" s="159"/>
      <c r="H344" s="155"/>
      <c r="I344" s="155">
        <f t="shared" si="10"/>
        <v>3.2501813346421634E-3</v>
      </c>
      <c r="J344" s="154">
        <v>101582.37</v>
      </c>
      <c r="K344" s="154" t="s">
        <v>2801</v>
      </c>
      <c r="L344" s="156"/>
      <c r="M344" s="20">
        <v>40817</v>
      </c>
      <c r="N344" s="20">
        <v>41182</v>
      </c>
      <c r="O344" s="165">
        <v>40436</v>
      </c>
      <c r="P344" s="158" t="s">
        <v>2915</v>
      </c>
      <c r="Q344" s="165">
        <v>42643</v>
      </c>
      <c r="R344" s="165" t="s">
        <v>2915</v>
      </c>
    </row>
    <row r="345" spans="2:18" s="31" customFormat="1" x14ac:dyDescent="0.2">
      <c r="B345" s="152" t="s">
        <v>4363</v>
      </c>
      <c r="C345" s="152" t="s">
        <v>4364</v>
      </c>
      <c r="D345" s="182" t="s">
        <v>4365</v>
      </c>
      <c r="E345" s="153">
        <v>3154.69</v>
      </c>
      <c r="F345" s="153">
        <v>2236.25</v>
      </c>
      <c r="G345" s="154">
        <v>-147.59999999999991</v>
      </c>
      <c r="H345" s="155">
        <f t="shared" ref="H345:H386" si="11">G345/F345</f>
        <v>-6.6003353828954683E-2</v>
      </c>
      <c r="I345" s="155">
        <f t="shared" si="10"/>
        <v>6.6827454848713953E-5</v>
      </c>
      <c r="J345" s="154">
        <v>2088.65</v>
      </c>
      <c r="K345" s="154">
        <v>2236.25</v>
      </c>
      <c r="L345" s="156">
        <v>-147.59999999999991</v>
      </c>
      <c r="M345" s="20">
        <v>40817</v>
      </c>
      <c r="N345" s="20">
        <v>41182</v>
      </c>
      <c r="O345" s="165">
        <v>40494</v>
      </c>
      <c r="P345" s="158" t="s">
        <v>2965</v>
      </c>
      <c r="Q345" s="165">
        <v>40814</v>
      </c>
      <c r="R345" s="165" t="s">
        <v>2915</v>
      </c>
    </row>
    <row r="346" spans="2:18" s="31" customFormat="1" x14ac:dyDescent="0.2">
      <c r="B346" s="152" t="s">
        <v>795</v>
      </c>
      <c r="C346" s="152" t="s">
        <v>796</v>
      </c>
      <c r="D346" s="182" t="s">
        <v>796</v>
      </c>
      <c r="E346" s="153">
        <v>2234.89</v>
      </c>
      <c r="F346" s="153">
        <v>0</v>
      </c>
      <c r="G346" s="159"/>
      <c r="H346" s="155"/>
      <c r="I346" s="155">
        <f t="shared" si="10"/>
        <v>2.3733099403379435E-2</v>
      </c>
      <c r="J346" s="154">
        <v>741763.07000000007</v>
      </c>
      <c r="K346" s="154" t="s">
        <v>2801</v>
      </c>
      <c r="L346" s="156"/>
      <c r="M346" s="20">
        <v>40817</v>
      </c>
      <c r="N346" s="20">
        <v>41182</v>
      </c>
      <c r="O346" s="165">
        <v>40066</v>
      </c>
      <c r="P346" s="158" t="s">
        <v>2915</v>
      </c>
      <c r="Q346" s="165">
        <v>40555</v>
      </c>
      <c r="R346" s="165" t="s">
        <v>2922</v>
      </c>
    </row>
    <row r="347" spans="2:18" s="31" customFormat="1" ht="25.5" x14ac:dyDescent="0.2">
      <c r="B347" s="152" t="s">
        <v>4388</v>
      </c>
      <c r="C347" s="152" t="s">
        <v>4389</v>
      </c>
      <c r="D347" s="182" t="s">
        <v>4390</v>
      </c>
      <c r="E347" s="153">
        <v>61958.559999999998</v>
      </c>
      <c r="F347" s="153">
        <v>0</v>
      </c>
      <c r="G347" s="159"/>
      <c r="H347" s="155"/>
      <c r="I347" s="155">
        <f t="shared" si="10"/>
        <v>5.0113206569193372E-3</v>
      </c>
      <c r="J347" s="154">
        <v>156625.67000000001</v>
      </c>
      <c r="K347" s="154" t="s">
        <v>2801</v>
      </c>
      <c r="L347" s="156"/>
      <c r="M347" s="20">
        <v>40817</v>
      </c>
      <c r="N347" s="20">
        <v>41182</v>
      </c>
      <c r="O347" s="165">
        <v>40435</v>
      </c>
      <c r="P347" s="158" t="s">
        <v>2915</v>
      </c>
      <c r="Q347" s="165">
        <v>42643</v>
      </c>
      <c r="R347" s="165" t="s">
        <v>2915</v>
      </c>
    </row>
    <row r="348" spans="2:18" s="31" customFormat="1" x14ac:dyDescent="0.2">
      <c r="B348" s="152" t="s">
        <v>4394</v>
      </c>
      <c r="C348" s="152" t="s">
        <v>4395</v>
      </c>
      <c r="D348" s="182" t="s">
        <v>4396</v>
      </c>
      <c r="E348" s="153">
        <v>80427.59</v>
      </c>
      <c r="F348" s="153">
        <v>0</v>
      </c>
      <c r="G348" s="159"/>
      <c r="H348" s="155"/>
      <c r="I348" s="155">
        <f t="shared" si="10"/>
        <v>7.2318722149894562E-3</v>
      </c>
      <c r="J348" s="154">
        <v>226027.61000000002</v>
      </c>
      <c r="K348" s="154" t="s">
        <v>2801</v>
      </c>
      <c r="L348" s="156"/>
      <c r="M348" s="20">
        <v>40817</v>
      </c>
      <c r="N348" s="20">
        <v>41182</v>
      </c>
      <c r="O348" s="165">
        <v>40434</v>
      </c>
      <c r="P348" s="158" t="s">
        <v>2915</v>
      </c>
      <c r="Q348" s="165">
        <v>42643</v>
      </c>
      <c r="R348" s="165" t="s">
        <v>2915</v>
      </c>
    </row>
    <row r="349" spans="2:18" s="31" customFormat="1" x14ac:dyDescent="0.2">
      <c r="B349" s="152" t="s">
        <v>4397</v>
      </c>
      <c r="C349" s="152" t="s">
        <v>4398</v>
      </c>
      <c r="D349" s="182" t="s">
        <v>4399</v>
      </c>
      <c r="E349" s="153">
        <v>37383.840000000004</v>
      </c>
      <c r="F349" s="153">
        <v>0</v>
      </c>
      <c r="G349" s="159"/>
      <c r="H349" s="155"/>
      <c r="I349" s="155">
        <f t="shared" si="10"/>
        <v>1.9577159929955396E-3</v>
      </c>
      <c r="J349" s="154">
        <v>61187.18</v>
      </c>
      <c r="K349" s="154" t="s">
        <v>2801</v>
      </c>
      <c r="L349" s="156"/>
      <c r="M349" s="20">
        <v>40817</v>
      </c>
      <c r="N349" s="20">
        <v>41182</v>
      </c>
      <c r="O349" s="165">
        <v>40436</v>
      </c>
      <c r="P349" s="158" t="s">
        <v>2915</v>
      </c>
      <c r="Q349" s="165">
        <v>42643</v>
      </c>
      <c r="R349" s="165" t="s">
        <v>2915</v>
      </c>
    </row>
    <row r="350" spans="2:18" s="31" customFormat="1" x14ac:dyDescent="0.2">
      <c r="B350" s="152" t="s">
        <v>4400</v>
      </c>
      <c r="C350" s="152" t="s">
        <v>4401</v>
      </c>
      <c r="D350" s="182" t="s">
        <v>4402</v>
      </c>
      <c r="E350" s="153">
        <v>20031.34</v>
      </c>
      <c r="F350" s="153">
        <v>0</v>
      </c>
      <c r="G350" s="159"/>
      <c r="H350" s="155"/>
      <c r="I350" s="155">
        <f t="shared" si="10"/>
        <v>1.4045850228304073E-3</v>
      </c>
      <c r="J350" s="154">
        <v>43899.42</v>
      </c>
      <c r="K350" s="154" t="s">
        <v>2801</v>
      </c>
      <c r="L350" s="156"/>
      <c r="M350" s="20">
        <v>40817</v>
      </c>
      <c r="N350" s="20">
        <v>41182</v>
      </c>
      <c r="O350" s="165">
        <v>40434</v>
      </c>
      <c r="P350" s="158" t="s">
        <v>2915</v>
      </c>
      <c r="Q350" s="165">
        <v>42643</v>
      </c>
      <c r="R350" s="165" t="s">
        <v>2915</v>
      </c>
    </row>
    <row r="351" spans="2:18" s="31" customFormat="1" x14ac:dyDescent="0.2">
      <c r="B351" s="152" t="s">
        <v>3463</v>
      </c>
      <c r="C351" s="152" t="s">
        <v>3464</v>
      </c>
      <c r="D351" s="182" t="s">
        <v>3465</v>
      </c>
      <c r="E351" s="153">
        <v>465.38</v>
      </c>
      <c r="F351" s="153">
        <v>3928.89</v>
      </c>
      <c r="G351" s="154">
        <v>-3268.5</v>
      </c>
      <c r="H351" s="155">
        <f t="shared" si="11"/>
        <v>-0.83191435749028353</v>
      </c>
      <c r="I351" s="155">
        <f t="shared" si="10"/>
        <v>2.1129525247189432E-5</v>
      </c>
      <c r="J351" s="154">
        <v>660.39</v>
      </c>
      <c r="K351" s="154">
        <v>3928.89</v>
      </c>
      <c r="L351" s="156">
        <v>-3268.5</v>
      </c>
      <c r="M351" s="20">
        <v>40817</v>
      </c>
      <c r="N351" s="20">
        <v>41182</v>
      </c>
      <c r="O351" s="165">
        <v>40316</v>
      </c>
      <c r="P351" s="158" t="s">
        <v>2914</v>
      </c>
      <c r="Q351" s="165">
        <v>40449</v>
      </c>
      <c r="R351" s="165" t="s">
        <v>2915</v>
      </c>
    </row>
    <row r="352" spans="2:18" s="31" customFormat="1" x14ac:dyDescent="0.2">
      <c r="B352" s="152" t="s">
        <v>1158</v>
      </c>
      <c r="C352" s="152" t="s">
        <v>1159</v>
      </c>
      <c r="D352" s="182" t="s">
        <v>1160</v>
      </c>
      <c r="E352" s="153">
        <v>7876</v>
      </c>
      <c r="F352" s="153">
        <v>7877</v>
      </c>
      <c r="G352" s="154">
        <v>-2475.54</v>
      </c>
      <c r="H352" s="155">
        <f t="shared" si="11"/>
        <v>-0.31427446997587916</v>
      </c>
      <c r="I352" s="155">
        <f t="shared" si="10"/>
        <v>1.7282255249425921E-4</v>
      </c>
      <c r="J352" s="154">
        <v>5401.46</v>
      </c>
      <c r="K352" s="154">
        <v>7877</v>
      </c>
      <c r="L352" s="156">
        <v>-2475.54</v>
      </c>
      <c r="M352" s="20">
        <v>40817</v>
      </c>
      <c r="N352" s="20">
        <v>41182</v>
      </c>
      <c r="O352" s="165">
        <v>39797</v>
      </c>
      <c r="P352" s="158" t="s">
        <v>2921</v>
      </c>
      <c r="Q352" s="165">
        <v>40162</v>
      </c>
      <c r="R352" s="165" t="s">
        <v>2921</v>
      </c>
    </row>
    <row r="353" spans="2:18" s="31" customFormat="1" ht="25.5" x14ac:dyDescent="0.2">
      <c r="B353" s="152" t="s">
        <v>5061</v>
      </c>
      <c r="C353" s="152" t="s">
        <v>5062</v>
      </c>
      <c r="D353" s="182" t="s">
        <v>5063</v>
      </c>
      <c r="E353" s="153">
        <v>931017.57000000007</v>
      </c>
      <c r="F353" s="153">
        <v>941994.33000000007</v>
      </c>
      <c r="G353" s="154">
        <v>-10976.760000000009</v>
      </c>
      <c r="H353" s="155">
        <f t="shared" si="11"/>
        <v>-1.165268160372049E-2</v>
      </c>
      <c r="I353" s="155">
        <f t="shared" si="10"/>
        <v>2.9788396630615176E-2</v>
      </c>
      <c r="J353" s="154">
        <v>931017.57000000007</v>
      </c>
      <c r="K353" s="154">
        <v>941994.33000000007</v>
      </c>
      <c r="L353" s="156">
        <v>-10976.760000000009</v>
      </c>
      <c r="M353" s="20">
        <v>40817</v>
      </c>
      <c r="N353" s="20">
        <v>41182</v>
      </c>
      <c r="O353" s="165">
        <v>40928</v>
      </c>
      <c r="P353" s="158" t="s">
        <v>2922</v>
      </c>
      <c r="Q353" s="165">
        <v>41180</v>
      </c>
      <c r="R353" s="165" t="s">
        <v>2915</v>
      </c>
    </row>
    <row r="354" spans="2:18" s="31" customFormat="1" x14ac:dyDescent="0.2">
      <c r="B354" s="152" t="s">
        <v>4406</v>
      </c>
      <c r="C354" s="152" t="s">
        <v>4407</v>
      </c>
      <c r="D354" s="182" t="s">
        <v>4408</v>
      </c>
      <c r="E354" s="153">
        <v>1064.93</v>
      </c>
      <c r="F354" s="153">
        <v>0</v>
      </c>
      <c r="G354" s="159"/>
      <c r="H354" s="155"/>
      <c r="I354" s="155">
        <f t="shared" si="10"/>
        <v>2.6681964794043206E-4</v>
      </c>
      <c r="J354" s="154">
        <v>8339.2800000000007</v>
      </c>
      <c r="K354" s="154" t="s">
        <v>2801</v>
      </c>
      <c r="L354" s="156"/>
      <c r="M354" s="20">
        <v>40817</v>
      </c>
      <c r="N354" s="20">
        <v>41182</v>
      </c>
      <c r="O354" s="165">
        <v>40437</v>
      </c>
      <c r="P354" s="158" t="s">
        <v>2915</v>
      </c>
      <c r="Q354" s="165">
        <v>42643</v>
      </c>
      <c r="R354" s="165" t="s">
        <v>2915</v>
      </c>
    </row>
    <row r="355" spans="2:18" s="31" customFormat="1" x14ac:dyDescent="0.2">
      <c r="B355" s="152" t="s">
        <v>5064</v>
      </c>
      <c r="C355" s="152" t="s">
        <v>5065</v>
      </c>
      <c r="D355" s="182" t="s">
        <v>5066</v>
      </c>
      <c r="E355" s="153">
        <v>8713.5499999999993</v>
      </c>
      <c r="F355" s="153">
        <v>0</v>
      </c>
      <c r="G355" s="159"/>
      <c r="H355" s="155"/>
      <c r="I355" s="155">
        <f t="shared" si="10"/>
        <v>2.7879461336126755E-4</v>
      </c>
      <c r="J355" s="154">
        <v>8713.5499999999993</v>
      </c>
      <c r="K355" s="154" t="s">
        <v>2801</v>
      </c>
      <c r="L355" s="156"/>
      <c r="M355" s="20">
        <v>40817</v>
      </c>
      <c r="N355" s="20">
        <v>41182</v>
      </c>
      <c r="O355" s="165">
        <v>40437</v>
      </c>
      <c r="P355" s="158" t="s">
        <v>2915</v>
      </c>
      <c r="Q355" s="165">
        <v>42643</v>
      </c>
      <c r="R355" s="165" t="s">
        <v>2915</v>
      </c>
    </row>
    <row r="356" spans="2:18" s="31" customFormat="1" x14ac:dyDescent="0.2">
      <c r="B356" s="152" t="s">
        <v>5067</v>
      </c>
      <c r="C356" s="152" t="s">
        <v>5068</v>
      </c>
      <c r="D356" s="182" t="s">
        <v>5069</v>
      </c>
      <c r="E356" s="153">
        <v>1674.14</v>
      </c>
      <c r="F356" s="153">
        <v>1193.5</v>
      </c>
      <c r="G356" s="154">
        <v>480.6400000000001</v>
      </c>
      <c r="H356" s="155">
        <f t="shared" si="11"/>
        <v>0.4027147046501886</v>
      </c>
      <c r="I356" s="155">
        <f t="shared" si="10"/>
        <v>5.3564989471872259E-5</v>
      </c>
      <c r="J356" s="154">
        <v>1674.14</v>
      </c>
      <c r="K356" s="154">
        <v>1193.5</v>
      </c>
      <c r="L356" s="156">
        <v>480.6400000000001</v>
      </c>
      <c r="M356" s="20">
        <v>40817</v>
      </c>
      <c r="N356" s="20">
        <v>41182</v>
      </c>
      <c r="O356" s="165">
        <v>40969</v>
      </c>
      <c r="P356" s="158" t="s">
        <v>2930</v>
      </c>
      <c r="Q356" s="165">
        <v>41334</v>
      </c>
      <c r="R356" s="165" t="s">
        <v>2930</v>
      </c>
    </row>
    <row r="357" spans="2:18" s="31" customFormat="1" x14ac:dyDescent="0.2">
      <c r="B357" s="152" t="s">
        <v>5070</v>
      </c>
      <c r="C357" s="152" t="s">
        <v>5071</v>
      </c>
      <c r="D357" s="182" t="s">
        <v>5072</v>
      </c>
      <c r="E357" s="153">
        <v>35142.11</v>
      </c>
      <c r="F357" s="153">
        <v>37027.57</v>
      </c>
      <c r="G357" s="154">
        <v>-1885.4599999999991</v>
      </c>
      <c r="H357" s="155">
        <f t="shared" si="11"/>
        <v>-5.0920435772587806E-2</v>
      </c>
      <c r="I357" s="155">
        <f t="shared" si="10"/>
        <v>1.124390285262509E-3</v>
      </c>
      <c r="J357" s="154">
        <v>35142.11</v>
      </c>
      <c r="K357" s="154">
        <v>37027.57</v>
      </c>
      <c r="L357" s="156">
        <v>-1885.4599999999991</v>
      </c>
      <c r="M357" s="20">
        <v>40817</v>
      </c>
      <c r="N357" s="20">
        <v>41182</v>
      </c>
      <c r="O357" s="165">
        <v>40980</v>
      </c>
      <c r="P357" s="158" t="s">
        <v>2930</v>
      </c>
      <c r="Q357" s="165">
        <v>41180</v>
      </c>
      <c r="R357" s="165" t="s">
        <v>2915</v>
      </c>
    </row>
    <row r="358" spans="2:18" s="31" customFormat="1" x14ac:dyDescent="0.2">
      <c r="B358" s="152" t="s">
        <v>5073</v>
      </c>
      <c r="C358" s="152" t="s">
        <v>5074</v>
      </c>
      <c r="D358" s="182" t="s">
        <v>5075</v>
      </c>
      <c r="E358" s="153">
        <v>353.04</v>
      </c>
      <c r="F358" s="153">
        <v>1416.8</v>
      </c>
      <c r="G358" s="154">
        <v>-1063.76</v>
      </c>
      <c r="H358" s="155">
        <f t="shared" si="11"/>
        <v>-0.7508187464709204</v>
      </c>
      <c r="I358" s="155">
        <f t="shared" si="10"/>
        <v>1.1295700409254771E-5</v>
      </c>
      <c r="J358" s="154">
        <v>353.04</v>
      </c>
      <c r="K358" s="154">
        <v>1416.8</v>
      </c>
      <c r="L358" s="156">
        <v>-1063.76</v>
      </c>
      <c r="M358" s="20">
        <v>40817</v>
      </c>
      <c r="N358" s="20">
        <v>41182</v>
      </c>
      <c r="O358" s="165">
        <v>41000</v>
      </c>
      <c r="P358" s="158" t="s">
        <v>2931</v>
      </c>
      <c r="Q358" s="165">
        <v>41000</v>
      </c>
      <c r="R358" s="165" t="s">
        <v>2931</v>
      </c>
    </row>
    <row r="359" spans="2:18" s="31" customFormat="1" x14ac:dyDescent="0.2">
      <c r="B359" s="152" t="s">
        <v>5076</v>
      </c>
      <c r="C359" s="152" t="s">
        <v>5077</v>
      </c>
      <c r="D359" s="182" t="s">
        <v>5078</v>
      </c>
      <c r="E359" s="153">
        <v>3695.01</v>
      </c>
      <c r="F359" s="153">
        <v>7222.21</v>
      </c>
      <c r="G359" s="154">
        <v>-3527.2</v>
      </c>
      <c r="H359" s="155">
        <f t="shared" si="11"/>
        <v>-0.48838236495477144</v>
      </c>
      <c r="I359" s="155">
        <f t="shared" si="10"/>
        <v>1.1822378758554405E-4</v>
      </c>
      <c r="J359" s="154">
        <v>3695.01</v>
      </c>
      <c r="K359" s="154">
        <v>7222.21</v>
      </c>
      <c r="L359" s="156">
        <v>-3527.2</v>
      </c>
      <c r="M359" s="20">
        <v>40817</v>
      </c>
      <c r="N359" s="20">
        <v>41182</v>
      </c>
      <c r="O359" s="165">
        <v>40843</v>
      </c>
      <c r="P359" s="158" t="s">
        <v>2917</v>
      </c>
      <c r="Q359" s="165">
        <v>41180</v>
      </c>
      <c r="R359" s="165" t="s">
        <v>2915</v>
      </c>
    </row>
    <row r="360" spans="2:18" s="31" customFormat="1" x14ac:dyDescent="0.2">
      <c r="B360" s="152" t="s">
        <v>4409</v>
      </c>
      <c r="C360" s="152" t="s">
        <v>4410</v>
      </c>
      <c r="D360" s="182" t="s">
        <v>4411</v>
      </c>
      <c r="E360" s="153">
        <v>-152.20000000000002</v>
      </c>
      <c r="F360" s="153">
        <v>8894.5300000000007</v>
      </c>
      <c r="G360" s="154">
        <v>-6864.4900000000007</v>
      </c>
      <c r="H360" s="155">
        <f t="shared" si="11"/>
        <v>-0.77176534341893277</v>
      </c>
      <c r="I360" s="155">
        <f t="shared" si="10"/>
        <v>6.495219708475967E-5</v>
      </c>
      <c r="J360" s="154">
        <v>2030.04</v>
      </c>
      <c r="K360" s="154">
        <v>8894.5300000000007</v>
      </c>
      <c r="L360" s="156">
        <v>-6864.4900000000007</v>
      </c>
      <c r="M360" s="20">
        <v>40817</v>
      </c>
      <c r="N360" s="20">
        <v>41182</v>
      </c>
      <c r="O360" s="165">
        <v>40695</v>
      </c>
      <c r="P360" s="158" t="s">
        <v>3056</v>
      </c>
      <c r="Q360" s="165">
        <v>41061</v>
      </c>
      <c r="R360" s="165" t="s">
        <v>3056</v>
      </c>
    </row>
    <row r="361" spans="2:18" s="31" customFormat="1" ht="25.5" x14ac:dyDescent="0.2">
      <c r="B361" s="152" t="s">
        <v>5079</v>
      </c>
      <c r="C361" s="152" t="s">
        <v>5080</v>
      </c>
      <c r="D361" s="182" t="s">
        <v>5081</v>
      </c>
      <c r="E361" s="153">
        <v>1381.64</v>
      </c>
      <c r="F361" s="153">
        <v>1134.82</v>
      </c>
      <c r="G361" s="154">
        <v>246.82000000000016</v>
      </c>
      <c r="H361" s="155">
        <f t="shared" si="11"/>
        <v>0.21749704798998976</v>
      </c>
      <c r="I361" s="155">
        <f t="shared" si="10"/>
        <v>4.4206298191260939E-5</v>
      </c>
      <c r="J361" s="154">
        <v>1381.64</v>
      </c>
      <c r="K361" s="154">
        <v>1134.82</v>
      </c>
      <c r="L361" s="156">
        <v>246.82000000000016</v>
      </c>
      <c r="M361" s="20">
        <v>40817</v>
      </c>
      <c r="N361" s="20">
        <v>41182</v>
      </c>
      <c r="O361" s="165">
        <v>40851.612037037034</v>
      </c>
      <c r="P361" s="158" t="s">
        <v>2965</v>
      </c>
      <c r="Q361" s="165">
        <v>41182</v>
      </c>
      <c r="R361" s="165" t="s">
        <v>2915</v>
      </c>
    </row>
    <row r="362" spans="2:18" s="31" customFormat="1" x14ac:dyDescent="0.2">
      <c r="B362" s="152" t="s">
        <v>5082</v>
      </c>
      <c r="C362" s="152" t="s">
        <v>5083</v>
      </c>
      <c r="D362" s="182" t="s">
        <v>5084</v>
      </c>
      <c r="E362" s="153">
        <v>809016.25</v>
      </c>
      <c r="F362" s="153">
        <v>221016.86000000002</v>
      </c>
      <c r="G362" s="154">
        <v>587999.39</v>
      </c>
      <c r="H362" s="155">
        <f t="shared" si="11"/>
        <v>2.6604277610314435</v>
      </c>
      <c r="I362" s="155">
        <f t="shared" si="10"/>
        <v>2.5884900255548265E-2</v>
      </c>
      <c r="J362" s="154">
        <v>809016.25</v>
      </c>
      <c r="K362" s="154">
        <v>221016.86000000002</v>
      </c>
      <c r="L362" s="156">
        <v>587999.39</v>
      </c>
      <c r="M362" s="20">
        <v>40817</v>
      </c>
      <c r="N362" s="20">
        <v>41182</v>
      </c>
      <c r="O362" s="165">
        <v>40801</v>
      </c>
      <c r="P362" s="158" t="s">
        <v>2915</v>
      </c>
      <c r="Q362" s="165">
        <v>40908</v>
      </c>
      <c r="R362" s="165" t="s">
        <v>2921</v>
      </c>
    </row>
    <row r="363" spans="2:18" s="31" customFormat="1" ht="25.5" x14ac:dyDescent="0.2">
      <c r="B363" s="152" t="s">
        <v>5085</v>
      </c>
      <c r="C363" s="152" t="s">
        <v>5086</v>
      </c>
      <c r="D363" s="182" t="s">
        <v>5087</v>
      </c>
      <c r="E363" s="153">
        <v>13103.39</v>
      </c>
      <c r="F363" s="153">
        <v>14766.08</v>
      </c>
      <c r="G363" s="154">
        <v>-1662.6900000000005</v>
      </c>
      <c r="H363" s="155">
        <f t="shared" si="11"/>
        <v>-0.11260199050797506</v>
      </c>
      <c r="I363" s="155">
        <f t="shared" si="10"/>
        <v>4.1924985210068223E-4</v>
      </c>
      <c r="J363" s="154">
        <v>13103.39</v>
      </c>
      <c r="K363" s="154">
        <v>14766.08</v>
      </c>
      <c r="L363" s="156">
        <v>-1662.6900000000005</v>
      </c>
      <c r="M363" s="20">
        <v>40817</v>
      </c>
      <c r="N363" s="20">
        <v>41182</v>
      </c>
      <c r="O363" s="165">
        <v>40817</v>
      </c>
      <c r="P363" s="158" t="s">
        <v>2917</v>
      </c>
      <c r="Q363" s="165">
        <v>41213</v>
      </c>
      <c r="R363" s="165" t="s">
        <v>2917</v>
      </c>
    </row>
    <row r="364" spans="2:18" s="31" customFormat="1" x14ac:dyDescent="0.2">
      <c r="B364" s="152" t="s">
        <v>4412</v>
      </c>
      <c r="C364" s="152" t="s">
        <v>4413</v>
      </c>
      <c r="D364" s="182" t="s">
        <v>4414</v>
      </c>
      <c r="E364" s="153">
        <v>2348.96</v>
      </c>
      <c r="F364" s="153">
        <v>37209</v>
      </c>
      <c r="G364" s="154">
        <v>-210.22000000000116</v>
      </c>
      <c r="H364" s="155">
        <f t="shared" si="11"/>
        <v>-5.6497084038808132E-3</v>
      </c>
      <c r="I364" s="155">
        <f t="shared" si="10"/>
        <v>1.18379541804874E-3</v>
      </c>
      <c r="J364" s="154">
        <v>36998.78</v>
      </c>
      <c r="K364" s="154">
        <v>37209</v>
      </c>
      <c r="L364" s="156">
        <v>-210.22000000000116</v>
      </c>
      <c r="M364" s="20">
        <v>40817</v>
      </c>
      <c r="N364" s="20">
        <v>41182</v>
      </c>
      <c r="O364" s="165">
        <v>40452</v>
      </c>
      <c r="P364" s="158" t="s">
        <v>2917</v>
      </c>
      <c r="Q364" s="165">
        <v>40816</v>
      </c>
      <c r="R364" s="165" t="s">
        <v>2915</v>
      </c>
    </row>
    <row r="365" spans="2:18" s="31" customFormat="1" x14ac:dyDescent="0.2">
      <c r="B365" s="152" t="s">
        <v>5088</v>
      </c>
      <c r="C365" s="152" t="s">
        <v>5089</v>
      </c>
      <c r="D365" s="182" t="s">
        <v>5090</v>
      </c>
      <c r="E365" s="153">
        <v>-6932.89</v>
      </c>
      <c r="F365" s="153">
        <v>39272.22</v>
      </c>
      <c r="G365" s="154">
        <v>-46205.11</v>
      </c>
      <c r="H365" s="155">
        <f t="shared" si="11"/>
        <v>-1.1765342015297326</v>
      </c>
      <c r="I365" s="155">
        <f t="shared" si="10"/>
        <v>-2.2182146048696551E-4</v>
      </c>
      <c r="J365" s="154">
        <v>-6932.89</v>
      </c>
      <c r="K365" s="154">
        <v>39272.22</v>
      </c>
      <c r="L365" s="156">
        <v>-46205.11</v>
      </c>
      <c r="M365" s="20">
        <v>40817</v>
      </c>
      <c r="N365" s="20">
        <v>41182</v>
      </c>
      <c r="O365" s="165">
        <v>1</v>
      </c>
      <c r="P365" s="158" t="s">
        <v>2922</v>
      </c>
      <c r="Q365" s="165">
        <v>40084</v>
      </c>
      <c r="R365" s="165" t="s">
        <v>2915</v>
      </c>
    </row>
    <row r="366" spans="2:18" s="31" customFormat="1" x14ac:dyDescent="0.2">
      <c r="B366" s="152" t="s">
        <v>4415</v>
      </c>
      <c r="C366" s="152" t="s">
        <v>4416</v>
      </c>
      <c r="D366" s="182" t="s">
        <v>4417</v>
      </c>
      <c r="E366" s="153">
        <v>-10.63</v>
      </c>
      <c r="F366" s="153">
        <v>31007.5</v>
      </c>
      <c r="G366" s="154">
        <v>285.02000000000044</v>
      </c>
      <c r="H366" s="155">
        <f t="shared" si="11"/>
        <v>9.1919696847537029E-3</v>
      </c>
      <c r="I366" s="155">
        <f t="shared" si="10"/>
        <v>1.0012206293071976E-3</v>
      </c>
      <c r="J366" s="154">
        <v>31292.52</v>
      </c>
      <c r="K366" s="154">
        <v>31007.5</v>
      </c>
      <c r="L366" s="156">
        <v>285.02000000000044</v>
      </c>
      <c r="M366" s="20">
        <v>40817</v>
      </c>
      <c r="N366" s="20">
        <v>41182</v>
      </c>
      <c r="O366" s="165">
        <v>40785</v>
      </c>
      <c r="P366" s="158" t="s">
        <v>2926</v>
      </c>
      <c r="Q366" s="165">
        <v>40816</v>
      </c>
      <c r="R366" s="165" t="s">
        <v>2915</v>
      </c>
    </row>
    <row r="367" spans="2:18" s="31" customFormat="1" x14ac:dyDescent="0.2">
      <c r="B367" s="152" t="s">
        <v>4418</v>
      </c>
      <c r="C367" s="152" t="s">
        <v>4419</v>
      </c>
      <c r="D367" s="182" t="s">
        <v>4420</v>
      </c>
      <c r="E367" s="153">
        <v>1905.74</v>
      </c>
      <c r="F367" s="153">
        <v>2553.89</v>
      </c>
      <c r="G367" s="154">
        <v>-86.379999999999654</v>
      </c>
      <c r="H367" s="155">
        <f t="shared" si="11"/>
        <v>-3.3822913281307987E-2</v>
      </c>
      <c r="I367" s="155">
        <f t="shared" si="10"/>
        <v>7.8949279732722181E-5</v>
      </c>
      <c r="J367" s="154">
        <v>2467.5100000000002</v>
      </c>
      <c r="K367" s="154">
        <v>2553.89</v>
      </c>
      <c r="L367" s="156">
        <v>-86.379999999999654</v>
      </c>
      <c r="M367" s="20">
        <v>40817</v>
      </c>
      <c r="N367" s="20">
        <v>41182</v>
      </c>
      <c r="O367" s="165">
        <v>40654</v>
      </c>
      <c r="P367" s="158" t="s">
        <v>2931</v>
      </c>
      <c r="Q367" s="165">
        <v>40814</v>
      </c>
      <c r="R367" s="165" t="s">
        <v>2915</v>
      </c>
    </row>
    <row r="368" spans="2:18" s="31" customFormat="1" x14ac:dyDescent="0.2">
      <c r="B368" s="152" t="s">
        <v>4421</v>
      </c>
      <c r="C368" s="152" t="s">
        <v>4422</v>
      </c>
      <c r="D368" s="182" t="s">
        <v>4423</v>
      </c>
      <c r="E368" s="153">
        <v>-430.15000000000003</v>
      </c>
      <c r="F368" s="153">
        <v>2092.8200000000002</v>
      </c>
      <c r="G368" s="154">
        <v>626.42000000000007</v>
      </c>
      <c r="H368" s="155">
        <f t="shared" si="11"/>
        <v>0.29931862271958409</v>
      </c>
      <c r="I368" s="155">
        <f t="shared" si="10"/>
        <v>8.7003513428682145E-5</v>
      </c>
      <c r="J368" s="154">
        <v>2719.2400000000002</v>
      </c>
      <c r="K368" s="154">
        <v>2092.8200000000002</v>
      </c>
      <c r="L368" s="156">
        <v>626.42000000000007</v>
      </c>
      <c r="M368" s="20">
        <v>40817</v>
      </c>
      <c r="N368" s="20">
        <v>41182</v>
      </c>
      <c r="O368" s="165">
        <v>40715</v>
      </c>
      <c r="P368" s="158" t="s">
        <v>3056</v>
      </c>
      <c r="Q368" s="165">
        <v>40814</v>
      </c>
      <c r="R368" s="165" t="s">
        <v>2915</v>
      </c>
    </row>
    <row r="369" spans="2:18" s="31" customFormat="1" x14ac:dyDescent="0.2">
      <c r="B369" s="152" t="s">
        <v>4424</v>
      </c>
      <c r="C369" s="152" t="s">
        <v>4425</v>
      </c>
      <c r="D369" s="182" t="s">
        <v>4426</v>
      </c>
      <c r="E369" s="153">
        <v>-328433.69</v>
      </c>
      <c r="F369" s="153">
        <v>7754.1500000000005</v>
      </c>
      <c r="G369" s="154">
        <v>-3256.6800000000003</v>
      </c>
      <c r="H369" s="155">
        <f t="shared" si="11"/>
        <v>-0.41999187531837789</v>
      </c>
      <c r="I369" s="155">
        <f t="shared" si="10"/>
        <v>1.438989171754222E-4</v>
      </c>
      <c r="J369" s="154">
        <v>4497.47</v>
      </c>
      <c r="K369" s="154">
        <v>7754.1500000000005</v>
      </c>
      <c r="L369" s="156">
        <v>-3256.6800000000003</v>
      </c>
      <c r="M369" s="20">
        <v>40817</v>
      </c>
      <c r="N369" s="20">
        <v>41182</v>
      </c>
      <c r="O369" s="165">
        <v>40575</v>
      </c>
      <c r="P369" s="158" t="s">
        <v>2990</v>
      </c>
      <c r="Q369" s="165">
        <v>40814</v>
      </c>
      <c r="R369" s="165" t="s">
        <v>2915</v>
      </c>
    </row>
    <row r="370" spans="2:18" s="31" customFormat="1" x14ac:dyDescent="0.2">
      <c r="B370" s="152" t="s">
        <v>5091</v>
      </c>
      <c r="C370" s="152" t="s">
        <v>5092</v>
      </c>
      <c r="D370" s="182" t="s">
        <v>5093</v>
      </c>
      <c r="E370" s="153">
        <v>578.80000000000007</v>
      </c>
      <c r="F370" s="153">
        <v>1310.24</v>
      </c>
      <c r="G370" s="154">
        <v>-731.43999999999994</v>
      </c>
      <c r="H370" s="155">
        <f t="shared" si="11"/>
        <v>-0.55824887043595062</v>
      </c>
      <c r="I370" s="155">
        <f t="shared" si="10"/>
        <v>1.8519010301599427E-5</v>
      </c>
      <c r="J370" s="154">
        <v>578.80000000000007</v>
      </c>
      <c r="K370" s="154">
        <v>1310.24</v>
      </c>
      <c r="L370" s="156">
        <v>-731.43999999999994</v>
      </c>
      <c r="M370" s="20">
        <v>40817</v>
      </c>
      <c r="N370" s="20">
        <v>41182</v>
      </c>
      <c r="O370" s="165">
        <v>40756</v>
      </c>
      <c r="P370" s="158" t="s">
        <v>2926</v>
      </c>
      <c r="Q370" s="165">
        <v>40814</v>
      </c>
      <c r="R370" s="165" t="s">
        <v>2915</v>
      </c>
    </row>
    <row r="371" spans="2:18" s="31" customFormat="1" x14ac:dyDescent="0.2">
      <c r="B371" s="152" t="s">
        <v>5094</v>
      </c>
      <c r="C371" s="152" t="s">
        <v>5095</v>
      </c>
      <c r="D371" s="182" t="s">
        <v>5096</v>
      </c>
      <c r="E371" s="153">
        <v>4199.4400000000005</v>
      </c>
      <c r="F371" s="153">
        <v>3401.94</v>
      </c>
      <c r="G371" s="154">
        <v>797.50000000000045</v>
      </c>
      <c r="H371" s="155">
        <f t="shared" si="11"/>
        <v>0.23442506334620847</v>
      </c>
      <c r="I371" s="155">
        <f t="shared" si="10"/>
        <v>1.3436329063743727E-4</v>
      </c>
      <c r="J371" s="154">
        <v>4199.4400000000005</v>
      </c>
      <c r="K371" s="154">
        <v>3401.94</v>
      </c>
      <c r="L371" s="156">
        <v>797.50000000000045</v>
      </c>
      <c r="M371" s="20">
        <v>40817</v>
      </c>
      <c r="N371" s="20">
        <v>41182</v>
      </c>
      <c r="O371" s="165">
        <v>40969</v>
      </c>
      <c r="P371" s="158" t="s">
        <v>2930</v>
      </c>
      <c r="Q371" s="165">
        <v>41057</v>
      </c>
      <c r="R371" s="165" t="s">
        <v>2914</v>
      </c>
    </row>
    <row r="372" spans="2:18" s="31" customFormat="1" x14ac:dyDescent="0.2">
      <c r="B372" s="152" t="s">
        <v>5097</v>
      </c>
      <c r="C372" s="152" t="s">
        <v>5098</v>
      </c>
      <c r="D372" s="182" t="s">
        <v>5099</v>
      </c>
      <c r="E372" s="153">
        <v>273726.41000000003</v>
      </c>
      <c r="F372" s="153">
        <v>0</v>
      </c>
      <c r="G372" s="159"/>
      <c r="H372" s="155"/>
      <c r="I372" s="155">
        <f t="shared" si="10"/>
        <v>8.7580203984274855E-3</v>
      </c>
      <c r="J372" s="154">
        <v>273726.41000000003</v>
      </c>
      <c r="K372" s="154" t="s">
        <v>2801</v>
      </c>
      <c r="L372" s="156"/>
      <c r="M372" s="20">
        <v>40817</v>
      </c>
      <c r="N372" s="20">
        <v>41182</v>
      </c>
      <c r="O372" s="165">
        <v>41030</v>
      </c>
      <c r="P372" s="158" t="s">
        <v>2914</v>
      </c>
      <c r="Q372" s="165">
        <v>41030</v>
      </c>
      <c r="R372" s="165" t="s">
        <v>2914</v>
      </c>
    </row>
    <row r="373" spans="2:18" s="31" customFormat="1" x14ac:dyDescent="0.2">
      <c r="B373" s="152" t="s">
        <v>5100</v>
      </c>
      <c r="C373" s="152" t="s">
        <v>5101</v>
      </c>
      <c r="D373" s="182" t="s">
        <v>5102</v>
      </c>
      <c r="E373" s="153">
        <v>184910.33000000002</v>
      </c>
      <c r="F373" s="153">
        <v>5962.11</v>
      </c>
      <c r="G373" s="154">
        <v>178948.22000000003</v>
      </c>
      <c r="H373" s="155">
        <f t="shared" si="11"/>
        <v>30.014243279644294</v>
      </c>
      <c r="I373" s="155">
        <f t="shared" si="10"/>
        <v>5.9163032241571342E-3</v>
      </c>
      <c r="J373" s="154">
        <v>184910.33000000002</v>
      </c>
      <c r="K373" s="154">
        <v>5962.11</v>
      </c>
      <c r="L373" s="156">
        <v>178948.22000000003</v>
      </c>
      <c r="M373" s="20">
        <v>40817</v>
      </c>
      <c r="N373" s="20">
        <v>41182</v>
      </c>
      <c r="O373" s="165">
        <v>40862</v>
      </c>
      <c r="P373" s="158" t="s">
        <v>2965</v>
      </c>
      <c r="Q373" s="165">
        <v>41180</v>
      </c>
      <c r="R373" s="165" t="s">
        <v>2915</v>
      </c>
    </row>
    <row r="374" spans="2:18" s="31" customFormat="1" x14ac:dyDescent="0.2">
      <c r="B374" s="152" t="s">
        <v>5103</v>
      </c>
      <c r="C374" s="152" t="s">
        <v>5104</v>
      </c>
      <c r="D374" s="182" t="s">
        <v>5105</v>
      </c>
      <c r="E374" s="153">
        <v>22520.170000000002</v>
      </c>
      <c r="F374" s="153">
        <v>18607.510000000002</v>
      </c>
      <c r="G374" s="154">
        <v>3912.66</v>
      </c>
      <c r="H374" s="155">
        <f t="shared" si="11"/>
        <v>0.21027316389995218</v>
      </c>
      <c r="I374" s="155">
        <f t="shared" si="10"/>
        <v>7.2054467903208419E-4</v>
      </c>
      <c r="J374" s="154">
        <v>22520.170000000002</v>
      </c>
      <c r="K374" s="154">
        <v>18607.510000000002</v>
      </c>
      <c r="L374" s="156">
        <v>3912.66</v>
      </c>
      <c r="M374" s="20">
        <v>40817</v>
      </c>
      <c r="N374" s="20">
        <v>41182</v>
      </c>
      <c r="O374" s="165">
        <v>40848</v>
      </c>
      <c r="P374" s="158" t="s">
        <v>2965</v>
      </c>
      <c r="Q374" s="165">
        <v>41180</v>
      </c>
      <c r="R374" s="165" t="s">
        <v>2915</v>
      </c>
    </row>
    <row r="375" spans="2:18" s="31" customFormat="1" x14ac:dyDescent="0.2">
      <c r="B375" s="152" t="s">
        <v>5106</v>
      </c>
      <c r="C375" s="152" t="s">
        <v>5107</v>
      </c>
      <c r="D375" s="182" t="s">
        <v>5108</v>
      </c>
      <c r="E375" s="153">
        <v>3974.2200000000003</v>
      </c>
      <c r="F375" s="153">
        <v>2879.25</v>
      </c>
      <c r="G375" s="154">
        <v>1094.9700000000003</v>
      </c>
      <c r="H375" s="155">
        <f t="shared" si="11"/>
        <v>0.38029695233133637</v>
      </c>
      <c r="I375" s="155">
        <f t="shared" si="10"/>
        <v>1.2715725832899527E-4</v>
      </c>
      <c r="J375" s="154">
        <v>3974.2200000000003</v>
      </c>
      <c r="K375" s="154">
        <v>2879.25</v>
      </c>
      <c r="L375" s="156">
        <v>1094.9700000000003</v>
      </c>
      <c r="M375" s="20">
        <v>40817</v>
      </c>
      <c r="N375" s="20">
        <v>41182</v>
      </c>
      <c r="O375" s="165">
        <v>40846</v>
      </c>
      <c r="P375" s="158" t="s">
        <v>2917</v>
      </c>
      <c r="Q375" s="165">
        <v>41180</v>
      </c>
      <c r="R375" s="165" t="s">
        <v>2915</v>
      </c>
    </row>
    <row r="376" spans="2:18" s="31" customFormat="1" x14ac:dyDescent="0.2">
      <c r="B376" s="152" t="s">
        <v>5109</v>
      </c>
      <c r="C376" s="152" t="s">
        <v>5110</v>
      </c>
      <c r="D376" s="182" t="s">
        <v>5111</v>
      </c>
      <c r="E376" s="153">
        <v>-164.86</v>
      </c>
      <c r="F376" s="153">
        <v>-1274.24</v>
      </c>
      <c r="G376" s="154">
        <v>1109.3800000000001</v>
      </c>
      <c r="H376" s="155">
        <f t="shared" si="11"/>
        <v>-0.87062091913611261</v>
      </c>
      <c r="I376" s="155">
        <f t="shared" si="10"/>
        <v>-5.2747823744327598E-6</v>
      </c>
      <c r="J376" s="154">
        <v>-164.86</v>
      </c>
      <c r="K376" s="154">
        <v>-1274.24</v>
      </c>
      <c r="L376" s="156">
        <v>1109.3800000000001</v>
      </c>
      <c r="M376" s="20">
        <v>40817</v>
      </c>
      <c r="N376" s="20">
        <v>41182</v>
      </c>
      <c r="O376" s="165">
        <v>40817</v>
      </c>
      <c r="P376" s="158" t="s">
        <v>2917</v>
      </c>
      <c r="Q376" s="165">
        <v>41183</v>
      </c>
      <c r="R376" s="165" t="s">
        <v>2917</v>
      </c>
    </row>
    <row r="377" spans="2:18" s="31" customFormat="1" x14ac:dyDescent="0.2">
      <c r="B377" s="152" t="s">
        <v>5112</v>
      </c>
      <c r="C377" s="152" t="s">
        <v>5113</v>
      </c>
      <c r="D377" s="182" t="s">
        <v>5114</v>
      </c>
      <c r="E377" s="153">
        <v>6087.08</v>
      </c>
      <c r="F377" s="153">
        <v>4970.8500000000004</v>
      </c>
      <c r="G377" s="154">
        <v>1116.2299999999996</v>
      </c>
      <c r="H377" s="155">
        <f t="shared" si="11"/>
        <v>0.22455515656276079</v>
      </c>
      <c r="I377" s="155">
        <f t="shared" si="10"/>
        <v>1.9475932485601212E-4</v>
      </c>
      <c r="J377" s="154">
        <v>6087.08</v>
      </c>
      <c r="K377" s="154">
        <v>4970.8500000000004</v>
      </c>
      <c r="L377" s="156">
        <v>1116.2299999999996</v>
      </c>
      <c r="M377" s="20">
        <v>40817</v>
      </c>
      <c r="N377" s="20">
        <v>41182</v>
      </c>
      <c r="O377" s="165">
        <v>40817</v>
      </c>
      <c r="P377" s="158" t="s">
        <v>2917</v>
      </c>
      <c r="Q377" s="165">
        <v>41213</v>
      </c>
      <c r="R377" s="165" t="s">
        <v>2917</v>
      </c>
    </row>
    <row r="378" spans="2:18" s="31" customFormat="1" x14ac:dyDescent="0.2">
      <c r="B378" s="152" t="s">
        <v>5115</v>
      </c>
      <c r="C378" s="152" t="s">
        <v>5116</v>
      </c>
      <c r="D378" s="182" t="s">
        <v>5117</v>
      </c>
      <c r="E378" s="153">
        <v>357110.97000000003</v>
      </c>
      <c r="F378" s="153">
        <v>128607.66</v>
      </c>
      <c r="G378" s="154">
        <v>228503.31000000003</v>
      </c>
      <c r="H378" s="155">
        <f t="shared" si="11"/>
        <v>1.7767472792833647</v>
      </c>
      <c r="I378" s="155">
        <f t="shared" si="10"/>
        <v>1.142595323469966E-2</v>
      </c>
      <c r="J378" s="154">
        <v>357110.97000000003</v>
      </c>
      <c r="K378" s="154">
        <v>128607.66</v>
      </c>
      <c r="L378" s="156">
        <v>228503.31000000003</v>
      </c>
      <c r="M378" s="20">
        <v>40817</v>
      </c>
      <c r="N378" s="20">
        <v>41182</v>
      </c>
      <c r="O378" s="165">
        <v>40848</v>
      </c>
      <c r="P378" s="158" t="s">
        <v>2965</v>
      </c>
      <c r="Q378" s="165">
        <v>41214</v>
      </c>
      <c r="R378" s="165" t="s">
        <v>2965</v>
      </c>
    </row>
    <row r="379" spans="2:18" s="31" customFormat="1" x14ac:dyDescent="0.2">
      <c r="B379" s="152" t="s">
        <v>5118</v>
      </c>
      <c r="C379" s="152" t="s">
        <v>5119</v>
      </c>
      <c r="D379" s="182" t="s">
        <v>5120</v>
      </c>
      <c r="E379" s="153">
        <v>6568.46</v>
      </c>
      <c r="F379" s="153">
        <v>6861.62</v>
      </c>
      <c r="G379" s="154">
        <v>-293.15999999999985</v>
      </c>
      <c r="H379" s="155">
        <f t="shared" si="11"/>
        <v>-4.2724604393714581E-2</v>
      </c>
      <c r="I379" s="155">
        <f t="shared" si="10"/>
        <v>2.1016133103946745E-4</v>
      </c>
      <c r="J379" s="154">
        <v>6568.46</v>
      </c>
      <c r="K379" s="154">
        <v>6861.62</v>
      </c>
      <c r="L379" s="156">
        <v>-293.15999999999985</v>
      </c>
      <c r="M379" s="20">
        <v>40817</v>
      </c>
      <c r="N379" s="20">
        <v>41182</v>
      </c>
      <c r="O379" s="165">
        <v>40817</v>
      </c>
      <c r="P379" s="158" t="s">
        <v>2917</v>
      </c>
      <c r="Q379" s="165">
        <v>41213</v>
      </c>
      <c r="R379" s="165" t="s">
        <v>2917</v>
      </c>
    </row>
    <row r="380" spans="2:18" s="31" customFormat="1" x14ac:dyDescent="0.2">
      <c r="B380" s="152" t="s">
        <v>5121</v>
      </c>
      <c r="C380" s="152" t="s">
        <v>5122</v>
      </c>
      <c r="D380" s="182" t="s">
        <v>5123</v>
      </c>
      <c r="E380" s="153">
        <v>1931.38</v>
      </c>
      <c r="F380" s="153">
        <v>1947.8700000000001</v>
      </c>
      <c r="G380" s="154">
        <v>-16.490000000000009</v>
      </c>
      <c r="H380" s="155">
        <f t="shared" si="11"/>
        <v>-8.4656573590640074E-3</v>
      </c>
      <c r="I380" s="155">
        <f t="shared" si="10"/>
        <v>6.1795518514690914E-5</v>
      </c>
      <c r="J380" s="154">
        <v>1931.38</v>
      </c>
      <c r="K380" s="154">
        <v>1947.8700000000001</v>
      </c>
      <c r="L380" s="156">
        <v>-16.490000000000009</v>
      </c>
      <c r="M380" s="20">
        <v>40817</v>
      </c>
      <c r="N380" s="20">
        <v>41182</v>
      </c>
      <c r="O380" s="165">
        <v>41029</v>
      </c>
      <c r="P380" s="158" t="s">
        <v>2931</v>
      </c>
      <c r="Q380" s="165">
        <v>41180</v>
      </c>
      <c r="R380" s="165" t="s">
        <v>2915</v>
      </c>
    </row>
    <row r="381" spans="2:18" s="31" customFormat="1" x14ac:dyDescent="0.2">
      <c r="B381" s="152" t="s">
        <v>5124</v>
      </c>
      <c r="C381" s="152" t="s">
        <v>5125</v>
      </c>
      <c r="D381" s="182" t="s">
        <v>5126</v>
      </c>
      <c r="E381" s="153">
        <v>14807.36</v>
      </c>
      <c r="F381" s="153">
        <v>11859.42</v>
      </c>
      <c r="G381" s="154">
        <v>2947.9400000000005</v>
      </c>
      <c r="H381" s="155">
        <f t="shared" si="11"/>
        <v>0.24857370765180764</v>
      </c>
      <c r="I381" s="155">
        <f t="shared" si="10"/>
        <v>4.7376926810554815E-4</v>
      </c>
      <c r="J381" s="154">
        <v>14807.36</v>
      </c>
      <c r="K381" s="154">
        <v>11859.42</v>
      </c>
      <c r="L381" s="156">
        <v>2947.9400000000005</v>
      </c>
      <c r="M381" s="20">
        <v>40817</v>
      </c>
      <c r="N381" s="20">
        <v>41182</v>
      </c>
      <c r="O381" s="165">
        <v>41030</v>
      </c>
      <c r="P381" s="158" t="s">
        <v>2914</v>
      </c>
      <c r="Q381" s="165">
        <v>41180</v>
      </c>
      <c r="R381" s="165" t="s">
        <v>2915</v>
      </c>
    </row>
    <row r="382" spans="2:18" s="31" customFormat="1" x14ac:dyDescent="0.2">
      <c r="B382" s="152" t="s">
        <v>5127</v>
      </c>
      <c r="C382" s="152" t="s">
        <v>5128</v>
      </c>
      <c r="D382" s="182" t="s">
        <v>5129</v>
      </c>
      <c r="E382" s="153">
        <v>1373.58</v>
      </c>
      <c r="F382" s="153">
        <v>1467.4</v>
      </c>
      <c r="G382" s="154">
        <v>-93.820000000000164</v>
      </c>
      <c r="H382" s="155">
        <f t="shared" si="11"/>
        <v>-6.3936213711326267E-2</v>
      </c>
      <c r="I382" s="155">
        <f t="shared" si="10"/>
        <v>4.3948414253750755E-5</v>
      </c>
      <c r="J382" s="154">
        <v>1373.58</v>
      </c>
      <c r="K382" s="154">
        <v>1467.4</v>
      </c>
      <c r="L382" s="156">
        <v>-93.820000000000164</v>
      </c>
      <c r="M382" s="20">
        <v>40817</v>
      </c>
      <c r="N382" s="20">
        <v>41182</v>
      </c>
      <c r="O382" s="165">
        <v>41019</v>
      </c>
      <c r="P382" s="158" t="s">
        <v>2931</v>
      </c>
      <c r="Q382" s="165">
        <v>41180</v>
      </c>
      <c r="R382" s="165" t="s">
        <v>2915</v>
      </c>
    </row>
    <row r="383" spans="2:18" s="31" customFormat="1" x14ac:dyDescent="0.2">
      <c r="B383" s="152" t="s">
        <v>5130</v>
      </c>
      <c r="C383" s="152" t="s">
        <v>5131</v>
      </c>
      <c r="D383" s="182" t="s">
        <v>5132</v>
      </c>
      <c r="E383" s="153">
        <v>8334.1200000000008</v>
      </c>
      <c r="F383" s="153">
        <v>7830.4000000000005</v>
      </c>
      <c r="G383" s="154">
        <v>503.72000000000025</v>
      </c>
      <c r="H383" s="155">
        <f t="shared" si="11"/>
        <v>6.4328769922353937E-2</v>
      </c>
      <c r="I383" s="155">
        <f t="shared" si="10"/>
        <v>2.666545510275843E-4</v>
      </c>
      <c r="J383" s="154">
        <v>8334.1200000000008</v>
      </c>
      <c r="K383" s="154">
        <v>7830.4000000000005</v>
      </c>
      <c r="L383" s="156">
        <v>503.72000000000025</v>
      </c>
      <c r="M383" s="20">
        <v>40817</v>
      </c>
      <c r="N383" s="20">
        <v>41182</v>
      </c>
      <c r="O383" s="165">
        <v>40817</v>
      </c>
      <c r="P383" s="158" t="s">
        <v>2917</v>
      </c>
      <c r="Q383" s="165">
        <v>41213</v>
      </c>
      <c r="R383" s="165" t="s">
        <v>2917</v>
      </c>
    </row>
    <row r="384" spans="2:18" s="31" customFormat="1" x14ac:dyDescent="0.2">
      <c r="B384" s="152" t="s">
        <v>3480</v>
      </c>
      <c r="C384" s="152" t="s">
        <v>3481</v>
      </c>
      <c r="D384" s="182" t="s">
        <v>3482</v>
      </c>
      <c r="E384" s="153">
        <v>3290.89</v>
      </c>
      <c r="F384" s="153">
        <v>4654.13</v>
      </c>
      <c r="G384" s="154">
        <v>367.68000000000029</v>
      </c>
      <c r="H384" s="155">
        <f t="shared" si="11"/>
        <v>7.9000801438722235E-2</v>
      </c>
      <c r="I384" s="155">
        <f t="shared" si="10"/>
        <v>1.6067545114491192E-4</v>
      </c>
      <c r="J384" s="154">
        <v>5021.8100000000004</v>
      </c>
      <c r="K384" s="154">
        <v>4654.13</v>
      </c>
      <c r="L384" s="156">
        <v>367.68000000000029</v>
      </c>
      <c r="M384" s="20">
        <v>40817</v>
      </c>
      <c r="N384" s="20">
        <v>41182</v>
      </c>
      <c r="O384" s="165">
        <v>40325</v>
      </c>
      <c r="P384" s="158" t="s">
        <v>2914</v>
      </c>
      <c r="Q384" s="165">
        <v>40449</v>
      </c>
      <c r="R384" s="165" t="s">
        <v>2915</v>
      </c>
    </row>
    <row r="385" spans="2:18" s="31" customFormat="1" x14ac:dyDescent="0.2">
      <c r="B385" s="152" t="s">
        <v>2521</v>
      </c>
      <c r="C385" s="152" t="s">
        <v>2522</v>
      </c>
      <c r="D385" s="182" t="s">
        <v>2522</v>
      </c>
      <c r="E385" s="153">
        <v>766.99</v>
      </c>
      <c r="F385" s="153">
        <v>0</v>
      </c>
      <c r="G385" s="159"/>
      <c r="H385" s="155"/>
      <c r="I385" s="155">
        <f t="shared" si="10"/>
        <v>2.1061351100662085E-2</v>
      </c>
      <c r="J385" s="154">
        <v>658259.26</v>
      </c>
      <c r="K385" s="154" t="s">
        <v>2801</v>
      </c>
      <c r="L385" s="156"/>
      <c r="M385" s="20">
        <v>40817</v>
      </c>
      <c r="N385" s="20">
        <v>41182</v>
      </c>
      <c r="O385" s="165">
        <v>39720</v>
      </c>
      <c r="P385" s="158" t="s">
        <v>2915</v>
      </c>
      <c r="Q385" s="165">
        <v>40117</v>
      </c>
      <c r="R385" s="165" t="s">
        <v>2917</v>
      </c>
    </row>
    <row r="386" spans="2:18" s="31" customFormat="1" x14ac:dyDescent="0.2">
      <c r="B386" s="152" t="s">
        <v>333</v>
      </c>
      <c r="C386" s="152" t="s">
        <v>1043</v>
      </c>
      <c r="D386" s="182" t="s">
        <v>1044</v>
      </c>
      <c r="E386" s="153">
        <v>-2610.34</v>
      </c>
      <c r="F386" s="153">
        <v>53495</v>
      </c>
      <c r="G386" s="154">
        <v>15396.449999999997</v>
      </c>
      <c r="H386" s="155">
        <f t="shared" si="11"/>
        <v>0.28781101037480133</v>
      </c>
      <c r="I386" s="155">
        <f t="shared" si="10"/>
        <v>2.2042181621322074E-3</v>
      </c>
      <c r="J386" s="154">
        <v>68891.45</v>
      </c>
      <c r="K386" s="154">
        <v>53495</v>
      </c>
      <c r="L386" s="156">
        <v>15396.449999999997</v>
      </c>
      <c r="M386" s="20">
        <v>40817</v>
      </c>
      <c r="N386" s="20">
        <v>41182</v>
      </c>
      <c r="O386" s="165">
        <v>39763</v>
      </c>
      <c r="P386" s="158" t="s">
        <v>2965</v>
      </c>
      <c r="Q386" s="165">
        <v>40128</v>
      </c>
      <c r="R386" s="165" t="s">
        <v>2965</v>
      </c>
    </row>
    <row r="387" spans="2:18" s="31" customFormat="1" x14ac:dyDescent="0.2">
      <c r="B387" s="152" t="s">
        <v>783</v>
      </c>
      <c r="C387" s="152" t="s">
        <v>784</v>
      </c>
      <c r="D387" s="182" t="s">
        <v>784</v>
      </c>
      <c r="E387" s="153">
        <v>1648.56</v>
      </c>
      <c r="F387" s="153">
        <v>0</v>
      </c>
      <c r="G387" s="159"/>
      <c r="H387" s="155"/>
      <c r="I387" s="155">
        <f t="shared" si="10"/>
        <v>4.0784910398129925E-2</v>
      </c>
      <c r="J387" s="154">
        <v>1274706.68</v>
      </c>
      <c r="K387" s="154" t="s">
        <v>2801</v>
      </c>
      <c r="L387" s="156"/>
      <c r="M387" s="20">
        <v>40817</v>
      </c>
      <c r="N387" s="20">
        <v>41182</v>
      </c>
      <c r="O387" s="165">
        <v>40066</v>
      </c>
      <c r="P387" s="158" t="s">
        <v>2915</v>
      </c>
      <c r="Q387" s="165">
        <v>40451</v>
      </c>
      <c r="R387" s="165" t="s">
        <v>2915</v>
      </c>
    </row>
    <row r="388" spans="2:18" s="31" customFormat="1" ht="38.25" x14ac:dyDescent="0.2">
      <c r="B388" s="152" t="s">
        <v>4433</v>
      </c>
      <c r="C388" s="152" t="s">
        <v>4434</v>
      </c>
      <c r="D388" s="182" t="s">
        <v>4435</v>
      </c>
      <c r="E388" s="153">
        <v>366118.28</v>
      </c>
      <c r="F388" s="153">
        <v>0</v>
      </c>
      <c r="G388" s="159"/>
      <c r="H388" s="155"/>
      <c r="I388" s="155">
        <f t="shared" si="10"/>
        <v>1.4298747983082045E-2</v>
      </c>
      <c r="J388" s="154">
        <v>446898.36</v>
      </c>
      <c r="K388" s="154" t="s">
        <v>2801</v>
      </c>
      <c r="L388" s="156"/>
      <c r="M388" s="20">
        <v>40817</v>
      </c>
      <c r="N388" s="20">
        <v>41182</v>
      </c>
      <c r="O388" s="165">
        <v>40434</v>
      </c>
      <c r="P388" s="158" t="s">
        <v>2915</v>
      </c>
      <c r="Q388" s="165">
        <v>42643</v>
      </c>
      <c r="R388" s="165" t="s">
        <v>2915</v>
      </c>
    </row>
    <row r="389" spans="2:18" s="31" customFormat="1" ht="25.5" x14ac:dyDescent="0.2">
      <c r="B389" s="152" t="s">
        <v>4440</v>
      </c>
      <c r="C389" s="152" t="s">
        <v>4441</v>
      </c>
      <c r="D389" s="182" t="s">
        <v>4442</v>
      </c>
      <c r="E389" s="153">
        <v>79886.98</v>
      </c>
      <c r="F389" s="153">
        <v>0</v>
      </c>
      <c r="G389" s="159"/>
      <c r="H389" s="155"/>
      <c r="I389" s="155">
        <f t="shared" si="10"/>
        <v>5.5133691704552035E-3</v>
      </c>
      <c r="J389" s="154">
        <v>172316.88</v>
      </c>
      <c r="K389" s="154" t="s">
        <v>2801</v>
      </c>
      <c r="L389" s="156"/>
      <c r="M389" s="20">
        <v>40817</v>
      </c>
      <c r="N389" s="20">
        <v>41182</v>
      </c>
      <c r="O389" s="165">
        <v>40436</v>
      </c>
      <c r="P389" s="158" t="s">
        <v>2915</v>
      </c>
      <c r="Q389" s="165">
        <v>42643</v>
      </c>
      <c r="R389" s="165" t="s">
        <v>2915</v>
      </c>
    </row>
    <row r="390" spans="2:18" s="31" customFormat="1" ht="25.5" x14ac:dyDescent="0.2">
      <c r="B390" s="152" t="s">
        <v>4443</v>
      </c>
      <c r="C390" s="152" t="s">
        <v>4444</v>
      </c>
      <c r="D390" s="182" t="s">
        <v>4445</v>
      </c>
      <c r="E390" s="153">
        <v>162353.51</v>
      </c>
      <c r="F390" s="153">
        <v>0</v>
      </c>
      <c r="G390" s="159"/>
      <c r="H390" s="155"/>
      <c r="I390" s="155">
        <f t="shared" si="10"/>
        <v>7.9561494920550313E-3</v>
      </c>
      <c r="J390" s="154">
        <v>248664.44</v>
      </c>
      <c r="K390" s="154" t="s">
        <v>2801</v>
      </c>
      <c r="L390" s="156"/>
      <c r="M390" s="20">
        <v>40817</v>
      </c>
      <c r="N390" s="20">
        <v>41182</v>
      </c>
      <c r="O390" s="165">
        <v>40436</v>
      </c>
      <c r="P390" s="158" t="s">
        <v>2915</v>
      </c>
      <c r="Q390" s="165">
        <v>42643</v>
      </c>
      <c r="R390" s="165" t="s">
        <v>2915</v>
      </c>
    </row>
    <row r="391" spans="2:18" s="31" customFormat="1" x14ac:dyDescent="0.2">
      <c r="B391" s="152" t="s">
        <v>4446</v>
      </c>
      <c r="C391" s="152" t="s">
        <v>4447</v>
      </c>
      <c r="D391" s="182" t="s">
        <v>4448</v>
      </c>
      <c r="E391" s="153">
        <v>1594.8600000000001</v>
      </c>
      <c r="F391" s="153">
        <v>0</v>
      </c>
      <c r="G391" s="159"/>
      <c r="H391" s="155"/>
      <c r="I391" s="155">
        <f t="shared" si="10"/>
        <v>3.7897516411305044E-4</v>
      </c>
      <c r="J391" s="154">
        <v>11844.630000000001</v>
      </c>
      <c r="K391" s="154" t="s">
        <v>2801</v>
      </c>
      <c r="L391" s="156"/>
      <c r="M391" s="20">
        <v>40817</v>
      </c>
      <c r="N391" s="20">
        <v>41182</v>
      </c>
      <c r="O391" s="165">
        <v>40437</v>
      </c>
      <c r="P391" s="158" t="s">
        <v>2915</v>
      </c>
      <c r="Q391" s="165">
        <v>42643</v>
      </c>
      <c r="R391" s="165" t="s">
        <v>2915</v>
      </c>
    </row>
    <row r="392" spans="2:18" s="31" customFormat="1" x14ac:dyDescent="0.2">
      <c r="B392" s="152" t="s">
        <v>4449</v>
      </c>
      <c r="C392" s="152" t="s">
        <v>4450</v>
      </c>
      <c r="D392" s="182" t="s">
        <v>4451</v>
      </c>
      <c r="E392" s="153">
        <v>230285.07</v>
      </c>
      <c r="F392" s="153">
        <v>0</v>
      </c>
      <c r="G392" s="159"/>
      <c r="H392" s="155"/>
      <c r="I392" s="155">
        <f t="shared" si="10"/>
        <v>1.4183053761761957E-2</v>
      </c>
      <c r="J392" s="154">
        <v>443282.41000000003</v>
      </c>
      <c r="K392" s="154" t="s">
        <v>2801</v>
      </c>
      <c r="L392" s="156"/>
      <c r="M392" s="20">
        <v>40817</v>
      </c>
      <c r="N392" s="20">
        <v>41182</v>
      </c>
      <c r="O392" s="165">
        <v>40436</v>
      </c>
      <c r="P392" s="158" t="s">
        <v>2915</v>
      </c>
      <c r="Q392" s="165">
        <v>42643</v>
      </c>
      <c r="R392" s="165" t="s">
        <v>2915</v>
      </c>
    </row>
    <row r="393" spans="2:18" s="31" customFormat="1" x14ac:dyDescent="0.2">
      <c r="B393" s="152" t="s">
        <v>3504</v>
      </c>
      <c r="C393" s="152" t="s">
        <v>3505</v>
      </c>
      <c r="D393" s="182" t="s">
        <v>3506</v>
      </c>
      <c r="E393" s="153">
        <v>11685.43</v>
      </c>
      <c r="F393" s="153">
        <v>0</v>
      </c>
      <c r="G393" s="159"/>
      <c r="H393" s="155"/>
      <c r="I393" s="155">
        <f t="shared" si="10"/>
        <v>6.4016967867213455E-4</v>
      </c>
      <c r="J393" s="154">
        <v>20008.100000000002</v>
      </c>
      <c r="K393" s="154" t="s">
        <v>2801</v>
      </c>
      <c r="L393" s="156"/>
      <c r="M393" s="20">
        <v>40817</v>
      </c>
      <c r="N393" s="20">
        <v>41182</v>
      </c>
      <c r="O393" s="165">
        <v>40436</v>
      </c>
      <c r="P393" s="158" t="s">
        <v>2915</v>
      </c>
      <c r="Q393" s="165">
        <v>42643</v>
      </c>
      <c r="R393" s="165" t="s">
        <v>2915</v>
      </c>
    </row>
    <row r="394" spans="2:18" s="31" customFormat="1" x14ac:dyDescent="0.2">
      <c r="B394" s="152" t="s">
        <v>4452</v>
      </c>
      <c r="C394" s="152" t="s">
        <v>4453</v>
      </c>
      <c r="D394" s="182" t="s">
        <v>4454</v>
      </c>
      <c r="E394" s="153">
        <v>86191.03</v>
      </c>
      <c r="F394" s="153">
        <v>0</v>
      </c>
      <c r="G394" s="159"/>
      <c r="H394" s="155"/>
      <c r="I394" s="155">
        <f t="shared" si="10"/>
        <v>4.1748846641285683E-3</v>
      </c>
      <c r="J394" s="154">
        <v>130483.39</v>
      </c>
      <c r="K394" s="154" t="s">
        <v>2801</v>
      </c>
      <c r="L394" s="156"/>
      <c r="M394" s="20">
        <v>40817</v>
      </c>
      <c r="N394" s="20">
        <v>41182</v>
      </c>
      <c r="O394" s="165">
        <v>40434</v>
      </c>
      <c r="P394" s="158" t="s">
        <v>2915</v>
      </c>
      <c r="Q394" s="165">
        <v>42643</v>
      </c>
      <c r="R394" s="165" t="s">
        <v>2915</v>
      </c>
    </row>
    <row r="395" spans="2:18" s="31" customFormat="1" x14ac:dyDescent="0.2">
      <c r="B395" s="152" t="s">
        <v>3510</v>
      </c>
      <c r="C395" s="152" t="s">
        <v>3511</v>
      </c>
      <c r="D395" s="182" t="s">
        <v>3512</v>
      </c>
      <c r="E395" s="153">
        <v>77761.58</v>
      </c>
      <c r="F395" s="153">
        <v>0</v>
      </c>
      <c r="G395" s="159"/>
      <c r="H395" s="155"/>
      <c r="I395" s="155">
        <f t="shared" si="10"/>
        <v>7.12562819215361E-3</v>
      </c>
      <c r="J395" s="154">
        <v>222707.02000000002</v>
      </c>
      <c r="K395" s="154" t="s">
        <v>2801</v>
      </c>
      <c r="L395" s="156"/>
      <c r="M395" s="20">
        <v>40817</v>
      </c>
      <c r="N395" s="20">
        <v>41182</v>
      </c>
      <c r="O395" s="165">
        <v>40434</v>
      </c>
      <c r="P395" s="158" t="s">
        <v>2915</v>
      </c>
      <c r="Q395" s="165">
        <v>42643</v>
      </c>
      <c r="R395" s="165" t="s">
        <v>2915</v>
      </c>
    </row>
    <row r="396" spans="2:18" s="31" customFormat="1" ht="25.5" x14ac:dyDescent="0.2">
      <c r="B396" s="152" t="s">
        <v>4455</v>
      </c>
      <c r="C396" s="152" t="s">
        <v>4456</v>
      </c>
      <c r="D396" s="182" t="s">
        <v>4457</v>
      </c>
      <c r="E396" s="153">
        <v>190345.60000000001</v>
      </c>
      <c r="F396" s="153">
        <v>0</v>
      </c>
      <c r="G396" s="159"/>
      <c r="H396" s="155"/>
      <c r="I396" s="155">
        <f t="shared" si="10"/>
        <v>7.2211092400838667E-3</v>
      </c>
      <c r="J396" s="154">
        <v>225691.22</v>
      </c>
      <c r="K396" s="154" t="s">
        <v>2801</v>
      </c>
      <c r="L396" s="156"/>
      <c r="M396" s="20">
        <v>40817</v>
      </c>
      <c r="N396" s="20">
        <v>41182</v>
      </c>
      <c r="O396" s="165">
        <v>40435</v>
      </c>
      <c r="P396" s="158" t="s">
        <v>2915</v>
      </c>
      <c r="Q396" s="165">
        <v>42643</v>
      </c>
      <c r="R396" s="165" t="s">
        <v>2915</v>
      </c>
    </row>
    <row r="397" spans="2:18" s="31" customFormat="1" ht="38.25" x14ac:dyDescent="0.2">
      <c r="B397" s="152" t="s">
        <v>4458</v>
      </c>
      <c r="C397" s="152" t="s">
        <v>4459</v>
      </c>
      <c r="D397" s="182" t="s">
        <v>4460</v>
      </c>
      <c r="E397" s="153">
        <v>10809.31</v>
      </c>
      <c r="F397" s="153">
        <v>0</v>
      </c>
      <c r="G397" s="159"/>
      <c r="H397" s="155"/>
      <c r="I397" s="155">
        <f t="shared" si="10"/>
        <v>8.6119029114968559E-4</v>
      </c>
      <c r="J397" s="154">
        <v>26915.96</v>
      </c>
      <c r="K397" s="154" t="s">
        <v>2801</v>
      </c>
      <c r="L397" s="156"/>
      <c r="M397" s="20">
        <v>40817</v>
      </c>
      <c r="N397" s="20">
        <v>41182</v>
      </c>
      <c r="O397" s="165">
        <v>40431</v>
      </c>
      <c r="P397" s="158" t="s">
        <v>2915</v>
      </c>
      <c r="Q397" s="165">
        <v>40444</v>
      </c>
      <c r="R397" s="165" t="s">
        <v>2915</v>
      </c>
    </row>
    <row r="398" spans="2:18" s="31" customFormat="1" ht="38.25" x14ac:dyDescent="0.2">
      <c r="B398" s="152" t="s">
        <v>4461</v>
      </c>
      <c r="C398" s="152" t="s">
        <v>4462</v>
      </c>
      <c r="D398" s="182" t="s">
        <v>4463</v>
      </c>
      <c r="E398" s="153">
        <v>9595.2100000000009</v>
      </c>
      <c r="F398" s="153">
        <v>0</v>
      </c>
      <c r="G398" s="159"/>
      <c r="H398" s="155"/>
      <c r="I398" s="155">
        <f t="shared" si="10"/>
        <v>7.7410614899612446E-4</v>
      </c>
      <c r="J398" s="154">
        <v>24194.2</v>
      </c>
      <c r="K398" s="154" t="s">
        <v>2801</v>
      </c>
      <c r="L398" s="156"/>
      <c r="M398" s="20">
        <v>40817</v>
      </c>
      <c r="N398" s="20">
        <v>41182</v>
      </c>
      <c r="O398" s="165">
        <v>40432</v>
      </c>
      <c r="P398" s="158" t="s">
        <v>2915</v>
      </c>
      <c r="Q398" s="165">
        <v>40444</v>
      </c>
      <c r="R398" s="165" t="s">
        <v>2915</v>
      </c>
    </row>
    <row r="399" spans="2:18" s="31" customFormat="1" ht="25.5" x14ac:dyDescent="0.2">
      <c r="B399" s="152" t="s">
        <v>4464</v>
      </c>
      <c r="C399" s="152" t="s">
        <v>4465</v>
      </c>
      <c r="D399" s="182" t="s">
        <v>4466</v>
      </c>
      <c r="E399" s="153">
        <v>101960</v>
      </c>
      <c r="F399" s="153">
        <v>0</v>
      </c>
      <c r="G399" s="159"/>
      <c r="H399" s="155"/>
      <c r="I399" s="155">
        <f t="shared" ref="I399:I462" si="12">J399/31254370</f>
        <v>5.5285232113141299E-3</v>
      </c>
      <c r="J399" s="154">
        <v>172790.51</v>
      </c>
      <c r="K399" s="154" t="s">
        <v>2801</v>
      </c>
      <c r="L399" s="156"/>
      <c r="M399" s="20">
        <v>40817</v>
      </c>
      <c r="N399" s="20">
        <v>41182</v>
      </c>
      <c r="O399" s="165">
        <v>40432</v>
      </c>
      <c r="P399" s="158" t="s">
        <v>2915</v>
      </c>
      <c r="Q399" s="165">
        <v>40444</v>
      </c>
      <c r="R399" s="165" t="s">
        <v>2915</v>
      </c>
    </row>
    <row r="400" spans="2:18" s="31" customFormat="1" x14ac:dyDescent="0.2">
      <c r="B400" s="152" t="s">
        <v>4467</v>
      </c>
      <c r="C400" s="152" t="s">
        <v>4468</v>
      </c>
      <c r="D400" s="182" t="s">
        <v>4469</v>
      </c>
      <c r="E400" s="153">
        <v>33856.79</v>
      </c>
      <c r="F400" s="153">
        <v>0</v>
      </c>
      <c r="G400" s="159"/>
      <c r="H400" s="155"/>
      <c r="I400" s="155">
        <f t="shared" si="12"/>
        <v>2.5433157027321299E-3</v>
      </c>
      <c r="J400" s="154">
        <v>79489.73</v>
      </c>
      <c r="K400" s="154" t="s">
        <v>2801</v>
      </c>
      <c r="L400" s="156"/>
      <c r="M400" s="20">
        <v>40817</v>
      </c>
      <c r="N400" s="20">
        <v>41182</v>
      </c>
      <c r="O400" s="165">
        <v>40436</v>
      </c>
      <c r="P400" s="158" t="s">
        <v>2915</v>
      </c>
      <c r="Q400" s="165">
        <v>42643</v>
      </c>
      <c r="R400" s="165" t="s">
        <v>2915</v>
      </c>
    </row>
    <row r="401" spans="2:18" s="31" customFormat="1" x14ac:dyDescent="0.2">
      <c r="B401" s="152" t="s">
        <v>4478</v>
      </c>
      <c r="C401" s="152" t="s">
        <v>4479</v>
      </c>
      <c r="D401" s="182" t="s">
        <v>4480</v>
      </c>
      <c r="E401" s="153">
        <v>158690.22</v>
      </c>
      <c r="F401" s="153">
        <v>0</v>
      </c>
      <c r="G401" s="159"/>
      <c r="H401" s="155"/>
      <c r="I401" s="155">
        <f t="shared" si="12"/>
        <v>9.1967235301815397E-3</v>
      </c>
      <c r="J401" s="154">
        <v>287437.8</v>
      </c>
      <c r="K401" s="154" t="s">
        <v>2801</v>
      </c>
      <c r="L401" s="156"/>
      <c r="M401" s="20">
        <v>40817</v>
      </c>
      <c r="N401" s="20">
        <v>41182</v>
      </c>
      <c r="O401" s="165">
        <v>40433</v>
      </c>
      <c r="P401" s="158" t="s">
        <v>2915</v>
      </c>
      <c r="Q401" s="165">
        <v>40444</v>
      </c>
      <c r="R401" s="165" t="s">
        <v>2915</v>
      </c>
    </row>
    <row r="402" spans="2:18" s="31" customFormat="1" x14ac:dyDescent="0.2">
      <c r="B402" s="152" t="s">
        <v>4483</v>
      </c>
      <c r="C402" s="152" t="s">
        <v>4484</v>
      </c>
      <c r="D402" s="182" t="s">
        <v>4485</v>
      </c>
      <c r="E402" s="153">
        <v>9187.26</v>
      </c>
      <c r="F402" s="153">
        <v>2730.05</v>
      </c>
      <c r="G402" s="154">
        <v>6496.7300000000005</v>
      </c>
      <c r="H402" s="155">
        <f t="shared" ref="H402:H462" si="13">G402/F402</f>
        <v>2.3797109943041335</v>
      </c>
      <c r="I402" s="155">
        <f t="shared" si="12"/>
        <v>2.9521567703972277E-4</v>
      </c>
      <c r="J402" s="154">
        <v>9226.7800000000007</v>
      </c>
      <c r="K402" s="154">
        <v>2730.05</v>
      </c>
      <c r="L402" s="156">
        <v>6496.7300000000005</v>
      </c>
      <c r="M402" s="20">
        <v>40817</v>
      </c>
      <c r="N402" s="20">
        <v>41182</v>
      </c>
      <c r="O402" s="165">
        <v>40584</v>
      </c>
      <c r="P402" s="158" t="s">
        <v>2990</v>
      </c>
      <c r="Q402" s="165">
        <v>40814</v>
      </c>
      <c r="R402" s="165" t="s">
        <v>2915</v>
      </c>
    </row>
    <row r="403" spans="2:18" s="31" customFormat="1" x14ac:dyDescent="0.2">
      <c r="B403" s="152" t="s">
        <v>4489</v>
      </c>
      <c r="C403" s="152" t="s">
        <v>4490</v>
      </c>
      <c r="D403" s="182" t="s">
        <v>4491</v>
      </c>
      <c r="E403" s="153">
        <v>913.81000000000006</v>
      </c>
      <c r="F403" s="153">
        <v>0</v>
      </c>
      <c r="G403" s="159"/>
      <c r="H403" s="155"/>
      <c r="I403" s="155">
        <f t="shared" si="12"/>
        <v>7.5719971319210716E-5</v>
      </c>
      <c r="J403" s="154">
        <v>2366.58</v>
      </c>
      <c r="K403" s="154" t="s">
        <v>2801</v>
      </c>
      <c r="L403" s="156"/>
      <c r="M403" s="20">
        <v>40817</v>
      </c>
      <c r="N403" s="20">
        <v>41182</v>
      </c>
      <c r="O403" s="165">
        <v>40437</v>
      </c>
      <c r="P403" s="158" t="s">
        <v>2915</v>
      </c>
      <c r="Q403" s="165">
        <v>42643</v>
      </c>
      <c r="R403" s="165" t="s">
        <v>2915</v>
      </c>
    </row>
    <row r="404" spans="2:18" s="31" customFormat="1" ht="38.25" x14ac:dyDescent="0.2">
      <c r="B404" s="152" t="s">
        <v>4492</v>
      </c>
      <c r="C404" s="152" t="s">
        <v>4493</v>
      </c>
      <c r="D404" s="182" t="s">
        <v>4494</v>
      </c>
      <c r="E404" s="153">
        <v>1614.8</v>
      </c>
      <c r="F404" s="153">
        <v>0</v>
      </c>
      <c r="G404" s="159"/>
      <c r="H404" s="155"/>
      <c r="I404" s="155">
        <f t="shared" si="12"/>
        <v>1.4547757641571405E-4</v>
      </c>
      <c r="J404" s="154">
        <v>4546.8100000000004</v>
      </c>
      <c r="K404" s="154" t="s">
        <v>2801</v>
      </c>
      <c r="L404" s="156"/>
      <c r="M404" s="20">
        <v>40817</v>
      </c>
      <c r="N404" s="20">
        <v>41182</v>
      </c>
      <c r="O404" s="165">
        <v>40441</v>
      </c>
      <c r="P404" s="158" t="s">
        <v>2915</v>
      </c>
      <c r="Q404" s="165">
        <v>42643</v>
      </c>
      <c r="R404" s="165" t="s">
        <v>2915</v>
      </c>
    </row>
    <row r="405" spans="2:18" s="31" customFormat="1" ht="25.5" x14ac:dyDescent="0.2">
      <c r="B405" s="152" t="s">
        <v>4495</v>
      </c>
      <c r="C405" s="152" t="s">
        <v>4496</v>
      </c>
      <c r="D405" s="182" t="s">
        <v>4497</v>
      </c>
      <c r="E405" s="153">
        <v>106011.12</v>
      </c>
      <c r="F405" s="153">
        <v>0</v>
      </c>
      <c r="G405" s="159"/>
      <c r="H405" s="155"/>
      <c r="I405" s="155">
        <f t="shared" si="12"/>
        <v>5.2151190377537609E-3</v>
      </c>
      <c r="J405" s="154">
        <v>162995.26</v>
      </c>
      <c r="K405" s="154" t="s">
        <v>2801</v>
      </c>
      <c r="L405" s="156"/>
      <c r="M405" s="20">
        <v>40817</v>
      </c>
      <c r="N405" s="20">
        <v>41182</v>
      </c>
      <c r="O405" s="165">
        <v>40435</v>
      </c>
      <c r="P405" s="158" t="s">
        <v>2915</v>
      </c>
      <c r="Q405" s="165">
        <v>42643</v>
      </c>
      <c r="R405" s="165" t="s">
        <v>2915</v>
      </c>
    </row>
    <row r="406" spans="2:18" s="31" customFormat="1" x14ac:dyDescent="0.2">
      <c r="B406" s="152" t="s">
        <v>4498</v>
      </c>
      <c r="C406" s="152" t="s">
        <v>4499</v>
      </c>
      <c r="D406" s="182" t="s">
        <v>4500</v>
      </c>
      <c r="E406" s="153">
        <v>40612.75</v>
      </c>
      <c r="F406" s="153">
        <v>0</v>
      </c>
      <c r="G406" s="159"/>
      <c r="H406" s="155"/>
      <c r="I406" s="155">
        <f t="shared" si="12"/>
        <v>1.9398874461395317E-3</v>
      </c>
      <c r="J406" s="154">
        <v>60629.96</v>
      </c>
      <c r="K406" s="154" t="s">
        <v>2801</v>
      </c>
      <c r="L406" s="156"/>
      <c r="M406" s="20">
        <v>40817</v>
      </c>
      <c r="N406" s="20">
        <v>41182</v>
      </c>
      <c r="O406" s="165">
        <v>40435</v>
      </c>
      <c r="P406" s="158" t="s">
        <v>2915</v>
      </c>
      <c r="Q406" s="165">
        <v>42643</v>
      </c>
      <c r="R406" s="165" t="s">
        <v>2915</v>
      </c>
    </row>
    <row r="407" spans="2:18" s="31" customFormat="1" x14ac:dyDescent="0.2">
      <c r="B407" s="152" t="s">
        <v>1775</v>
      </c>
      <c r="C407" s="152" t="s">
        <v>1776</v>
      </c>
      <c r="D407" s="182" t="s">
        <v>1776</v>
      </c>
      <c r="E407" s="153">
        <v>10778.74</v>
      </c>
      <c r="F407" s="153">
        <v>0</v>
      </c>
      <c r="G407" s="159"/>
      <c r="H407" s="155"/>
      <c r="I407" s="155">
        <f t="shared" si="12"/>
        <v>3.0969658003024859E-2</v>
      </c>
      <c r="J407" s="154">
        <v>967937.15</v>
      </c>
      <c r="K407" s="154" t="s">
        <v>2801</v>
      </c>
      <c r="L407" s="156"/>
      <c r="M407" s="20">
        <v>40817</v>
      </c>
      <c r="N407" s="20">
        <v>41182</v>
      </c>
      <c r="O407" s="165">
        <v>39720</v>
      </c>
      <c r="P407" s="158" t="s">
        <v>2915</v>
      </c>
      <c r="Q407" s="165">
        <v>40117</v>
      </c>
      <c r="R407" s="165" t="s">
        <v>2917</v>
      </c>
    </row>
    <row r="408" spans="2:18" s="31" customFormat="1" x14ac:dyDescent="0.2">
      <c r="B408" s="152" t="s">
        <v>4504</v>
      </c>
      <c r="C408" s="152" t="s">
        <v>4505</v>
      </c>
      <c r="D408" s="182" t="s">
        <v>4506</v>
      </c>
      <c r="E408" s="153">
        <v>68182.180000000008</v>
      </c>
      <c r="F408" s="153">
        <v>0</v>
      </c>
      <c r="G408" s="159"/>
      <c r="H408" s="155"/>
      <c r="I408" s="155">
        <f t="shared" si="12"/>
        <v>5.5431566849691739E-3</v>
      </c>
      <c r="J408" s="154">
        <v>173247.87</v>
      </c>
      <c r="K408" s="154" t="s">
        <v>2801</v>
      </c>
      <c r="L408" s="156"/>
      <c r="M408" s="20">
        <v>40817</v>
      </c>
      <c r="N408" s="20">
        <v>41182</v>
      </c>
      <c r="O408" s="165">
        <v>40436</v>
      </c>
      <c r="P408" s="158" t="s">
        <v>2915</v>
      </c>
      <c r="Q408" s="165">
        <v>42643</v>
      </c>
      <c r="R408" s="165" t="s">
        <v>2915</v>
      </c>
    </row>
    <row r="409" spans="2:18" s="31" customFormat="1" x14ac:dyDescent="0.2">
      <c r="B409" s="152" t="s">
        <v>3530</v>
      </c>
      <c r="C409" s="152" t="s">
        <v>3531</v>
      </c>
      <c r="D409" s="182" t="s">
        <v>3532</v>
      </c>
      <c r="E409" s="153">
        <v>164.89000000000001</v>
      </c>
      <c r="F409" s="153">
        <v>49488.840000000004</v>
      </c>
      <c r="G409" s="154">
        <v>96649</v>
      </c>
      <c r="H409" s="155">
        <f t="shared" si="13"/>
        <v>1.9529453509114376</v>
      </c>
      <c r="I409" s="155">
        <f t="shared" si="12"/>
        <v>4.6757570221380241E-3</v>
      </c>
      <c r="J409" s="154">
        <v>146137.84</v>
      </c>
      <c r="K409" s="154">
        <v>49488.840000000004</v>
      </c>
      <c r="L409" s="156">
        <v>96649</v>
      </c>
      <c r="M409" s="20">
        <v>40817</v>
      </c>
      <c r="N409" s="20">
        <v>41182</v>
      </c>
      <c r="O409" s="165">
        <v>40338</v>
      </c>
      <c r="P409" s="158" t="s">
        <v>3056</v>
      </c>
      <c r="Q409" s="165">
        <v>40449</v>
      </c>
      <c r="R409" s="165" t="s">
        <v>2915</v>
      </c>
    </row>
    <row r="410" spans="2:18" s="31" customFormat="1" x14ac:dyDescent="0.2">
      <c r="B410" s="152" t="s">
        <v>5133</v>
      </c>
      <c r="C410" s="152" t="s">
        <v>5134</v>
      </c>
      <c r="D410" s="182" t="s">
        <v>5135</v>
      </c>
      <c r="E410" s="153">
        <v>1246.1200000000001</v>
      </c>
      <c r="F410" s="153">
        <v>1867.68</v>
      </c>
      <c r="G410" s="154">
        <v>-621.55999999999995</v>
      </c>
      <c r="H410" s="155">
        <f t="shared" si="13"/>
        <v>-0.33279790970615947</v>
      </c>
      <c r="I410" s="155">
        <f t="shared" si="12"/>
        <v>3.9870264542206422E-5</v>
      </c>
      <c r="J410" s="154">
        <v>1246.1200000000001</v>
      </c>
      <c r="K410" s="154">
        <v>1867.68</v>
      </c>
      <c r="L410" s="156">
        <v>-621.55999999999995</v>
      </c>
      <c r="M410" s="20">
        <v>40817</v>
      </c>
      <c r="N410" s="20">
        <v>41182</v>
      </c>
      <c r="O410" s="165">
        <v>40909</v>
      </c>
      <c r="P410" s="158" t="s">
        <v>2922</v>
      </c>
      <c r="Q410" s="165">
        <v>41275</v>
      </c>
      <c r="R410" s="165" t="s">
        <v>2922</v>
      </c>
    </row>
    <row r="411" spans="2:18" s="31" customFormat="1" x14ac:dyDescent="0.2">
      <c r="B411" s="152" t="s">
        <v>5136</v>
      </c>
      <c r="C411" s="152" t="s">
        <v>5137</v>
      </c>
      <c r="D411" s="182" t="s">
        <v>5138</v>
      </c>
      <c r="E411" s="153">
        <v>19154.79</v>
      </c>
      <c r="F411" s="153">
        <v>30240.02</v>
      </c>
      <c r="G411" s="154">
        <v>-11085.23</v>
      </c>
      <c r="H411" s="155">
        <f t="shared" si="13"/>
        <v>-0.36657482369389965</v>
      </c>
      <c r="I411" s="155">
        <f t="shared" si="12"/>
        <v>6.1286757659808852E-4</v>
      </c>
      <c r="J411" s="154">
        <v>19154.79</v>
      </c>
      <c r="K411" s="154">
        <v>30240.02</v>
      </c>
      <c r="L411" s="156">
        <v>-11085.23</v>
      </c>
      <c r="M411" s="20">
        <v>40817</v>
      </c>
      <c r="N411" s="20">
        <v>41182</v>
      </c>
      <c r="O411" s="165">
        <v>40817</v>
      </c>
      <c r="P411" s="158" t="s">
        <v>2917</v>
      </c>
      <c r="Q411" s="165">
        <v>41213</v>
      </c>
      <c r="R411" s="165" t="s">
        <v>2917</v>
      </c>
    </row>
    <row r="412" spans="2:18" s="31" customFormat="1" x14ac:dyDescent="0.2">
      <c r="B412" s="152" t="s">
        <v>4512</v>
      </c>
      <c r="C412" s="152" t="s">
        <v>4513</v>
      </c>
      <c r="D412" s="182" t="s">
        <v>4514</v>
      </c>
      <c r="E412" s="153">
        <v>30517.13</v>
      </c>
      <c r="F412" s="153">
        <v>0</v>
      </c>
      <c r="G412" s="159"/>
      <c r="H412" s="155"/>
      <c r="I412" s="155">
        <f t="shared" si="12"/>
        <v>9.8063214840036768E-4</v>
      </c>
      <c r="J412" s="154">
        <v>30649.040000000001</v>
      </c>
      <c r="K412" s="154" t="s">
        <v>2801</v>
      </c>
      <c r="L412" s="156"/>
      <c r="M412" s="20">
        <v>40817</v>
      </c>
      <c r="N412" s="20">
        <v>41182</v>
      </c>
      <c r="O412" s="165">
        <v>40437</v>
      </c>
      <c r="P412" s="158" t="s">
        <v>2915</v>
      </c>
      <c r="Q412" s="165">
        <v>42643</v>
      </c>
      <c r="R412" s="165" t="s">
        <v>2915</v>
      </c>
    </row>
    <row r="413" spans="2:18" s="31" customFormat="1" x14ac:dyDescent="0.2">
      <c r="B413" s="152" t="s">
        <v>5139</v>
      </c>
      <c r="C413" s="152" t="s">
        <v>5140</v>
      </c>
      <c r="D413" s="182" t="s">
        <v>5141</v>
      </c>
      <c r="E413" s="153">
        <v>34840.17</v>
      </c>
      <c r="F413" s="153">
        <v>34772.07</v>
      </c>
      <c r="G413" s="154">
        <v>68.099999999998545</v>
      </c>
      <c r="H413" s="155">
        <f t="shared" si="13"/>
        <v>1.9584683914417103E-3</v>
      </c>
      <c r="I413" s="155">
        <f t="shared" si="12"/>
        <v>1.1147295562188584E-3</v>
      </c>
      <c r="J413" s="154">
        <v>34840.17</v>
      </c>
      <c r="K413" s="154">
        <v>34772.07</v>
      </c>
      <c r="L413" s="156">
        <v>68.099999999998545</v>
      </c>
      <c r="M413" s="20">
        <v>40817</v>
      </c>
      <c r="N413" s="20">
        <v>41182</v>
      </c>
      <c r="O413" s="165">
        <v>40817</v>
      </c>
      <c r="P413" s="158" t="s">
        <v>2917</v>
      </c>
      <c r="Q413" s="165">
        <v>41213</v>
      </c>
      <c r="R413" s="165" t="s">
        <v>2917</v>
      </c>
    </row>
    <row r="414" spans="2:18" s="31" customFormat="1" x14ac:dyDescent="0.2">
      <c r="B414" s="152" t="s">
        <v>4518</v>
      </c>
      <c r="C414" s="152" t="s">
        <v>4519</v>
      </c>
      <c r="D414" s="182" t="s">
        <v>4520</v>
      </c>
      <c r="E414" s="153">
        <v>719.21</v>
      </c>
      <c r="F414" s="153">
        <v>4131.13</v>
      </c>
      <c r="G414" s="154">
        <v>-335.42999999999984</v>
      </c>
      <c r="H414" s="155">
        <f t="shared" si="13"/>
        <v>-8.1195701902385023E-2</v>
      </c>
      <c r="I414" s="155">
        <f t="shared" si="12"/>
        <v>1.2144541707287653E-4</v>
      </c>
      <c r="J414" s="154">
        <v>3795.7000000000003</v>
      </c>
      <c r="K414" s="154">
        <v>4131.13</v>
      </c>
      <c r="L414" s="156">
        <v>-335.42999999999984</v>
      </c>
      <c r="M414" s="20">
        <v>40817</v>
      </c>
      <c r="N414" s="20">
        <v>41182</v>
      </c>
      <c r="O414" s="165">
        <v>40602</v>
      </c>
      <c r="P414" s="158" t="s">
        <v>2990</v>
      </c>
      <c r="Q414" s="165">
        <v>40814</v>
      </c>
      <c r="R414" s="165" t="s">
        <v>2915</v>
      </c>
    </row>
    <row r="415" spans="2:18" s="31" customFormat="1" x14ac:dyDescent="0.2">
      <c r="B415" s="152" t="s">
        <v>5142</v>
      </c>
      <c r="C415" s="152" t="s">
        <v>5143</v>
      </c>
      <c r="D415" s="182" t="s">
        <v>5143</v>
      </c>
      <c r="E415" s="153">
        <v>176683.85</v>
      </c>
      <c r="F415" s="153">
        <v>181533.29</v>
      </c>
      <c r="G415" s="154">
        <v>-4849.4400000000023</v>
      </c>
      <c r="H415" s="155">
        <f t="shared" si="13"/>
        <v>-2.6713777952242269E-2</v>
      </c>
      <c r="I415" s="155">
        <f t="shared" si="12"/>
        <v>5.6530926715208148E-3</v>
      </c>
      <c r="J415" s="154">
        <v>176683.85</v>
      </c>
      <c r="K415" s="154">
        <v>181533.29</v>
      </c>
      <c r="L415" s="156">
        <v>-4849.4400000000023</v>
      </c>
      <c r="M415" s="20">
        <v>40817</v>
      </c>
      <c r="N415" s="20">
        <v>41182</v>
      </c>
      <c r="O415" s="165">
        <v>40996</v>
      </c>
      <c r="P415" s="158" t="s">
        <v>2930</v>
      </c>
      <c r="Q415" s="165">
        <v>41180</v>
      </c>
      <c r="R415" s="165" t="s">
        <v>2915</v>
      </c>
    </row>
    <row r="416" spans="2:18" s="31" customFormat="1" ht="25.5" x14ac:dyDescent="0.2">
      <c r="B416" s="152" t="s">
        <v>4524</v>
      </c>
      <c r="C416" s="152" t="s">
        <v>4525</v>
      </c>
      <c r="D416" s="182" t="s">
        <v>4526</v>
      </c>
      <c r="E416" s="153">
        <v>-12.94</v>
      </c>
      <c r="F416" s="153">
        <v>777.48</v>
      </c>
      <c r="G416" s="154">
        <v>929.65000000000009</v>
      </c>
      <c r="H416" s="155">
        <f t="shared" si="13"/>
        <v>1.1957220764521275</v>
      </c>
      <c r="I416" s="155">
        <f t="shared" si="12"/>
        <v>5.4620521866222229E-5</v>
      </c>
      <c r="J416" s="154">
        <v>1707.13</v>
      </c>
      <c r="K416" s="154">
        <v>777.48</v>
      </c>
      <c r="L416" s="156">
        <v>929.65000000000009</v>
      </c>
      <c r="M416" s="20">
        <v>40817</v>
      </c>
      <c r="N416" s="20">
        <v>41182</v>
      </c>
      <c r="O416" s="165">
        <v>40756</v>
      </c>
      <c r="P416" s="158" t="s">
        <v>2926</v>
      </c>
      <c r="Q416" s="165">
        <v>40814</v>
      </c>
      <c r="R416" s="165" t="s">
        <v>2915</v>
      </c>
    </row>
    <row r="417" spans="2:18" s="31" customFormat="1" x14ac:dyDescent="0.2">
      <c r="B417" s="152" t="s">
        <v>4527</v>
      </c>
      <c r="C417" s="152" t="s">
        <v>4528</v>
      </c>
      <c r="D417" s="182" t="s">
        <v>4529</v>
      </c>
      <c r="E417" s="153">
        <v>-778.95</v>
      </c>
      <c r="F417" s="153">
        <v>5694.6900000000005</v>
      </c>
      <c r="G417" s="154">
        <v>-1889.7000000000003</v>
      </c>
      <c r="H417" s="155">
        <f t="shared" si="13"/>
        <v>-0.33183544670561527</v>
      </c>
      <c r="I417" s="155">
        <f t="shared" si="12"/>
        <v>1.217426555070539E-4</v>
      </c>
      <c r="J417" s="154">
        <v>3804.9900000000002</v>
      </c>
      <c r="K417" s="154">
        <v>5694.6900000000005</v>
      </c>
      <c r="L417" s="156">
        <v>-1889.7000000000003</v>
      </c>
      <c r="M417" s="20">
        <v>40817</v>
      </c>
      <c r="N417" s="20">
        <v>41182</v>
      </c>
      <c r="O417" s="165">
        <v>40513</v>
      </c>
      <c r="P417" s="158" t="s">
        <v>2921</v>
      </c>
      <c r="Q417" s="165">
        <v>40634</v>
      </c>
      <c r="R417" s="165" t="s">
        <v>2931</v>
      </c>
    </row>
    <row r="418" spans="2:18" s="31" customFormat="1" ht="25.5" x14ac:dyDescent="0.2">
      <c r="B418" s="152" t="s">
        <v>5144</v>
      </c>
      <c r="C418" s="152" t="s">
        <v>5145</v>
      </c>
      <c r="D418" s="182" t="s">
        <v>5146</v>
      </c>
      <c r="E418" s="153">
        <v>4726.2</v>
      </c>
      <c r="F418" s="153">
        <v>6917.1100000000006</v>
      </c>
      <c r="G418" s="154">
        <v>-2190.9100000000008</v>
      </c>
      <c r="H418" s="155">
        <f t="shared" si="13"/>
        <v>-0.3167377705429002</v>
      </c>
      <c r="I418" s="155">
        <f t="shared" si="12"/>
        <v>1.512172537792315E-4</v>
      </c>
      <c r="J418" s="154">
        <v>4726.2</v>
      </c>
      <c r="K418" s="154">
        <v>6917.1100000000006</v>
      </c>
      <c r="L418" s="156">
        <v>-2190.9100000000008</v>
      </c>
      <c r="M418" s="20">
        <v>40817</v>
      </c>
      <c r="N418" s="20">
        <v>41182</v>
      </c>
      <c r="O418" s="165">
        <v>40983</v>
      </c>
      <c r="P418" s="158" t="s">
        <v>2930</v>
      </c>
      <c r="Q418" s="165">
        <v>41180</v>
      </c>
      <c r="R418" s="165" t="s">
        <v>2915</v>
      </c>
    </row>
    <row r="419" spans="2:18" s="31" customFormat="1" ht="25.5" x14ac:dyDescent="0.2">
      <c r="B419" s="152" t="s">
        <v>5147</v>
      </c>
      <c r="C419" s="152" t="s">
        <v>5148</v>
      </c>
      <c r="D419" s="182" t="s">
        <v>5149</v>
      </c>
      <c r="E419" s="153">
        <v>25783.100000000002</v>
      </c>
      <c r="F419" s="153">
        <v>19736.150000000001</v>
      </c>
      <c r="G419" s="154">
        <v>6046.9500000000007</v>
      </c>
      <c r="H419" s="155">
        <f t="shared" si="13"/>
        <v>0.30638954406001173</v>
      </c>
      <c r="I419" s="155">
        <f t="shared" si="12"/>
        <v>8.2494383985343492E-4</v>
      </c>
      <c r="J419" s="154">
        <v>25783.100000000002</v>
      </c>
      <c r="K419" s="154">
        <v>19736.150000000001</v>
      </c>
      <c r="L419" s="156">
        <v>6046.9500000000007</v>
      </c>
      <c r="M419" s="20">
        <v>40817</v>
      </c>
      <c r="N419" s="20">
        <v>41182</v>
      </c>
      <c r="O419" s="165">
        <v>40817</v>
      </c>
      <c r="P419" s="158" t="s">
        <v>2917</v>
      </c>
      <c r="Q419" s="165">
        <v>41213</v>
      </c>
      <c r="R419" s="165" t="s">
        <v>2917</v>
      </c>
    </row>
    <row r="420" spans="2:18" s="31" customFormat="1" x14ac:dyDescent="0.2">
      <c r="B420" s="152" t="s">
        <v>5150</v>
      </c>
      <c r="C420" s="152" t="s">
        <v>5151</v>
      </c>
      <c r="D420" s="182" t="s">
        <v>5152</v>
      </c>
      <c r="E420" s="153">
        <v>1705.92</v>
      </c>
      <c r="F420" s="153">
        <v>3170.2400000000002</v>
      </c>
      <c r="G420" s="154">
        <v>-1464.3200000000002</v>
      </c>
      <c r="H420" s="155">
        <f t="shared" si="13"/>
        <v>-0.46189562935298278</v>
      </c>
      <c r="I420" s="155">
        <f t="shared" si="12"/>
        <v>5.4581807280069959E-5</v>
      </c>
      <c r="J420" s="154">
        <v>1705.92</v>
      </c>
      <c r="K420" s="154">
        <v>3170.2400000000002</v>
      </c>
      <c r="L420" s="156">
        <v>-1464.3200000000002</v>
      </c>
      <c r="M420" s="20">
        <v>40817</v>
      </c>
      <c r="N420" s="20">
        <v>41182</v>
      </c>
      <c r="O420" s="165">
        <v>41009</v>
      </c>
      <c r="P420" s="158" t="s">
        <v>2931</v>
      </c>
      <c r="Q420" s="165">
        <v>41180</v>
      </c>
      <c r="R420" s="165" t="s">
        <v>2915</v>
      </c>
    </row>
    <row r="421" spans="2:18" s="31" customFormat="1" x14ac:dyDescent="0.2">
      <c r="B421" s="152" t="s">
        <v>5153</v>
      </c>
      <c r="C421" s="152" t="s">
        <v>5154</v>
      </c>
      <c r="D421" s="182" t="s">
        <v>5155</v>
      </c>
      <c r="E421" s="153">
        <v>1049.92</v>
      </c>
      <c r="F421" s="153">
        <v>1493.17</v>
      </c>
      <c r="G421" s="154">
        <v>-443.25</v>
      </c>
      <c r="H421" s="155">
        <f t="shared" si="13"/>
        <v>-0.29685166457938478</v>
      </c>
      <c r="I421" s="155">
        <f t="shared" si="12"/>
        <v>3.3592742390904061E-5</v>
      </c>
      <c r="J421" s="154">
        <v>1049.92</v>
      </c>
      <c r="K421" s="154">
        <v>1493.17</v>
      </c>
      <c r="L421" s="156">
        <v>-443.25</v>
      </c>
      <c r="M421" s="20">
        <v>40817</v>
      </c>
      <c r="N421" s="20">
        <v>41182</v>
      </c>
      <c r="O421" s="165">
        <v>41043</v>
      </c>
      <c r="P421" s="158" t="s">
        <v>2914</v>
      </c>
      <c r="Q421" s="165">
        <v>41090</v>
      </c>
      <c r="R421" s="165" t="s">
        <v>3056</v>
      </c>
    </row>
    <row r="422" spans="2:18" s="31" customFormat="1" x14ac:dyDescent="0.2">
      <c r="B422" s="152" t="s">
        <v>5156</v>
      </c>
      <c r="C422" s="152" t="s">
        <v>5157</v>
      </c>
      <c r="D422" s="182" t="s">
        <v>5158</v>
      </c>
      <c r="E422" s="153">
        <v>120444.62</v>
      </c>
      <c r="F422" s="153">
        <v>121087.48</v>
      </c>
      <c r="G422" s="154">
        <v>-642.86000000000058</v>
      </c>
      <c r="H422" s="155">
        <f t="shared" si="13"/>
        <v>-5.3090542473920562E-3</v>
      </c>
      <c r="I422" s="155">
        <f t="shared" si="12"/>
        <v>3.8536889401386107E-3</v>
      </c>
      <c r="J422" s="154">
        <v>120444.62</v>
      </c>
      <c r="K422" s="154">
        <v>121087.48</v>
      </c>
      <c r="L422" s="156">
        <v>-642.86000000000058</v>
      </c>
      <c r="M422" s="20">
        <v>40817</v>
      </c>
      <c r="N422" s="20">
        <v>41182</v>
      </c>
      <c r="O422" s="165">
        <v>40817</v>
      </c>
      <c r="P422" s="158" t="s">
        <v>2917</v>
      </c>
      <c r="Q422" s="165">
        <v>41180</v>
      </c>
      <c r="R422" s="165" t="s">
        <v>2915</v>
      </c>
    </row>
    <row r="423" spans="2:18" s="31" customFormat="1" x14ac:dyDescent="0.2">
      <c r="B423" s="152" t="s">
        <v>4530</v>
      </c>
      <c r="C423" s="152" t="s">
        <v>4531</v>
      </c>
      <c r="D423" s="182" t="s">
        <v>4532</v>
      </c>
      <c r="E423" s="153">
        <v>-44.06</v>
      </c>
      <c r="F423" s="153">
        <v>12367.15</v>
      </c>
      <c r="G423" s="154">
        <v>-4890.8499999999995</v>
      </c>
      <c r="H423" s="155">
        <f t="shared" si="13"/>
        <v>-0.3954710664947057</v>
      </c>
      <c r="I423" s="155">
        <f t="shared" si="12"/>
        <v>2.3920814913242533E-4</v>
      </c>
      <c r="J423" s="154">
        <v>7476.3</v>
      </c>
      <c r="K423" s="154">
        <v>12367.15</v>
      </c>
      <c r="L423" s="156">
        <v>-4890.8499999999995</v>
      </c>
      <c r="M423" s="20">
        <v>40817</v>
      </c>
      <c r="N423" s="20">
        <v>41182</v>
      </c>
      <c r="O423" s="165">
        <v>40714</v>
      </c>
      <c r="P423" s="158" t="s">
        <v>3056</v>
      </c>
      <c r="Q423" s="165">
        <v>40814</v>
      </c>
      <c r="R423" s="165" t="s">
        <v>2915</v>
      </c>
    </row>
    <row r="424" spans="2:18" s="31" customFormat="1" x14ac:dyDescent="0.2">
      <c r="B424" s="152" t="s">
        <v>5159</v>
      </c>
      <c r="C424" s="152" t="s">
        <v>5160</v>
      </c>
      <c r="D424" s="182" t="s">
        <v>5161</v>
      </c>
      <c r="E424" s="153">
        <v>129877.86</v>
      </c>
      <c r="F424" s="153">
        <v>138003.74</v>
      </c>
      <c r="G424" s="154">
        <v>-8125.8799999999901</v>
      </c>
      <c r="H424" s="155">
        <f t="shared" si="13"/>
        <v>-5.8881592629301135E-2</v>
      </c>
      <c r="I424" s="155">
        <f t="shared" si="12"/>
        <v>4.1555104134237868E-3</v>
      </c>
      <c r="J424" s="154">
        <v>129877.86</v>
      </c>
      <c r="K424" s="154">
        <v>138003.74</v>
      </c>
      <c r="L424" s="156">
        <v>-8125.8799999999901</v>
      </c>
      <c r="M424" s="20">
        <v>40817</v>
      </c>
      <c r="N424" s="20">
        <v>41182</v>
      </c>
      <c r="O424" s="165">
        <v>40904</v>
      </c>
      <c r="P424" s="158" t="s">
        <v>2921</v>
      </c>
      <c r="Q424" s="165">
        <v>41180</v>
      </c>
      <c r="R424" s="165" t="s">
        <v>2915</v>
      </c>
    </row>
    <row r="425" spans="2:18" s="31" customFormat="1" x14ac:dyDescent="0.2">
      <c r="B425" s="152" t="s">
        <v>4533</v>
      </c>
      <c r="C425" s="152" t="s">
        <v>4534</v>
      </c>
      <c r="D425" s="182" t="s">
        <v>4535</v>
      </c>
      <c r="E425" s="153">
        <v>4010.11</v>
      </c>
      <c r="F425" s="153">
        <v>8119.62</v>
      </c>
      <c r="G425" s="154">
        <v>-383.00999999999931</v>
      </c>
      <c r="H425" s="155">
        <f t="shared" si="13"/>
        <v>-4.7170926718245354E-2</v>
      </c>
      <c r="I425" s="155">
        <f t="shared" si="12"/>
        <v>2.4753690443928326E-4</v>
      </c>
      <c r="J425" s="154">
        <v>7736.6100000000006</v>
      </c>
      <c r="K425" s="154">
        <v>8119.62</v>
      </c>
      <c r="L425" s="156">
        <v>-383.00999999999931</v>
      </c>
      <c r="M425" s="20">
        <v>40817</v>
      </c>
      <c r="N425" s="20">
        <v>41182</v>
      </c>
      <c r="O425" s="165">
        <v>40756</v>
      </c>
      <c r="P425" s="158" t="s">
        <v>2926</v>
      </c>
      <c r="Q425" s="165">
        <v>40814</v>
      </c>
      <c r="R425" s="165" t="s">
        <v>2915</v>
      </c>
    </row>
    <row r="426" spans="2:18" s="31" customFormat="1" ht="76.5" x14ac:dyDescent="0.2">
      <c r="B426" s="152" t="s">
        <v>4536</v>
      </c>
      <c r="C426" s="152" t="s">
        <v>4537</v>
      </c>
      <c r="D426" s="182" t="s">
        <v>4538</v>
      </c>
      <c r="E426" s="153">
        <v>749924.89</v>
      </c>
      <c r="F426" s="153">
        <v>745000</v>
      </c>
      <c r="G426" s="154">
        <v>386975.62000000011</v>
      </c>
      <c r="H426" s="155">
        <f t="shared" si="13"/>
        <v>0.51943036241610752</v>
      </c>
      <c r="I426" s="155">
        <f t="shared" si="12"/>
        <v>3.6218155093191769E-2</v>
      </c>
      <c r="J426" s="154">
        <v>1131975.6200000001</v>
      </c>
      <c r="K426" s="154">
        <v>745000</v>
      </c>
      <c r="L426" s="156">
        <v>386975.62000000011</v>
      </c>
      <c r="M426" s="20">
        <v>40817</v>
      </c>
      <c r="N426" s="20">
        <v>41182</v>
      </c>
      <c r="O426" s="165">
        <v>40770.462083333332</v>
      </c>
      <c r="P426" s="158" t="s">
        <v>2926</v>
      </c>
      <c r="Q426" s="165">
        <v>40954</v>
      </c>
      <c r="R426" s="165" t="s">
        <v>2990</v>
      </c>
    </row>
    <row r="427" spans="2:18" s="31" customFormat="1" ht="38.25" x14ac:dyDescent="0.2">
      <c r="B427" s="152" t="s">
        <v>4539</v>
      </c>
      <c r="C427" s="152" t="s">
        <v>4540</v>
      </c>
      <c r="D427" s="182" t="s">
        <v>4541</v>
      </c>
      <c r="E427" s="153">
        <v>76.09</v>
      </c>
      <c r="F427" s="153">
        <v>1131.31</v>
      </c>
      <c r="G427" s="154">
        <v>-24.139999999999873</v>
      </c>
      <c r="H427" s="155">
        <f t="shared" si="13"/>
        <v>-2.1338094775083642E-2</v>
      </c>
      <c r="I427" s="155">
        <f t="shared" si="12"/>
        <v>3.5424486239844224E-5</v>
      </c>
      <c r="J427" s="154">
        <v>1107.17</v>
      </c>
      <c r="K427" s="154">
        <v>1131.31</v>
      </c>
      <c r="L427" s="156">
        <v>-24.139999999999873</v>
      </c>
      <c r="M427" s="20">
        <v>40817</v>
      </c>
      <c r="N427" s="20">
        <v>41182</v>
      </c>
      <c r="O427" s="165">
        <v>40452</v>
      </c>
      <c r="P427" s="158" t="s">
        <v>2917</v>
      </c>
      <c r="Q427" s="165">
        <v>40816</v>
      </c>
      <c r="R427" s="165" t="s">
        <v>2915</v>
      </c>
    </row>
    <row r="428" spans="2:18" s="31" customFormat="1" x14ac:dyDescent="0.2">
      <c r="B428" s="152" t="s">
        <v>4542</v>
      </c>
      <c r="C428" s="152" t="s">
        <v>4543</v>
      </c>
      <c r="D428" s="182" t="s">
        <v>4544</v>
      </c>
      <c r="E428" s="153">
        <v>33317.01</v>
      </c>
      <c r="F428" s="153">
        <v>7683.47</v>
      </c>
      <c r="G428" s="154">
        <v>26564.68</v>
      </c>
      <c r="H428" s="155">
        <f t="shared" si="13"/>
        <v>3.4573805845535936</v>
      </c>
      <c r="I428" s="155">
        <f t="shared" si="12"/>
        <v>1.095787565066901E-3</v>
      </c>
      <c r="J428" s="154">
        <v>34248.15</v>
      </c>
      <c r="K428" s="154">
        <v>7683.47</v>
      </c>
      <c r="L428" s="156">
        <v>26564.68</v>
      </c>
      <c r="M428" s="20">
        <v>40817</v>
      </c>
      <c r="N428" s="20">
        <v>41182</v>
      </c>
      <c r="O428" s="165">
        <v>40044</v>
      </c>
      <c r="P428" s="158" t="s">
        <v>2926</v>
      </c>
      <c r="Q428" s="165">
        <v>40084</v>
      </c>
      <c r="R428" s="165" t="s">
        <v>2915</v>
      </c>
    </row>
    <row r="429" spans="2:18" s="31" customFormat="1" x14ac:dyDescent="0.2">
      <c r="B429" s="152" t="s">
        <v>5162</v>
      </c>
      <c r="C429" s="152" t="s">
        <v>5163</v>
      </c>
      <c r="D429" s="182" t="s">
        <v>5164</v>
      </c>
      <c r="E429" s="153">
        <v>8751.23</v>
      </c>
      <c r="F429" s="153">
        <v>14515.220000000001</v>
      </c>
      <c r="G429" s="154">
        <v>-5763.9900000000016</v>
      </c>
      <c r="H429" s="155">
        <f t="shared" si="13"/>
        <v>-0.39709973393444958</v>
      </c>
      <c r="I429" s="155">
        <f t="shared" si="12"/>
        <v>2.8000020477136477E-4</v>
      </c>
      <c r="J429" s="154">
        <v>8751.23</v>
      </c>
      <c r="K429" s="154">
        <v>14515.220000000001</v>
      </c>
      <c r="L429" s="156">
        <v>-5763.9900000000016</v>
      </c>
      <c r="M429" s="20">
        <v>40817</v>
      </c>
      <c r="N429" s="20">
        <v>41182</v>
      </c>
      <c r="O429" s="165">
        <v>40817</v>
      </c>
      <c r="P429" s="158" t="s">
        <v>2917</v>
      </c>
      <c r="Q429" s="165">
        <v>41213</v>
      </c>
      <c r="R429" s="165" t="s">
        <v>2917</v>
      </c>
    </row>
    <row r="430" spans="2:18" s="31" customFormat="1" ht="38.25" x14ac:dyDescent="0.2">
      <c r="B430" s="152" t="s">
        <v>5165</v>
      </c>
      <c r="C430" s="152" t="s">
        <v>5166</v>
      </c>
      <c r="D430" s="182" t="s">
        <v>5167</v>
      </c>
      <c r="E430" s="153">
        <v>3534.28</v>
      </c>
      <c r="F430" s="153">
        <v>3751.8</v>
      </c>
      <c r="G430" s="154">
        <v>-217.51999999999998</v>
      </c>
      <c r="H430" s="155">
        <f t="shared" si="13"/>
        <v>-5.7977504131350277E-2</v>
      </c>
      <c r="I430" s="155">
        <f t="shared" si="12"/>
        <v>1.1308114673244095E-4</v>
      </c>
      <c r="J430" s="154">
        <v>3534.28</v>
      </c>
      <c r="K430" s="154">
        <v>3751.8</v>
      </c>
      <c r="L430" s="156">
        <v>-217.51999999999998</v>
      </c>
      <c r="M430" s="20">
        <v>40817</v>
      </c>
      <c r="N430" s="20">
        <v>41182</v>
      </c>
      <c r="O430" s="165">
        <v>40452</v>
      </c>
      <c r="P430" s="158" t="s">
        <v>2917</v>
      </c>
      <c r="Q430" s="165">
        <v>40816</v>
      </c>
      <c r="R430" s="165" t="s">
        <v>2915</v>
      </c>
    </row>
    <row r="431" spans="2:18" s="31" customFormat="1" x14ac:dyDescent="0.2">
      <c r="B431" s="152" t="s">
        <v>4548</v>
      </c>
      <c r="C431" s="152" t="s">
        <v>4549</v>
      </c>
      <c r="D431" s="182" t="s">
        <v>4550</v>
      </c>
      <c r="E431" s="153">
        <v>-15.200000000000001</v>
      </c>
      <c r="F431" s="153">
        <v>3656.15</v>
      </c>
      <c r="G431" s="154">
        <v>-1323.19</v>
      </c>
      <c r="H431" s="155">
        <f t="shared" si="13"/>
        <v>-0.36190801799707345</v>
      </c>
      <c r="I431" s="155">
        <f t="shared" si="12"/>
        <v>7.4644281743640976E-5</v>
      </c>
      <c r="J431" s="154">
        <v>2332.96</v>
      </c>
      <c r="K431" s="154">
        <v>3656.15</v>
      </c>
      <c r="L431" s="156">
        <v>-1323.19</v>
      </c>
      <c r="M431" s="20">
        <v>40817</v>
      </c>
      <c r="N431" s="20">
        <v>41182</v>
      </c>
      <c r="O431" s="165">
        <v>40735</v>
      </c>
      <c r="P431" s="158" t="s">
        <v>2916</v>
      </c>
      <c r="Q431" s="165">
        <v>40814</v>
      </c>
      <c r="R431" s="165" t="s">
        <v>2915</v>
      </c>
    </row>
    <row r="432" spans="2:18" s="31" customFormat="1" x14ac:dyDescent="0.2">
      <c r="B432" s="152" t="s">
        <v>5168</v>
      </c>
      <c r="C432" s="152" t="s">
        <v>5169</v>
      </c>
      <c r="D432" s="182" t="s">
        <v>5170</v>
      </c>
      <c r="E432" s="153">
        <v>63275.090000000004</v>
      </c>
      <c r="F432" s="153">
        <v>83426.33</v>
      </c>
      <c r="G432" s="154">
        <v>-20151.239999999998</v>
      </c>
      <c r="H432" s="155">
        <f t="shared" si="13"/>
        <v>-0.24154532507902479</v>
      </c>
      <c r="I432" s="155">
        <f t="shared" si="12"/>
        <v>2.024519771155202E-3</v>
      </c>
      <c r="J432" s="154">
        <v>63275.090000000004</v>
      </c>
      <c r="K432" s="154">
        <v>83426.33</v>
      </c>
      <c r="L432" s="156">
        <v>-20151.239999999998</v>
      </c>
      <c r="M432" s="20">
        <v>40817</v>
      </c>
      <c r="N432" s="20">
        <v>41182</v>
      </c>
      <c r="O432" s="165">
        <v>40953</v>
      </c>
      <c r="P432" s="158" t="s">
        <v>2990</v>
      </c>
      <c r="Q432" s="165">
        <v>41180</v>
      </c>
      <c r="R432" s="165" t="s">
        <v>2915</v>
      </c>
    </row>
    <row r="433" spans="2:18" s="31" customFormat="1" ht="25.5" x14ac:dyDescent="0.2">
      <c r="B433" s="152" t="s">
        <v>5171</v>
      </c>
      <c r="C433" s="152" t="s">
        <v>5172</v>
      </c>
      <c r="D433" s="182" t="s">
        <v>5173</v>
      </c>
      <c r="E433" s="153">
        <v>665.53</v>
      </c>
      <c r="F433" s="153">
        <v>8042.33</v>
      </c>
      <c r="G433" s="154">
        <v>-7376.8</v>
      </c>
      <c r="H433" s="155">
        <f t="shared" si="13"/>
        <v>-0.91724661882812575</v>
      </c>
      <c r="I433" s="155">
        <f t="shared" si="12"/>
        <v>2.1293982249522226E-5</v>
      </c>
      <c r="J433" s="154">
        <v>665.53</v>
      </c>
      <c r="K433" s="154">
        <v>8042.33</v>
      </c>
      <c r="L433" s="156">
        <v>-7376.8</v>
      </c>
      <c r="M433" s="20">
        <v>40817</v>
      </c>
      <c r="N433" s="20">
        <v>41182</v>
      </c>
      <c r="O433" s="165">
        <v>40928</v>
      </c>
      <c r="P433" s="158" t="s">
        <v>2922</v>
      </c>
      <c r="Q433" s="165">
        <v>41294</v>
      </c>
      <c r="R433" s="165" t="s">
        <v>2922</v>
      </c>
    </row>
    <row r="434" spans="2:18" s="31" customFormat="1" ht="51" x14ac:dyDescent="0.2">
      <c r="B434" s="152" t="s">
        <v>5174</v>
      </c>
      <c r="C434" s="152" t="s">
        <v>5175</v>
      </c>
      <c r="D434" s="182" t="s">
        <v>5176</v>
      </c>
      <c r="E434" s="153">
        <v>134528</v>
      </c>
      <c r="F434" s="153">
        <v>10000</v>
      </c>
      <c r="G434" s="154">
        <v>124528</v>
      </c>
      <c r="H434" s="155">
        <f t="shared" si="13"/>
        <v>12.4528</v>
      </c>
      <c r="I434" s="155">
        <f t="shared" si="12"/>
        <v>4.304294087514802E-3</v>
      </c>
      <c r="J434" s="154">
        <v>134528</v>
      </c>
      <c r="K434" s="154">
        <v>10000</v>
      </c>
      <c r="L434" s="156">
        <v>124528</v>
      </c>
      <c r="M434" s="20">
        <v>40817</v>
      </c>
      <c r="N434" s="20">
        <v>41182</v>
      </c>
      <c r="O434" s="165">
        <v>41143.612164351849</v>
      </c>
      <c r="P434" s="158" t="s">
        <v>2926</v>
      </c>
      <c r="Q434" s="165">
        <v>41364</v>
      </c>
      <c r="R434" s="165" t="s">
        <v>2930</v>
      </c>
    </row>
    <row r="435" spans="2:18" s="31" customFormat="1" x14ac:dyDescent="0.2">
      <c r="B435" s="152" t="s">
        <v>5177</v>
      </c>
      <c r="C435" s="152" t="s">
        <v>5178</v>
      </c>
      <c r="D435" s="182" t="s">
        <v>5179</v>
      </c>
      <c r="E435" s="153">
        <v>53903.020000000004</v>
      </c>
      <c r="F435" s="153">
        <v>56645.75</v>
      </c>
      <c r="G435" s="154">
        <v>-2742.7299999999959</v>
      </c>
      <c r="H435" s="155">
        <f t="shared" si="13"/>
        <v>-4.8418989950702318E-2</v>
      </c>
      <c r="I435" s="155">
        <f t="shared" si="12"/>
        <v>1.7246554641798893E-3</v>
      </c>
      <c r="J435" s="154">
        <v>53903.020000000004</v>
      </c>
      <c r="K435" s="154">
        <v>56645.75</v>
      </c>
      <c r="L435" s="156">
        <v>-2742.7299999999959</v>
      </c>
      <c r="M435" s="20">
        <v>40817</v>
      </c>
      <c r="N435" s="20">
        <v>41182</v>
      </c>
      <c r="O435" s="165">
        <v>41054</v>
      </c>
      <c r="P435" s="158" t="s">
        <v>2914</v>
      </c>
      <c r="Q435" s="165">
        <v>41180</v>
      </c>
      <c r="R435" s="165" t="s">
        <v>2915</v>
      </c>
    </row>
    <row r="436" spans="2:18" s="31" customFormat="1" ht="25.5" x14ac:dyDescent="0.2">
      <c r="B436" s="152" t="s">
        <v>5180</v>
      </c>
      <c r="C436" s="152" t="s">
        <v>5181</v>
      </c>
      <c r="D436" s="182" t="s">
        <v>5182</v>
      </c>
      <c r="E436" s="153">
        <v>13577.29</v>
      </c>
      <c r="F436" s="153">
        <v>7397.41</v>
      </c>
      <c r="G436" s="154">
        <v>6179.880000000001</v>
      </c>
      <c r="H436" s="155">
        <f t="shared" si="13"/>
        <v>0.83541131287842652</v>
      </c>
      <c r="I436" s="155">
        <f t="shared" si="12"/>
        <v>4.344125317515599E-4</v>
      </c>
      <c r="J436" s="154">
        <v>13577.29</v>
      </c>
      <c r="K436" s="154">
        <v>7397.41</v>
      </c>
      <c r="L436" s="156">
        <v>6179.880000000001</v>
      </c>
      <c r="M436" s="20">
        <v>40817</v>
      </c>
      <c r="N436" s="20">
        <v>41182</v>
      </c>
      <c r="O436" s="165">
        <v>41010</v>
      </c>
      <c r="P436" s="158" t="s">
        <v>2931</v>
      </c>
      <c r="Q436" s="165">
        <v>41375</v>
      </c>
      <c r="R436" s="165" t="s">
        <v>2931</v>
      </c>
    </row>
    <row r="437" spans="2:18" s="31" customFormat="1" x14ac:dyDescent="0.2">
      <c r="B437" s="152" t="s">
        <v>5183</v>
      </c>
      <c r="C437" s="152" t="s">
        <v>5184</v>
      </c>
      <c r="D437" s="182" t="s">
        <v>5185</v>
      </c>
      <c r="E437" s="153">
        <v>8853.11</v>
      </c>
      <c r="F437" s="153">
        <v>7830.4000000000005</v>
      </c>
      <c r="G437" s="154">
        <v>1022.71</v>
      </c>
      <c r="H437" s="155">
        <f t="shared" si="13"/>
        <v>0.13060763179403351</v>
      </c>
      <c r="I437" s="155">
        <f t="shared" si="12"/>
        <v>2.8325990893433465E-4</v>
      </c>
      <c r="J437" s="154">
        <v>8853.11</v>
      </c>
      <c r="K437" s="154">
        <v>7830.4000000000005</v>
      </c>
      <c r="L437" s="156">
        <v>1022.71</v>
      </c>
      <c r="M437" s="20">
        <v>40817</v>
      </c>
      <c r="N437" s="20">
        <v>41182</v>
      </c>
      <c r="O437" s="165">
        <v>40817</v>
      </c>
      <c r="P437" s="158" t="s">
        <v>2917</v>
      </c>
      <c r="Q437" s="165">
        <v>41213</v>
      </c>
      <c r="R437" s="165" t="s">
        <v>2917</v>
      </c>
    </row>
    <row r="438" spans="2:18" s="31" customFormat="1" x14ac:dyDescent="0.2">
      <c r="B438" s="152" t="s">
        <v>5186</v>
      </c>
      <c r="C438" s="152" t="s">
        <v>5187</v>
      </c>
      <c r="D438" s="182" t="s">
        <v>5188</v>
      </c>
      <c r="E438" s="153">
        <v>473.49</v>
      </c>
      <c r="F438" s="153">
        <v>1584.39</v>
      </c>
      <c r="G438" s="154">
        <v>-1110.9000000000001</v>
      </c>
      <c r="H438" s="155">
        <f t="shared" si="13"/>
        <v>-0.70115312517751316</v>
      </c>
      <c r="I438" s="155">
        <f t="shared" si="12"/>
        <v>1.5149561485321893E-5</v>
      </c>
      <c r="J438" s="154">
        <v>473.49</v>
      </c>
      <c r="K438" s="154">
        <v>1584.39</v>
      </c>
      <c r="L438" s="156">
        <v>-1110.9000000000001</v>
      </c>
      <c r="M438" s="20">
        <v>40817</v>
      </c>
      <c r="N438" s="20">
        <v>41182</v>
      </c>
      <c r="O438" s="165">
        <v>41054</v>
      </c>
      <c r="P438" s="158" t="s">
        <v>2914</v>
      </c>
      <c r="Q438" s="165">
        <v>41180</v>
      </c>
      <c r="R438" s="165" t="s">
        <v>2915</v>
      </c>
    </row>
    <row r="439" spans="2:18" s="31" customFormat="1" x14ac:dyDescent="0.2">
      <c r="B439" s="152" t="s">
        <v>5189</v>
      </c>
      <c r="C439" s="152" t="s">
        <v>5190</v>
      </c>
      <c r="D439" s="182" t="s">
        <v>5191</v>
      </c>
      <c r="E439" s="153">
        <v>46702.06</v>
      </c>
      <c r="F439" s="153">
        <v>58944.31</v>
      </c>
      <c r="G439" s="154">
        <v>-12242.25</v>
      </c>
      <c r="H439" s="155">
        <f t="shared" si="13"/>
        <v>-0.20769180265236797</v>
      </c>
      <c r="I439" s="155">
        <f t="shared" si="12"/>
        <v>1.4942569631062792E-3</v>
      </c>
      <c r="J439" s="154">
        <v>46702.06</v>
      </c>
      <c r="K439" s="154">
        <v>58944.31</v>
      </c>
      <c r="L439" s="156">
        <v>-12242.25</v>
      </c>
      <c r="M439" s="20">
        <v>40817</v>
      </c>
      <c r="N439" s="20">
        <v>41182</v>
      </c>
      <c r="O439" s="165">
        <v>41061</v>
      </c>
      <c r="P439" s="158" t="s">
        <v>3056</v>
      </c>
      <c r="Q439" s="165">
        <v>41180</v>
      </c>
      <c r="R439" s="165" t="s">
        <v>2915</v>
      </c>
    </row>
    <row r="440" spans="2:18" s="31" customFormat="1" ht="25.5" x14ac:dyDescent="0.2">
      <c r="B440" s="152" t="s">
        <v>5192</v>
      </c>
      <c r="C440" s="152" t="s">
        <v>5193</v>
      </c>
      <c r="D440" s="182" t="s">
        <v>5194</v>
      </c>
      <c r="E440" s="153">
        <v>1046.1400000000001</v>
      </c>
      <c r="F440" s="153">
        <v>912.84</v>
      </c>
      <c r="G440" s="154">
        <v>133.30000000000007</v>
      </c>
      <c r="H440" s="155">
        <f t="shared" si="13"/>
        <v>0.14602778142938527</v>
      </c>
      <c r="I440" s="155">
        <f t="shared" si="12"/>
        <v>3.3471799303585388E-5</v>
      </c>
      <c r="J440" s="154">
        <v>1046.1400000000001</v>
      </c>
      <c r="K440" s="154">
        <v>912.84</v>
      </c>
      <c r="L440" s="156">
        <v>133.30000000000007</v>
      </c>
      <c r="M440" s="20">
        <v>40817</v>
      </c>
      <c r="N440" s="20">
        <v>41182</v>
      </c>
      <c r="O440" s="165">
        <v>41064</v>
      </c>
      <c r="P440" s="158" t="s">
        <v>3056</v>
      </c>
      <c r="Q440" s="165">
        <v>41118</v>
      </c>
      <c r="R440" s="165" t="s">
        <v>2916</v>
      </c>
    </row>
    <row r="441" spans="2:18" s="31" customFormat="1" x14ac:dyDescent="0.2">
      <c r="B441" s="152" t="s">
        <v>3545</v>
      </c>
      <c r="C441" s="152" t="s">
        <v>3546</v>
      </c>
      <c r="D441" s="182" t="s">
        <v>3547</v>
      </c>
      <c r="E441" s="153">
        <v>4130.8900000000003</v>
      </c>
      <c r="F441" s="153">
        <v>248506</v>
      </c>
      <c r="G441" s="154">
        <v>-61209.419999999984</v>
      </c>
      <c r="H441" s="155">
        <f t="shared" si="13"/>
        <v>-0.24630962632692965</v>
      </c>
      <c r="I441" s="155">
        <f t="shared" si="12"/>
        <v>5.9926525474677623E-3</v>
      </c>
      <c r="J441" s="154">
        <v>187296.58000000002</v>
      </c>
      <c r="K441" s="154">
        <v>248506</v>
      </c>
      <c r="L441" s="156">
        <v>-61209.419999999984</v>
      </c>
      <c r="M441" s="20">
        <v>40817</v>
      </c>
      <c r="N441" s="20">
        <v>41182</v>
      </c>
      <c r="O441" s="165">
        <v>40443</v>
      </c>
      <c r="P441" s="158" t="s">
        <v>2915</v>
      </c>
      <c r="Q441" s="165">
        <v>40816</v>
      </c>
      <c r="R441" s="165" t="s">
        <v>2915</v>
      </c>
    </row>
    <row r="442" spans="2:18" s="31" customFormat="1" x14ac:dyDescent="0.2">
      <c r="B442" s="152" t="s">
        <v>1769</v>
      </c>
      <c r="C442" s="152" t="s">
        <v>1770</v>
      </c>
      <c r="D442" s="182" t="s">
        <v>1770</v>
      </c>
      <c r="E442" s="153">
        <v>2647.25</v>
      </c>
      <c r="F442" s="153">
        <v>0</v>
      </c>
      <c r="G442" s="159"/>
      <c r="H442" s="155"/>
      <c r="I442" s="155">
        <f t="shared" si="12"/>
        <v>6.1606089004513616E-3</v>
      </c>
      <c r="J442" s="154">
        <v>192545.95</v>
      </c>
      <c r="K442" s="154" t="s">
        <v>2801</v>
      </c>
      <c r="L442" s="156"/>
      <c r="M442" s="20">
        <v>40817</v>
      </c>
      <c r="N442" s="20">
        <v>41182</v>
      </c>
      <c r="O442" s="165">
        <v>39720</v>
      </c>
      <c r="P442" s="158" t="s">
        <v>2915</v>
      </c>
      <c r="Q442" s="165">
        <v>40117</v>
      </c>
      <c r="R442" s="165" t="s">
        <v>2917</v>
      </c>
    </row>
    <row r="443" spans="2:18" s="31" customFormat="1" x14ac:dyDescent="0.2">
      <c r="B443" s="152" t="s">
        <v>3579</v>
      </c>
      <c r="C443" s="152" t="s">
        <v>3580</v>
      </c>
      <c r="D443" s="182" t="s">
        <v>3581</v>
      </c>
      <c r="E443" s="153">
        <v>-365.06</v>
      </c>
      <c r="F443" s="153">
        <v>6165.79</v>
      </c>
      <c r="G443" s="154">
        <v>-2246.4899999999998</v>
      </c>
      <c r="H443" s="155">
        <f t="shared" si="13"/>
        <v>-0.36434747210008772</v>
      </c>
      <c r="I443" s="155">
        <f t="shared" si="12"/>
        <v>1.2540006405504256E-4</v>
      </c>
      <c r="J443" s="154">
        <v>3919.3</v>
      </c>
      <c r="K443" s="154">
        <v>6165.79</v>
      </c>
      <c r="L443" s="156">
        <v>-2246.4899999999998</v>
      </c>
      <c r="M443" s="20">
        <v>40817</v>
      </c>
      <c r="N443" s="20">
        <v>41182</v>
      </c>
      <c r="O443" s="165">
        <v>40354</v>
      </c>
      <c r="P443" s="158" t="s">
        <v>3056</v>
      </c>
      <c r="Q443" s="165">
        <v>40449</v>
      </c>
      <c r="R443" s="165" t="s">
        <v>2915</v>
      </c>
    </row>
    <row r="444" spans="2:18" s="31" customFormat="1" x14ac:dyDescent="0.2">
      <c r="B444" s="152" t="s">
        <v>814</v>
      </c>
      <c r="C444" s="152" t="s">
        <v>815</v>
      </c>
      <c r="D444" s="182" t="s">
        <v>815</v>
      </c>
      <c r="E444" s="153">
        <v>435.52</v>
      </c>
      <c r="F444" s="153">
        <v>0</v>
      </c>
      <c r="G444" s="159"/>
      <c r="H444" s="155"/>
      <c r="I444" s="155">
        <f t="shared" si="12"/>
        <v>5.9240774970028189E-3</v>
      </c>
      <c r="J444" s="154">
        <v>185153.31</v>
      </c>
      <c r="K444" s="154" t="s">
        <v>2801</v>
      </c>
      <c r="L444" s="156"/>
      <c r="M444" s="20">
        <v>40817</v>
      </c>
      <c r="N444" s="20">
        <v>41182</v>
      </c>
      <c r="O444" s="165">
        <v>40066</v>
      </c>
      <c r="P444" s="158" t="s">
        <v>2915</v>
      </c>
      <c r="Q444" s="165">
        <v>40451</v>
      </c>
      <c r="R444" s="165" t="s">
        <v>2915</v>
      </c>
    </row>
    <row r="445" spans="2:18" s="31" customFormat="1" x14ac:dyDescent="0.2">
      <c r="B445" s="152" t="s">
        <v>4563</v>
      </c>
      <c r="C445" s="152" t="s">
        <v>4564</v>
      </c>
      <c r="D445" s="182" t="s">
        <v>4565</v>
      </c>
      <c r="E445" s="153">
        <v>1753.45</v>
      </c>
      <c r="F445" s="153">
        <v>9073.76</v>
      </c>
      <c r="G445" s="154">
        <v>-268.40999999999985</v>
      </c>
      <c r="H445" s="155">
        <f t="shared" si="13"/>
        <v>-2.9580901412424379E-2</v>
      </c>
      <c r="I445" s="155">
        <f t="shared" si="12"/>
        <v>2.8173180262472099E-4</v>
      </c>
      <c r="J445" s="154">
        <v>8805.35</v>
      </c>
      <c r="K445" s="154">
        <v>9073.76</v>
      </c>
      <c r="L445" s="156">
        <v>-268.40999999999985</v>
      </c>
      <c r="M445" s="20">
        <v>40817</v>
      </c>
      <c r="N445" s="20">
        <v>41182</v>
      </c>
      <c r="O445" s="165">
        <v>40521</v>
      </c>
      <c r="P445" s="158" t="s">
        <v>2921</v>
      </c>
      <c r="Q445" s="165">
        <v>40814</v>
      </c>
      <c r="R445" s="165" t="s">
        <v>2915</v>
      </c>
    </row>
    <row r="446" spans="2:18" s="31" customFormat="1" ht="38.25" x14ac:dyDescent="0.2">
      <c r="B446" s="152" t="s">
        <v>4570</v>
      </c>
      <c r="C446" s="152" t="s">
        <v>4571</v>
      </c>
      <c r="D446" s="182" t="s">
        <v>4572</v>
      </c>
      <c r="E446" s="153">
        <v>50202.46</v>
      </c>
      <c r="F446" s="153">
        <v>0</v>
      </c>
      <c r="G446" s="159"/>
      <c r="H446" s="155"/>
      <c r="I446" s="155">
        <f t="shared" si="12"/>
        <v>2.476329870030975E-3</v>
      </c>
      <c r="J446" s="154">
        <v>77396.13</v>
      </c>
      <c r="K446" s="154" t="s">
        <v>2801</v>
      </c>
      <c r="L446" s="156"/>
      <c r="M446" s="20">
        <v>40817</v>
      </c>
      <c r="N446" s="20">
        <v>41182</v>
      </c>
      <c r="O446" s="165">
        <v>40436</v>
      </c>
      <c r="P446" s="158" t="s">
        <v>2915</v>
      </c>
      <c r="Q446" s="165">
        <v>42643</v>
      </c>
      <c r="R446" s="165" t="s">
        <v>2915</v>
      </c>
    </row>
    <row r="447" spans="2:18" s="31" customFormat="1" ht="25.5" x14ac:dyDescent="0.2">
      <c r="B447" s="152" t="s">
        <v>4573</v>
      </c>
      <c r="C447" s="152" t="s">
        <v>4574</v>
      </c>
      <c r="D447" s="182" t="s">
        <v>4575</v>
      </c>
      <c r="E447" s="153">
        <v>34459.61</v>
      </c>
      <c r="F447" s="153">
        <v>0</v>
      </c>
      <c r="G447" s="159"/>
      <c r="H447" s="155"/>
      <c r="I447" s="155">
        <f t="shared" si="12"/>
        <v>1.4320586209224503E-3</v>
      </c>
      <c r="J447" s="154">
        <v>44758.090000000004</v>
      </c>
      <c r="K447" s="154" t="s">
        <v>2801</v>
      </c>
      <c r="L447" s="156"/>
      <c r="M447" s="20">
        <v>40817</v>
      </c>
      <c r="N447" s="20">
        <v>41182</v>
      </c>
      <c r="O447" s="165">
        <v>40436</v>
      </c>
      <c r="P447" s="158" t="s">
        <v>2915</v>
      </c>
      <c r="Q447" s="165">
        <v>42643</v>
      </c>
      <c r="R447" s="165" t="s">
        <v>2915</v>
      </c>
    </row>
    <row r="448" spans="2:18" s="31" customFormat="1" x14ac:dyDescent="0.2">
      <c r="B448" s="152" t="s">
        <v>4576</v>
      </c>
      <c r="C448" s="152" t="s">
        <v>4577</v>
      </c>
      <c r="D448" s="182" t="s">
        <v>4578</v>
      </c>
      <c r="E448" s="153">
        <v>4831.45</v>
      </c>
      <c r="F448" s="153">
        <v>0</v>
      </c>
      <c r="G448" s="159"/>
      <c r="H448" s="155"/>
      <c r="I448" s="155">
        <f t="shared" si="12"/>
        <v>4.0126260743697604E-4</v>
      </c>
      <c r="J448" s="154">
        <v>12541.210000000001</v>
      </c>
      <c r="K448" s="154" t="s">
        <v>2801</v>
      </c>
      <c r="L448" s="156"/>
      <c r="M448" s="20">
        <v>40817</v>
      </c>
      <c r="N448" s="20">
        <v>41182</v>
      </c>
      <c r="O448" s="165">
        <v>40436</v>
      </c>
      <c r="P448" s="158" t="s">
        <v>2915</v>
      </c>
      <c r="Q448" s="165">
        <v>42643</v>
      </c>
      <c r="R448" s="165" t="s">
        <v>2915</v>
      </c>
    </row>
    <row r="449" spans="2:18" s="31" customFormat="1" ht="25.5" x14ac:dyDescent="0.2">
      <c r="B449" s="152" t="s">
        <v>4579</v>
      </c>
      <c r="C449" s="152" t="s">
        <v>4580</v>
      </c>
      <c r="D449" s="182" t="s">
        <v>4581</v>
      </c>
      <c r="E449" s="153">
        <v>14411.220000000001</v>
      </c>
      <c r="F449" s="153">
        <v>0</v>
      </c>
      <c r="G449" s="159"/>
      <c r="H449" s="155"/>
      <c r="I449" s="155">
        <f t="shared" si="12"/>
        <v>8.8045479720115939E-4</v>
      </c>
      <c r="J449" s="154">
        <v>27518.06</v>
      </c>
      <c r="K449" s="154" t="s">
        <v>2801</v>
      </c>
      <c r="L449" s="156"/>
      <c r="M449" s="20">
        <v>40817</v>
      </c>
      <c r="N449" s="20">
        <v>41182</v>
      </c>
      <c r="O449" s="165">
        <v>40435</v>
      </c>
      <c r="P449" s="158" t="s">
        <v>2915</v>
      </c>
      <c r="Q449" s="165">
        <v>42643</v>
      </c>
      <c r="R449" s="165" t="s">
        <v>2915</v>
      </c>
    </row>
    <row r="450" spans="2:18" s="31" customFormat="1" ht="25.5" x14ac:dyDescent="0.2">
      <c r="B450" s="152" t="s">
        <v>3596</v>
      </c>
      <c r="C450" s="152" t="s">
        <v>3597</v>
      </c>
      <c r="D450" s="182" t="s">
        <v>3598</v>
      </c>
      <c r="E450" s="153">
        <v>138074.51</v>
      </c>
      <c r="F450" s="153">
        <v>0</v>
      </c>
      <c r="G450" s="159"/>
      <c r="H450" s="155"/>
      <c r="I450" s="155">
        <f t="shared" si="12"/>
        <v>6.2484948504801085E-3</v>
      </c>
      <c r="J450" s="154">
        <v>195292.77</v>
      </c>
      <c r="K450" s="154" t="s">
        <v>2801</v>
      </c>
      <c r="L450" s="156"/>
      <c r="M450" s="20">
        <v>40817</v>
      </c>
      <c r="N450" s="20">
        <v>41182</v>
      </c>
      <c r="O450" s="165">
        <v>40435</v>
      </c>
      <c r="P450" s="158" t="s">
        <v>2915</v>
      </c>
      <c r="Q450" s="165">
        <v>42643</v>
      </c>
      <c r="R450" s="165" t="s">
        <v>2915</v>
      </c>
    </row>
    <row r="451" spans="2:18" s="31" customFormat="1" ht="25.5" x14ac:dyDescent="0.2">
      <c r="B451" s="152" t="s">
        <v>4582</v>
      </c>
      <c r="C451" s="152" t="s">
        <v>4583</v>
      </c>
      <c r="D451" s="182" t="s">
        <v>4584</v>
      </c>
      <c r="E451" s="153">
        <v>97884.49</v>
      </c>
      <c r="F451" s="153">
        <v>0</v>
      </c>
      <c r="G451" s="159"/>
      <c r="H451" s="155"/>
      <c r="I451" s="155">
        <f t="shared" si="12"/>
        <v>6.2307507718120702E-3</v>
      </c>
      <c r="J451" s="154">
        <v>194738.19</v>
      </c>
      <c r="K451" s="154" t="s">
        <v>2801</v>
      </c>
      <c r="L451" s="156"/>
      <c r="M451" s="20">
        <v>40817</v>
      </c>
      <c r="N451" s="20">
        <v>41182</v>
      </c>
      <c r="O451" s="165">
        <v>40435</v>
      </c>
      <c r="P451" s="158" t="s">
        <v>2915</v>
      </c>
      <c r="Q451" s="165">
        <v>42643</v>
      </c>
      <c r="R451" s="165" t="s">
        <v>2915</v>
      </c>
    </row>
    <row r="452" spans="2:18" s="31" customFormat="1" ht="38.25" x14ac:dyDescent="0.2">
      <c r="B452" s="152" t="s">
        <v>4585</v>
      </c>
      <c r="C452" s="152" t="s">
        <v>4586</v>
      </c>
      <c r="D452" s="182" t="s">
        <v>4587</v>
      </c>
      <c r="E452" s="153">
        <v>15144.26</v>
      </c>
      <c r="F452" s="153">
        <v>0</v>
      </c>
      <c r="G452" s="159"/>
      <c r="H452" s="155"/>
      <c r="I452" s="155">
        <f t="shared" si="12"/>
        <v>1.3319097457411555E-3</v>
      </c>
      <c r="J452" s="154">
        <v>41628</v>
      </c>
      <c r="K452" s="154" t="s">
        <v>2801</v>
      </c>
      <c r="L452" s="156"/>
      <c r="M452" s="20">
        <v>40817</v>
      </c>
      <c r="N452" s="20">
        <v>41182</v>
      </c>
      <c r="O452" s="165">
        <v>40431</v>
      </c>
      <c r="P452" s="158" t="s">
        <v>2915</v>
      </c>
      <c r="Q452" s="165">
        <v>40444</v>
      </c>
      <c r="R452" s="165" t="s">
        <v>2915</v>
      </c>
    </row>
    <row r="453" spans="2:18" s="31" customFormat="1" x14ac:dyDescent="0.2">
      <c r="B453" s="152" t="s">
        <v>4588</v>
      </c>
      <c r="C453" s="152" t="s">
        <v>4589</v>
      </c>
      <c r="D453" s="182" t="s">
        <v>4590</v>
      </c>
      <c r="E453" s="153">
        <v>34032.379999999997</v>
      </c>
      <c r="F453" s="153">
        <v>0</v>
      </c>
      <c r="G453" s="159"/>
      <c r="H453" s="155"/>
      <c r="I453" s="155">
        <f t="shared" si="12"/>
        <v>1.8753127962585713E-3</v>
      </c>
      <c r="J453" s="154">
        <v>58611.72</v>
      </c>
      <c r="K453" s="154" t="s">
        <v>2801</v>
      </c>
      <c r="L453" s="156"/>
      <c r="M453" s="20">
        <v>40817</v>
      </c>
      <c r="N453" s="20">
        <v>41182</v>
      </c>
      <c r="O453" s="165">
        <v>40435</v>
      </c>
      <c r="P453" s="158" t="s">
        <v>2915</v>
      </c>
      <c r="Q453" s="165">
        <v>42643</v>
      </c>
      <c r="R453" s="165" t="s">
        <v>2915</v>
      </c>
    </row>
    <row r="454" spans="2:18" s="31" customFormat="1" ht="38.25" x14ac:dyDescent="0.2">
      <c r="B454" s="152" t="s">
        <v>4591</v>
      </c>
      <c r="C454" s="152" t="s">
        <v>4592</v>
      </c>
      <c r="D454" s="182" t="s">
        <v>4593</v>
      </c>
      <c r="E454" s="153">
        <v>5505.61</v>
      </c>
      <c r="F454" s="153">
        <v>0</v>
      </c>
      <c r="G454" s="159"/>
      <c r="H454" s="155"/>
      <c r="I454" s="155">
        <f t="shared" si="12"/>
        <v>5.8088260937590489E-4</v>
      </c>
      <c r="J454" s="154">
        <v>18155.12</v>
      </c>
      <c r="K454" s="154" t="s">
        <v>2801</v>
      </c>
      <c r="L454" s="156"/>
      <c r="M454" s="20">
        <v>40817</v>
      </c>
      <c r="N454" s="20">
        <v>41182</v>
      </c>
      <c r="O454" s="165">
        <v>40432</v>
      </c>
      <c r="P454" s="158" t="s">
        <v>2915</v>
      </c>
      <c r="Q454" s="165">
        <v>40444</v>
      </c>
      <c r="R454" s="165" t="s">
        <v>2915</v>
      </c>
    </row>
    <row r="455" spans="2:18" s="31" customFormat="1" ht="38.25" x14ac:dyDescent="0.2">
      <c r="B455" s="152" t="s">
        <v>4594</v>
      </c>
      <c r="C455" s="152" t="s">
        <v>4595</v>
      </c>
      <c r="D455" s="182" t="s">
        <v>4596</v>
      </c>
      <c r="E455" s="153">
        <v>64905.05</v>
      </c>
      <c r="F455" s="153">
        <v>0</v>
      </c>
      <c r="G455" s="159"/>
      <c r="H455" s="155"/>
      <c r="I455" s="155">
        <f t="shared" si="12"/>
        <v>2.2855888632533627E-3</v>
      </c>
      <c r="J455" s="154">
        <v>71434.64</v>
      </c>
      <c r="K455" s="154" t="s">
        <v>2801</v>
      </c>
      <c r="L455" s="156"/>
      <c r="M455" s="20">
        <v>40817</v>
      </c>
      <c r="N455" s="20">
        <v>41182</v>
      </c>
      <c r="O455" s="165">
        <v>40432</v>
      </c>
      <c r="P455" s="158" t="s">
        <v>2915</v>
      </c>
      <c r="Q455" s="165">
        <v>40444</v>
      </c>
      <c r="R455" s="165" t="s">
        <v>2915</v>
      </c>
    </row>
    <row r="456" spans="2:18" s="31" customFormat="1" x14ac:dyDescent="0.2">
      <c r="B456" s="152" t="s">
        <v>4600</v>
      </c>
      <c r="C456" s="152" t="s">
        <v>4601</v>
      </c>
      <c r="D456" s="182" t="s">
        <v>4602</v>
      </c>
      <c r="E456" s="153">
        <v>23873</v>
      </c>
      <c r="F456" s="153">
        <v>0</v>
      </c>
      <c r="G456" s="159"/>
      <c r="H456" s="155"/>
      <c r="I456" s="155">
        <f t="shared" si="12"/>
        <v>1.1133111945625526E-3</v>
      </c>
      <c r="J456" s="154">
        <v>34795.840000000004</v>
      </c>
      <c r="K456" s="154" t="s">
        <v>2801</v>
      </c>
      <c r="L456" s="156"/>
      <c r="M456" s="20">
        <v>40817</v>
      </c>
      <c r="N456" s="20">
        <v>41182</v>
      </c>
      <c r="O456" s="165">
        <v>40436</v>
      </c>
      <c r="P456" s="158" t="s">
        <v>2915</v>
      </c>
      <c r="Q456" s="165">
        <v>42643</v>
      </c>
      <c r="R456" s="165" t="s">
        <v>2915</v>
      </c>
    </row>
    <row r="457" spans="2:18" s="31" customFormat="1" x14ac:dyDescent="0.2">
      <c r="B457" s="152" t="s">
        <v>4603</v>
      </c>
      <c r="C457" s="152" t="s">
        <v>4604</v>
      </c>
      <c r="D457" s="182" t="s">
        <v>4605</v>
      </c>
      <c r="E457" s="153">
        <v>36498.01</v>
      </c>
      <c r="F457" s="153">
        <v>0</v>
      </c>
      <c r="G457" s="159"/>
      <c r="H457" s="155"/>
      <c r="I457" s="155">
        <f t="shared" si="12"/>
        <v>2.1868349929945793E-3</v>
      </c>
      <c r="J457" s="154">
        <v>68348.149999999994</v>
      </c>
      <c r="K457" s="154" t="s">
        <v>2801</v>
      </c>
      <c r="L457" s="156"/>
      <c r="M457" s="20">
        <v>40817</v>
      </c>
      <c r="N457" s="20">
        <v>41182</v>
      </c>
      <c r="O457" s="165">
        <v>40433</v>
      </c>
      <c r="P457" s="158" t="s">
        <v>2915</v>
      </c>
      <c r="Q457" s="165">
        <v>40444</v>
      </c>
      <c r="R457" s="165" t="s">
        <v>2915</v>
      </c>
    </row>
    <row r="458" spans="2:18" s="31" customFormat="1" x14ac:dyDescent="0.2">
      <c r="B458" s="152" t="s">
        <v>3609</v>
      </c>
      <c r="C458" s="152" t="s">
        <v>3610</v>
      </c>
      <c r="D458" s="182" t="s">
        <v>3611</v>
      </c>
      <c r="E458" s="153">
        <v>328161.74</v>
      </c>
      <c r="F458" s="153">
        <v>0</v>
      </c>
      <c r="G458" s="159"/>
      <c r="H458" s="155"/>
      <c r="I458" s="155">
        <f t="shared" si="12"/>
        <v>2.1184432448966336E-2</v>
      </c>
      <c r="J458" s="154">
        <v>662106.09</v>
      </c>
      <c r="K458" s="154" t="s">
        <v>2801</v>
      </c>
      <c r="L458" s="156"/>
      <c r="M458" s="20">
        <v>40817</v>
      </c>
      <c r="N458" s="20">
        <v>41182</v>
      </c>
      <c r="O458" s="165">
        <v>40433</v>
      </c>
      <c r="P458" s="158" t="s">
        <v>2915</v>
      </c>
      <c r="Q458" s="165">
        <v>40444</v>
      </c>
      <c r="R458" s="165" t="s">
        <v>2915</v>
      </c>
    </row>
    <row r="459" spans="2:18" s="13" customFormat="1" ht="25.5" x14ac:dyDescent="0.2">
      <c r="B459" s="152" t="s">
        <v>4615</v>
      </c>
      <c r="C459" s="152" t="s">
        <v>4616</v>
      </c>
      <c r="D459" s="182" t="s">
        <v>4617</v>
      </c>
      <c r="E459" s="153">
        <v>-54.620000000000005</v>
      </c>
      <c r="F459" s="153">
        <v>3861.54</v>
      </c>
      <c r="G459" s="154">
        <v>13773.34</v>
      </c>
      <c r="H459" s="155">
        <f t="shared" si="13"/>
        <v>3.566799774183357</v>
      </c>
      <c r="I459" s="155">
        <f t="shared" si="12"/>
        <v>5.642372570619725E-4</v>
      </c>
      <c r="J459" s="154">
        <v>17634.88</v>
      </c>
      <c r="K459" s="154">
        <v>3861.54</v>
      </c>
      <c r="L459" s="156">
        <v>13773.34</v>
      </c>
      <c r="M459" s="20">
        <v>40817</v>
      </c>
      <c r="N459" s="20">
        <v>41182</v>
      </c>
      <c r="O459" s="165">
        <v>40578</v>
      </c>
      <c r="P459" s="158" t="s">
        <v>2990</v>
      </c>
      <c r="Q459" s="165">
        <v>40940</v>
      </c>
      <c r="R459" s="165" t="s">
        <v>2990</v>
      </c>
    </row>
    <row r="460" spans="2:18" ht="25.5" x14ac:dyDescent="0.2">
      <c r="B460" s="152" t="s">
        <v>4621</v>
      </c>
      <c r="C460" s="152" t="s">
        <v>4622</v>
      </c>
      <c r="D460" s="182" t="s">
        <v>4623</v>
      </c>
      <c r="E460" s="153">
        <v>-151.36000000000001</v>
      </c>
      <c r="F460" s="153">
        <v>48209.340000000004</v>
      </c>
      <c r="G460" s="154">
        <v>9791.1299999999974</v>
      </c>
      <c r="H460" s="155">
        <f t="shared" si="13"/>
        <v>0.20309612203776273</v>
      </c>
      <c r="I460" s="155">
        <f t="shared" si="12"/>
        <v>1.8557555311465245E-3</v>
      </c>
      <c r="J460" s="154">
        <v>58000.47</v>
      </c>
      <c r="K460" s="154">
        <v>48209.340000000004</v>
      </c>
      <c r="L460" s="156">
        <v>9791.1299999999974</v>
      </c>
      <c r="M460" s="20">
        <v>40817</v>
      </c>
      <c r="N460" s="20">
        <v>41182</v>
      </c>
      <c r="O460" s="165">
        <v>40549</v>
      </c>
      <c r="P460" s="158" t="s">
        <v>2922</v>
      </c>
      <c r="Q460" s="165">
        <v>40817</v>
      </c>
      <c r="R460" s="165" t="s">
        <v>2917</v>
      </c>
    </row>
    <row r="461" spans="2:18" x14ac:dyDescent="0.2">
      <c r="B461" s="152" t="s">
        <v>5195</v>
      </c>
      <c r="C461" s="152" t="s">
        <v>5196</v>
      </c>
      <c r="D461" s="182" t="s">
        <v>5197</v>
      </c>
      <c r="E461" s="153">
        <v>65877.3</v>
      </c>
      <c r="F461" s="153">
        <v>0</v>
      </c>
      <c r="G461" s="159"/>
      <c r="H461" s="155"/>
      <c r="I461" s="155">
        <f t="shared" si="12"/>
        <v>2.1077788482058669E-3</v>
      </c>
      <c r="J461" s="154">
        <v>65877.3</v>
      </c>
      <c r="K461" s="154" t="s">
        <v>2801</v>
      </c>
      <c r="L461" s="156"/>
      <c r="M461" s="20">
        <v>40817</v>
      </c>
      <c r="N461" s="20">
        <v>41182</v>
      </c>
      <c r="O461" s="165">
        <v>40437</v>
      </c>
      <c r="P461" s="158" t="s">
        <v>2915</v>
      </c>
      <c r="Q461" s="165">
        <v>42643</v>
      </c>
      <c r="R461" s="165" t="s">
        <v>2915</v>
      </c>
    </row>
    <row r="462" spans="2:18" x14ac:dyDescent="0.2">
      <c r="B462" s="152" t="s">
        <v>5198</v>
      </c>
      <c r="C462" s="152" t="s">
        <v>5199</v>
      </c>
      <c r="D462" s="182" t="s">
        <v>5200</v>
      </c>
      <c r="E462" s="153">
        <v>9508.19</v>
      </c>
      <c r="F462" s="153">
        <v>8637.75</v>
      </c>
      <c r="G462" s="154">
        <v>870.44000000000051</v>
      </c>
      <c r="H462" s="155">
        <f t="shared" si="13"/>
        <v>0.10077161297791676</v>
      </c>
      <c r="I462" s="155">
        <f t="shared" si="12"/>
        <v>3.0421953793981449E-4</v>
      </c>
      <c r="J462" s="154">
        <v>9508.19</v>
      </c>
      <c r="K462" s="154">
        <v>8637.75</v>
      </c>
      <c r="L462" s="156">
        <v>870.44000000000051</v>
      </c>
      <c r="M462" s="20">
        <v>40817</v>
      </c>
      <c r="N462" s="20">
        <v>41182</v>
      </c>
      <c r="O462" s="165">
        <v>40861</v>
      </c>
      <c r="P462" s="158" t="s">
        <v>2965</v>
      </c>
      <c r="Q462" s="165">
        <v>41180</v>
      </c>
      <c r="R462" s="165" t="s">
        <v>2915</v>
      </c>
    </row>
    <row r="463" spans="2:18" ht="38.25" x14ac:dyDescent="0.2">
      <c r="B463" s="152" t="s">
        <v>5201</v>
      </c>
      <c r="C463" s="152" t="s">
        <v>5202</v>
      </c>
      <c r="D463" s="182" t="s">
        <v>5203</v>
      </c>
      <c r="E463" s="153">
        <v>31729.86</v>
      </c>
      <c r="F463" s="153">
        <v>27341.81</v>
      </c>
      <c r="G463" s="154">
        <v>4388.0499999999993</v>
      </c>
      <c r="H463" s="155">
        <f t="shared" ref="H463:H490" si="14">G463/F463</f>
        <v>0.16048864358284981</v>
      </c>
      <c r="I463" s="155">
        <f t="shared" ref="I463:I490" si="15">J463/31254370</f>
        <v>1.0152135525368132E-3</v>
      </c>
      <c r="J463" s="154">
        <v>31729.86</v>
      </c>
      <c r="K463" s="154">
        <v>27341.81</v>
      </c>
      <c r="L463" s="156">
        <v>4388.0499999999993</v>
      </c>
      <c r="M463" s="20">
        <v>40817</v>
      </c>
      <c r="N463" s="20">
        <v>41182</v>
      </c>
      <c r="O463" s="165">
        <v>40770.462083333332</v>
      </c>
      <c r="P463" s="158" t="s">
        <v>2926</v>
      </c>
      <c r="Q463" s="165">
        <v>40954</v>
      </c>
      <c r="R463" s="165" t="s">
        <v>2990</v>
      </c>
    </row>
    <row r="464" spans="2:18" x14ac:dyDescent="0.2">
      <c r="B464" s="152" t="s">
        <v>4630</v>
      </c>
      <c r="C464" s="152" t="s">
        <v>4631</v>
      </c>
      <c r="D464" s="182" t="s">
        <v>4632</v>
      </c>
      <c r="E464" s="153">
        <v>1239.04</v>
      </c>
      <c r="F464" s="153">
        <v>0</v>
      </c>
      <c r="G464" s="159"/>
      <c r="H464" s="155"/>
      <c r="I464" s="155">
        <f t="shared" si="15"/>
        <v>5.0778179179423551E-5</v>
      </c>
      <c r="J464" s="154">
        <v>1587.04</v>
      </c>
      <c r="K464" s="154" t="s">
        <v>2801</v>
      </c>
      <c r="L464" s="156"/>
      <c r="M464" s="20">
        <v>40817</v>
      </c>
      <c r="N464" s="20">
        <v>41182</v>
      </c>
      <c r="O464" s="165">
        <v>40437</v>
      </c>
      <c r="P464" s="158" t="s">
        <v>2915</v>
      </c>
      <c r="Q464" s="165">
        <v>42643</v>
      </c>
      <c r="R464" s="165" t="s">
        <v>2915</v>
      </c>
    </row>
    <row r="465" spans="2:18" ht="25.5" x14ac:dyDescent="0.2">
      <c r="B465" s="152" t="s">
        <v>4636</v>
      </c>
      <c r="C465" s="152" t="s">
        <v>4637</v>
      </c>
      <c r="D465" s="182" t="s">
        <v>4638</v>
      </c>
      <c r="E465" s="153">
        <v>1003.94</v>
      </c>
      <c r="F465" s="153">
        <v>92613.92</v>
      </c>
      <c r="G465" s="154">
        <v>-3302.7799999999988</v>
      </c>
      <c r="H465" s="155">
        <f t="shared" si="14"/>
        <v>-3.5661809801377578E-2</v>
      </c>
      <c r="I465" s="155">
        <f t="shared" si="15"/>
        <v>2.8575568792460061E-3</v>
      </c>
      <c r="J465" s="154">
        <v>89311.14</v>
      </c>
      <c r="K465" s="154">
        <v>92613.92</v>
      </c>
      <c r="L465" s="156">
        <v>-3302.7799999999988</v>
      </c>
      <c r="M465" s="20">
        <v>40817</v>
      </c>
      <c r="N465" s="20">
        <v>41182</v>
      </c>
      <c r="O465" s="165">
        <v>40714</v>
      </c>
      <c r="P465" s="158" t="s">
        <v>3056</v>
      </c>
      <c r="Q465" s="165">
        <v>40814</v>
      </c>
      <c r="R465" s="165" t="s">
        <v>2915</v>
      </c>
    </row>
    <row r="466" spans="2:18" x14ac:dyDescent="0.2">
      <c r="B466" s="152" t="s">
        <v>5204</v>
      </c>
      <c r="C466" s="152" t="s">
        <v>5205</v>
      </c>
      <c r="D466" s="182" t="s">
        <v>5205</v>
      </c>
      <c r="E466" s="153">
        <v>319066.64</v>
      </c>
      <c r="F466" s="153">
        <v>356768.28</v>
      </c>
      <c r="G466" s="154">
        <v>-37701.640000000014</v>
      </c>
      <c r="H466" s="155">
        <f t="shared" si="14"/>
        <v>-0.10567542607767712</v>
      </c>
      <c r="I466" s="155">
        <f t="shared" si="15"/>
        <v>1.0208704894707524E-2</v>
      </c>
      <c r="J466" s="154">
        <v>319066.64</v>
      </c>
      <c r="K466" s="154">
        <v>356768.28</v>
      </c>
      <c r="L466" s="156">
        <v>-37701.640000000014</v>
      </c>
      <c r="M466" s="20">
        <v>40817</v>
      </c>
      <c r="N466" s="20">
        <v>41182</v>
      </c>
      <c r="O466" s="165">
        <v>40831</v>
      </c>
      <c r="P466" s="158" t="s">
        <v>2917</v>
      </c>
      <c r="Q466" s="165">
        <v>41180</v>
      </c>
      <c r="R466" s="165" t="s">
        <v>2915</v>
      </c>
    </row>
    <row r="467" spans="2:18" x14ac:dyDescent="0.2">
      <c r="B467" s="152" t="s">
        <v>5206</v>
      </c>
      <c r="C467" s="152" t="s">
        <v>5207</v>
      </c>
      <c r="D467" s="182" t="s">
        <v>5208</v>
      </c>
      <c r="E467" s="153">
        <v>-1187.49</v>
      </c>
      <c r="F467" s="153">
        <v>4079.23</v>
      </c>
      <c r="G467" s="154">
        <v>-5266.72</v>
      </c>
      <c r="H467" s="155">
        <f t="shared" si="14"/>
        <v>-1.2911064097881217</v>
      </c>
      <c r="I467" s="155">
        <f t="shared" si="15"/>
        <v>-3.7994366867737214E-5</v>
      </c>
      <c r="J467" s="154">
        <v>-1187.49</v>
      </c>
      <c r="K467" s="154">
        <v>4079.23</v>
      </c>
      <c r="L467" s="156">
        <v>-5266.72</v>
      </c>
      <c r="M467" s="20">
        <v>40817</v>
      </c>
      <c r="N467" s="20">
        <v>41182</v>
      </c>
      <c r="O467" s="165">
        <v>40878</v>
      </c>
      <c r="P467" s="158" t="s">
        <v>2921</v>
      </c>
      <c r="Q467" s="165">
        <v>41244</v>
      </c>
      <c r="R467" s="165" t="s">
        <v>2921</v>
      </c>
    </row>
    <row r="468" spans="2:18" x14ac:dyDescent="0.2">
      <c r="B468" s="152" t="s">
        <v>5209</v>
      </c>
      <c r="C468" s="152" t="s">
        <v>5210</v>
      </c>
      <c r="D468" s="182" t="s">
        <v>5211</v>
      </c>
      <c r="E468" s="153">
        <v>3425.12</v>
      </c>
      <c r="F468" s="153">
        <v>6218.9000000000005</v>
      </c>
      <c r="G468" s="154">
        <v>-2793.7800000000007</v>
      </c>
      <c r="H468" s="155">
        <f t="shared" si="14"/>
        <v>-0.44924021933139308</v>
      </c>
      <c r="I468" s="155">
        <f t="shared" si="15"/>
        <v>1.0958851514204253E-4</v>
      </c>
      <c r="J468" s="154">
        <v>3425.12</v>
      </c>
      <c r="K468" s="154">
        <v>6218.9000000000005</v>
      </c>
      <c r="L468" s="156">
        <v>-2793.7800000000007</v>
      </c>
      <c r="M468" s="20">
        <v>40817</v>
      </c>
      <c r="N468" s="20">
        <v>41182</v>
      </c>
      <c r="O468" s="165">
        <v>40868</v>
      </c>
      <c r="P468" s="158" t="s">
        <v>2965</v>
      </c>
      <c r="Q468" s="165">
        <v>40907</v>
      </c>
      <c r="R468" s="165" t="s">
        <v>2921</v>
      </c>
    </row>
    <row r="469" spans="2:18" x14ac:dyDescent="0.2">
      <c r="B469" s="152" t="s">
        <v>4648</v>
      </c>
      <c r="C469" s="152" t="s">
        <v>4649</v>
      </c>
      <c r="D469" s="182" t="s">
        <v>4650</v>
      </c>
      <c r="E469" s="153">
        <v>269.03000000000003</v>
      </c>
      <c r="F469" s="153">
        <v>6818.6100000000006</v>
      </c>
      <c r="G469" s="154">
        <v>-2869.8200000000006</v>
      </c>
      <c r="H469" s="155">
        <f t="shared" si="14"/>
        <v>-0.42088050203780542</v>
      </c>
      <c r="I469" s="155">
        <f t="shared" si="15"/>
        <v>1.2634361210928265E-4</v>
      </c>
      <c r="J469" s="154">
        <v>3948.79</v>
      </c>
      <c r="K469" s="154">
        <v>6818.6100000000006</v>
      </c>
      <c r="L469" s="156">
        <v>-2869.8200000000006</v>
      </c>
      <c r="M469" s="20">
        <v>40817</v>
      </c>
      <c r="N469" s="20">
        <v>41182</v>
      </c>
      <c r="O469" s="165">
        <v>40695</v>
      </c>
      <c r="P469" s="158" t="s">
        <v>3056</v>
      </c>
      <c r="Q469" s="165">
        <v>41061</v>
      </c>
      <c r="R469" s="165" t="s">
        <v>3056</v>
      </c>
    </row>
    <row r="470" spans="2:18" x14ac:dyDescent="0.2">
      <c r="B470" s="152" t="s">
        <v>5212</v>
      </c>
      <c r="C470" s="152" t="s">
        <v>5213</v>
      </c>
      <c r="D470" s="182" t="s">
        <v>5214</v>
      </c>
      <c r="E470" s="153">
        <v>3893.37</v>
      </c>
      <c r="F470" s="153">
        <v>6109.64</v>
      </c>
      <c r="G470" s="154">
        <v>-2216.2700000000004</v>
      </c>
      <c r="H470" s="155">
        <f t="shared" si="14"/>
        <v>-0.3627496873792892</v>
      </c>
      <c r="I470" s="155">
        <f t="shared" si="15"/>
        <v>1.2457042007245705E-4</v>
      </c>
      <c r="J470" s="154">
        <v>3893.37</v>
      </c>
      <c r="K470" s="154">
        <v>6109.64</v>
      </c>
      <c r="L470" s="156">
        <v>-2216.2700000000004</v>
      </c>
      <c r="M470" s="20">
        <v>40817</v>
      </c>
      <c r="N470" s="20">
        <v>41182</v>
      </c>
      <c r="O470" s="165">
        <v>40863</v>
      </c>
      <c r="P470" s="158" t="s">
        <v>2965</v>
      </c>
      <c r="Q470" s="165">
        <v>41180</v>
      </c>
      <c r="R470" s="165" t="s">
        <v>2915</v>
      </c>
    </row>
    <row r="471" spans="2:18" x14ac:dyDescent="0.2">
      <c r="B471" s="152" t="s">
        <v>4653</v>
      </c>
      <c r="C471" s="152" t="s">
        <v>4654</v>
      </c>
      <c r="D471" s="182" t="s">
        <v>4655</v>
      </c>
      <c r="E471" s="153">
        <v>6073.14</v>
      </c>
      <c r="F471" s="153">
        <v>7458.67</v>
      </c>
      <c r="G471" s="154">
        <v>625.52000000000044</v>
      </c>
      <c r="H471" s="155">
        <f t="shared" si="14"/>
        <v>8.3864817722194493E-2</v>
      </c>
      <c r="I471" s="155">
        <f t="shared" si="15"/>
        <v>2.5865790927796659E-4</v>
      </c>
      <c r="J471" s="154">
        <v>8084.1900000000005</v>
      </c>
      <c r="K471" s="154">
        <v>7458.67</v>
      </c>
      <c r="L471" s="156">
        <v>625.52000000000044</v>
      </c>
      <c r="M471" s="20">
        <v>40817</v>
      </c>
      <c r="N471" s="20">
        <v>41182</v>
      </c>
      <c r="O471" s="165">
        <v>40770</v>
      </c>
      <c r="P471" s="158" t="s">
        <v>2926</v>
      </c>
      <c r="Q471" s="165">
        <v>40814</v>
      </c>
      <c r="R471" s="165" t="s">
        <v>2915</v>
      </c>
    </row>
    <row r="472" spans="2:18" x14ac:dyDescent="0.2">
      <c r="B472" s="152" t="s">
        <v>5215</v>
      </c>
      <c r="C472" s="152" t="s">
        <v>5216</v>
      </c>
      <c r="D472" s="182" t="s">
        <v>5217</v>
      </c>
      <c r="E472" s="153">
        <v>10012.380000000001</v>
      </c>
      <c r="F472" s="153">
        <v>10842.35</v>
      </c>
      <c r="G472" s="154">
        <v>-829.96999999999935</v>
      </c>
      <c r="H472" s="155">
        <f t="shared" si="14"/>
        <v>-7.6548903143691116E-2</v>
      </c>
      <c r="I472" s="155">
        <f t="shared" si="15"/>
        <v>3.2035136206552879E-4</v>
      </c>
      <c r="J472" s="154">
        <v>10012.380000000001</v>
      </c>
      <c r="K472" s="154">
        <v>10842.35</v>
      </c>
      <c r="L472" s="156">
        <v>-829.96999999999935</v>
      </c>
      <c r="M472" s="20">
        <v>40817</v>
      </c>
      <c r="N472" s="20">
        <v>41182</v>
      </c>
      <c r="O472" s="165">
        <v>40817</v>
      </c>
      <c r="P472" s="158" t="s">
        <v>2917</v>
      </c>
      <c r="Q472" s="165">
        <v>41213</v>
      </c>
      <c r="R472" s="165" t="s">
        <v>2917</v>
      </c>
    </row>
    <row r="473" spans="2:18" x14ac:dyDescent="0.2">
      <c r="B473" s="152" t="s">
        <v>5218</v>
      </c>
      <c r="C473" s="152" t="s">
        <v>5219</v>
      </c>
      <c r="D473" s="182" t="s">
        <v>5220</v>
      </c>
      <c r="E473" s="153">
        <v>8287.75</v>
      </c>
      <c r="F473" s="153">
        <v>7990.4000000000005</v>
      </c>
      <c r="G473" s="154">
        <v>297.34999999999945</v>
      </c>
      <c r="H473" s="155">
        <f t="shared" si="14"/>
        <v>3.7213406087304696E-2</v>
      </c>
      <c r="I473" s="155">
        <f t="shared" si="15"/>
        <v>2.6517091849875715E-4</v>
      </c>
      <c r="J473" s="154">
        <v>8287.75</v>
      </c>
      <c r="K473" s="154">
        <v>7990.4000000000005</v>
      </c>
      <c r="L473" s="156">
        <v>297.34999999999945</v>
      </c>
      <c r="M473" s="20">
        <v>40817</v>
      </c>
      <c r="N473" s="20">
        <v>41182</v>
      </c>
      <c r="O473" s="165">
        <v>40854</v>
      </c>
      <c r="P473" s="158" t="s">
        <v>2965</v>
      </c>
      <c r="Q473" s="165">
        <v>41180</v>
      </c>
      <c r="R473" s="165" t="s">
        <v>2915</v>
      </c>
    </row>
    <row r="474" spans="2:18" x14ac:dyDescent="0.2">
      <c r="B474" s="152" t="s">
        <v>4656</v>
      </c>
      <c r="C474" s="152" t="s">
        <v>4657</v>
      </c>
      <c r="D474" s="182" t="s">
        <v>4658</v>
      </c>
      <c r="E474" s="153">
        <v>49.49</v>
      </c>
      <c r="F474" s="153">
        <v>30585.8</v>
      </c>
      <c r="G474" s="154">
        <v>-1519.8499999999985</v>
      </c>
      <c r="H474" s="155">
        <f t="shared" si="14"/>
        <v>-4.9691360042895677E-2</v>
      </c>
      <c r="I474" s="155">
        <f t="shared" si="15"/>
        <v>9.2998035154763959E-4</v>
      </c>
      <c r="J474" s="154">
        <v>29065.95</v>
      </c>
      <c r="K474" s="154">
        <v>30585.8</v>
      </c>
      <c r="L474" s="156">
        <v>-1519.8499999999985</v>
      </c>
      <c r="M474" s="20">
        <v>40817</v>
      </c>
      <c r="N474" s="20">
        <v>41182</v>
      </c>
      <c r="O474" s="165">
        <v>40785</v>
      </c>
      <c r="P474" s="158" t="s">
        <v>2926</v>
      </c>
      <c r="Q474" s="165">
        <v>40816</v>
      </c>
      <c r="R474" s="165" t="s">
        <v>2915</v>
      </c>
    </row>
    <row r="475" spans="2:18" x14ac:dyDescent="0.2">
      <c r="B475" s="152" t="s">
        <v>4659</v>
      </c>
      <c r="C475" s="152" t="s">
        <v>4660</v>
      </c>
      <c r="D475" s="182" t="s">
        <v>4661</v>
      </c>
      <c r="E475" s="153">
        <v>3043.48</v>
      </c>
      <c r="F475" s="153">
        <v>2351.4500000000003</v>
      </c>
      <c r="G475" s="154">
        <v>-490.15000000000032</v>
      </c>
      <c r="H475" s="155">
        <f t="shared" si="14"/>
        <v>-0.20844585255905942</v>
      </c>
      <c r="I475" s="155">
        <f t="shared" si="15"/>
        <v>5.9553272070433671E-5</v>
      </c>
      <c r="J475" s="154">
        <v>1861.3</v>
      </c>
      <c r="K475" s="154">
        <v>2351.4500000000003</v>
      </c>
      <c r="L475" s="156">
        <v>-490.15000000000032</v>
      </c>
      <c r="M475" s="20">
        <v>40817</v>
      </c>
      <c r="N475" s="20">
        <v>41182</v>
      </c>
      <c r="O475" s="165">
        <v>40709</v>
      </c>
      <c r="P475" s="158" t="s">
        <v>3056</v>
      </c>
      <c r="Q475" s="165">
        <v>40814</v>
      </c>
      <c r="R475" s="165" t="s">
        <v>2915</v>
      </c>
    </row>
    <row r="476" spans="2:18" ht="25.5" x14ac:dyDescent="0.2">
      <c r="B476" s="152" t="s">
        <v>5221</v>
      </c>
      <c r="C476" s="152" t="s">
        <v>5222</v>
      </c>
      <c r="D476" s="182" t="s">
        <v>5223</v>
      </c>
      <c r="E476" s="153">
        <v>52403.450000000004</v>
      </c>
      <c r="F476" s="153">
        <v>49616.6</v>
      </c>
      <c r="G476" s="154">
        <v>2786.8500000000058</v>
      </c>
      <c r="H476" s="155">
        <f t="shared" si="14"/>
        <v>5.6167693876646239E-2</v>
      </c>
      <c r="I476" s="155">
        <f t="shared" si="15"/>
        <v>1.6766759336374402E-3</v>
      </c>
      <c r="J476" s="154">
        <v>52403.450000000004</v>
      </c>
      <c r="K476" s="154">
        <v>49616.6</v>
      </c>
      <c r="L476" s="156">
        <v>2786.8500000000058</v>
      </c>
      <c r="M476" s="20">
        <v>40817</v>
      </c>
      <c r="N476" s="20">
        <v>41182</v>
      </c>
      <c r="O476" s="165">
        <v>40817</v>
      </c>
      <c r="P476" s="158" t="s">
        <v>2917</v>
      </c>
      <c r="Q476" s="165">
        <v>41213</v>
      </c>
      <c r="R476" s="165" t="s">
        <v>2917</v>
      </c>
    </row>
    <row r="477" spans="2:18" x14ac:dyDescent="0.2">
      <c r="B477" s="152" t="s">
        <v>4665</v>
      </c>
      <c r="C477" s="152" t="s">
        <v>4666</v>
      </c>
      <c r="D477" s="182" t="s">
        <v>4667</v>
      </c>
      <c r="E477" s="153">
        <v>514.11</v>
      </c>
      <c r="F477" s="153">
        <v>4984.96</v>
      </c>
      <c r="G477" s="154">
        <v>-79.340000000000146</v>
      </c>
      <c r="H477" s="155">
        <f t="shared" si="14"/>
        <v>-1.5915874951855209E-2</v>
      </c>
      <c r="I477" s="155">
        <f t="shared" si="15"/>
        <v>1.5695789100852135E-4</v>
      </c>
      <c r="J477" s="154">
        <v>4905.62</v>
      </c>
      <c r="K477" s="154">
        <v>4984.96</v>
      </c>
      <c r="L477" s="156">
        <v>-79.340000000000146</v>
      </c>
      <c r="M477" s="20">
        <v>40817</v>
      </c>
      <c r="N477" s="20">
        <v>41182</v>
      </c>
      <c r="O477" s="165">
        <v>40452</v>
      </c>
      <c r="P477" s="158" t="s">
        <v>2917</v>
      </c>
      <c r="Q477" s="165">
        <v>40816</v>
      </c>
      <c r="R477" s="165" t="s">
        <v>2915</v>
      </c>
    </row>
    <row r="478" spans="2:18" x14ac:dyDescent="0.2">
      <c r="B478" s="152" t="s">
        <v>5224</v>
      </c>
      <c r="C478" s="152" t="s">
        <v>5225</v>
      </c>
      <c r="D478" s="182" t="s">
        <v>5226</v>
      </c>
      <c r="E478" s="153">
        <v>23312.38</v>
      </c>
      <c r="F478" s="153">
        <v>24722.53</v>
      </c>
      <c r="G478" s="154">
        <v>-1410.1499999999978</v>
      </c>
      <c r="H478" s="155">
        <f t="shared" si="14"/>
        <v>-5.7039065176581763E-2</v>
      </c>
      <c r="I478" s="155">
        <f t="shared" si="15"/>
        <v>7.4589185448306909E-4</v>
      </c>
      <c r="J478" s="154">
        <v>23312.38</v>
      </c>
      <c r="K478" s="154">
        <v>24722.53</v>
      </c>
      <c r="L478" s="156">
        <v>-1410.1499999999978</v>
      </c>
      <c r="M478" s="20">
        <v>40817</v>
      </c>
      <c r="N478" s="20">
        <v>41182</v>
      </c>
      <c r="O478" s="165">
        <v>40848</v>
      </c>
      <c r="P478" s="158" t="s">
        <v>2965</v>
      </c>
      <c r="Q478" s="165">
        <v>41180</v>
      </c>
      <c r="R478" s="165" t="s">
        <v>2915</v>
      </c>
    </row>
    <row r="479" spans="2:18" x14ac:dyDescent="0.2">
      <c r="B479" s="152" t="s">
        <v>4668</v>
      </c>
      <c r="C479" s="152" t="s">
        <v>4669</v>
      </c>
      <c r="D479" s="182" t="s">
        <v>4670</v>
      </c>
      <c r="E479" s="153">
        <v>-2764.41</v>
      </c>
      <c r="F479" s="153">
        <v>907.31000000000006</v>
      </c>
      <c r="G479" s="154">
        <v>-330.05000000000007</v>
      </c>
      <c r="H479" s="155">
        <f t="shared" si="14"/>
        <v>-0.3637676207690867</v>
      </c>
      <c r="I479" s="155">
        <f t="shared" si="15"/>
        <v>1.8469737191951078E-5</v>
      </c>
      <c r="J479" s="154">
        <v>577.26</v>
      </c>
      <c r="K479" s="154">
        <v>907.31000000000006</v>
      </c>
      <c r="L479" s="156">
        <v>-330.05000000000007</v>
      </c>
      <c r="M479" s="20">
        <v>40817</v>
      </c>
      <c r="N479" s="20">
        <v>41182</v>
      </c>
      <c r="O479" s="165">
        <v>40801</v>
      </c>
      <c r="P479" s="158" t="s">
        <v>2915</v>
      </c>
      <c r="Q479" s="165">
        <v>40907</v>
      </c>
      <c r="R479" s="165" t="s">
        <v>2921</v>
      </c>
    </row>
    <row r="480" spans="2:18" ht="25.5" x14ac:dyDescent="0.2">
      <c r="B480" s="152" t="s">
        <v>3624</v>
      </c>
      <c r="C480" s="152" t="s">
        <v>3625</v>
      </c>
      <c r="D480" s="182" t="s">
        <v>3626</v>
      </c>
      <c r="E480" s="153">
        <v>35.31</v>
      </c>
      <c r="F480" s="153">
        <v>137270.6</v>
      </c>
      <c r="G480" s="154">
        <v>21022.290000000008</v>
      </c>
      <c r="H480" s="155">
        <f t="shared" si="14"/>
        <v>0.1531448831723618</v>
      </c>
      <c r="I480" s="155">
        <f t="shared" si="15"/>
        <v>5.0646642373530486E-3</v>
      </c>
      <c r="J480" s="154">
        <v>158292.89000000001</v>
      </c>
      <c r="K480" s="154">
        <v>137270.6</v>
      </c>
      <c r="L480" s="156">
        <v>21022.290000000008</v>
      </c>
      <c r="M480" s="20">
        <v>40817</v>
      </c>
      <c r="N480" s="20">
        <v>41182</v>
      </c>
      <c r="O480" s="165">
        <v>40410</v>
      </c>
      <c r="P480" s="158" t="s">
        <v>2926</v>
      </c>
      <c r="Q480" s="165">
        <v>40627</v>
      </c>
      <c r="R480" s="165" t="s">
        <v>2930</v>
      </c>
    </row>
    <row r="481" spans="2:18" ht="25.5" x14ac:dyDescent="0.2">
      <c r="B481" s="152" t="s">
        <v>5227</v>
      </c>
      <c r="C481" s="152" t="s">
        <v>5228</v>
      </c>
      <c r="D481" s="182" t="s">
        <v>5229</v>
      </c>
      <c r="E481" s="153">
        <v>2042.51</v>
      </c>
      <c r="F481" s="153">
        <v>2085.66</v>
      </c>
      <c r="G481" s="154">
        <v>-43.149999999999864</v>
      </c>
      <c r="H481" s="155">
        <f t="shared" si="14"/>
        <v>-2.0688894642463235E-2</v>
      </c>
      <c r="I481" s="155">
        <f t="shared" si="15"/>
        <v>6.5351181290808298E-5</v>
      </c>
      <c r="J481" s="154">
        <v>2042.51</v>
      </c>
      <c r="K481" s="154">
        <v>2085.66</v>
      </c>
      <c r="L481" s="156">
        <v>-43.149999999999864</v>
      </c>
      <c r="M481" s="20">
        <v>40817</v>
      </c>
      <c r="N481" s="20">
        <v>41182</v>
      </c>
      <c r="O481" s="165">
        <v>40817</v>
      </c>
      <c r="P481" s="158" t="s">
        <v>2917</v>
      </c>
      <c r="Q481" s="165">
        <v>41213</v>
      </c>
      <c r="R481" s="165" t="s">
        <v>2917</v>
      </c>
    </row>
    <row r="482" spans="2:18" x14ac:dyDescent="0.2">
      <c r="B482" s="152" t="s">
        <v>5230</v>
      </c>
      <c r="C482" s="152" t="s">
        <v>5231</v>
      </c>
      <c r="D482" s="182" t="s">
        <v>5232</v>
      </c>
      <c r="E482" s="153">
        <v>790.78</v>
      </c>
      <c r="F482" s="153">
        <v>961.77</v>
      </c>
      <c r="G482" s="154">
        <v>-170.99</v>
      </c>
      <c r="H482" s="155">
        <f t="shared" si="14"/>
        <v>-0.17778678894122296</v>
      </c>
      <c r="I482" s="155">
        <f t="shared" si="15"/>
        <v>2.5301421849168611E-5</v>
      </c>
      <c r="J482" s="154">
        <v>790.78</v>
      </c>
      <c r="K482" s="154">
        <v>961.77</v>
      </c>
      <c r="L482" s="156">
        <v>-170.99</v>
      </c>
      <c r="M482" s="20">
        <v>40817</v>
      </c>
      <c r="N482" s="20">
        <v>41182</v>
      </c>
      <c r="O482" s="165">
        <v>41176</v>
      </c>
      <c r="P482" s="158" t="s">
        <v>2915</v>
      </c>
      <c r="Q482" s="165">
        <v>41319</v>
      </c>
      <c r="R482" s="165" t="s">
        <v>2990</v>
      </c>
    </row>
    <row r="483" spans="2:18" x14ac:dyDescent="0.2">
      <c r="B483" s="152" t="s">
        <v>5233</v>
      </c>
      <c r="C483" s="152" t="s">
        <v>5234</v>
      </c>
      <c r="D483" s="182" t="s">
        <v>5235</v>
      </c>
      <c r="E483" s="153">
        <v>6506.53</v>
      </c>
      <c r="F483" s="153">
        <v>5245.76</v>
      </c>
      <c r="G483" s="154">
        <v>1260.7699999999995</v>
      </c>
      <c r="H483" s="155">
        <f t="shared" si="14"/>
        <v>0.24034077045080207</v>
      </c>
      <c r="I483" s="155">
        <f t="shared" si="15"/>
        <v>2.0817984813003749E-4</v>
      </c>
      <c r="J483" s="154">
        <v>6506.53</v>
      </c>
      <c r="K483" s="154">
        <v>5245.76</v>
      </c>
      <c r="L483" s="156">
        <v>1260.7699999999995</v>
      </c>
      <c r="M483" s="20">
        <v>40817</v>
      </c>
      <c r="N483" s="20">
        <v>41182</v>
      </c>
      <c r="O483" s="165">
        <v>41105</v>
      </c>
      <c r="P483" s="158" t="s">
        <v>2916</v>
      </c>
      <c r="Q483" s="165">
        <v>41180</v>
      </c>
      <c r="R483" s="165" t="s">
        <v>2915</v>
      </c>
    </row>
    <row r="484" spans="2:18" x14ac:dyDescent="0.2">
      <c r="B484" s="152" t="s">
        <v>5236</v>
      </c>
      <c r="C484" s="152" t="s">
        <v>5237</v>
      </c>
      <c r="D484" s="182" t="s">
        <v>5238</v>
      </c>
      <c r="E484" s="153">
        <v>11221.73</v>
      </c>
      <c r="F484" s="153">
        <v>14136.48</v>
      </c>
      <c r="G484" s="154">
        <v>-2914.75</v>
      </c>
      <c r="H484" s="155">
        <f t="shared" si="14"/>
        <v>-0.20618640566817201</v>
      </c>
      <c r="I484" s="155">
        <f t="shared" si="15"/>
        <v>3.5904515112606652E-4</v>
      </c>
      <c r="J484" s="154">
        <v>11221.73</v>
      </c>
      <c r="K484" s="154">
        <v>14136.48</v>
      </c>
      <c r="L484" s="156">
        <v>-2914.75</v>
      </c>
      <c r="M484" s="20">
        <v>40817</v>
      </c>
      <c r="N484" s="20">
        <v>41182</v>
      </c>
      <c r="O484" s="165">
        <v>41162</v>
      </c>
      <c r="P484" s="158" t="s">
        <v>2915</v>
      </c>
      <c r="Q484" s="165">
        <v>41180</v>
      </c>
      <c r="R484" s="165" t="s">
        <v>2915</v>
      </c>
    </row>
    <row r="485" spans="2:18" x14ac:dyDescent="0.2">
      <c r="B485" s="152" t="s">
        <v>5239</v>
      </c>
      <c r="C485" s="152" t="s">
        <v>5240</v>
      </c>
      <c r="D485" s="182" t="s">
        <v>5240</v>
      </c>
      <c r="E485" s="153">
        <v>186694.67</v>
      </c>
      <c r="F485" s="153">
        <v>267423.93</v>
      </c>
      <c r="G485" s="154">
        <v>-80729.25999999998</v>
      </c>
      <c r="H485" s="155">
        <f t="shared" si="14"/>
        <v>-0.30187747222172667</v>
      </c>
      <c r="I485" s="155">
        <f t="shared" si="15"/>
        <v>5.9733941205661802E-3</v>
      </c>
      <c r="J485" s="154">
        <v>186694.67</v>
      </c>
      <c r="K485" s="154">
        <v>267423.93</v>
      </c>
      <c r="L485" s="156">
        <v>-80729.25999999998</v>
      </c>
      <c r="M485" s="20">
        <v>40817</v>
      </c>
      <c r="N485" s="20">
        <v>41182</v>
      </c>
      <c r="O485" s="165">
        <v>41090</v>
      </c>
      <c r="P485" s="158" t="s">
        <v>3056</v>
      </c>
      <c r="Q485" s="165">
        <v>41181</v>
      </c>
      <c r="R485" s="165" t="s">
        <v>2915</v>
      </c>
    </row>
    <row r="486" spans="2:18" x14ac:dyDescent="0.2">
      <c r="B486" s="152" t="s">
        <v>5241</v>
      </c>
      <c r="C486" s="152" t="s">
        <v>5242</v>
      </c>
      <c r="D486" s="182" t="s">
        <v>5243</v>
      </c>
      <c r="E486" s="153">
        <v>3971.57</v>
      </c>
      <c r="F486" s="153">
        <v>4218.84</v>
      </c>
      <c r="G486" s="154">
        <v>-247.26999999999998</v>
      </c>
      <c r="H486" s="155">
        <f t="shared" si="14"/>
        <v>-5.8610897782328787E-2</v>
      </c>
      <c r="I486" s="155">
        <f t="shared" si="15"/>
        <v>1.2707247018576922E-4</v>
      </c>
      <c r="J486" s="154">
        <v>3971.57</v>
      </c>
      <c r="K486" s="154">
        <v>4218.84</v>
      </c>
      <c r="L486" s="156">
        <v>-247.26999999999998</v>
      </c>
      <c r="M486" s="20">
        <v>40817</v>
      </c>
      <c r="N486" s="20">
        <v>41182</v>
      </c>
      <c r="O486" s="165">
        <v>41135</v>
      </c>
      <c r="P486" s="158" t="s">
        <v>2926</v>
      </c>
      <c r="Q486" s="165">
        <v>41180</v>
      </c>
      <c r="R486" s="165" t="s">
        <v>2915</v>
      </c>
    </row>
    <row r="487" spans="2:18" x14ac:dyDescent="0.2">
      <c r="B487" s="152" t="s">
        <v>5244</v>
      </c>
      <c r="C487" s="152" t="s">
        <v>5245</v>
      </c>
      <c r="D487" s="182" t="s">
        <v>5246</v>
      </c>
      <c r="E487" s="153">
        <v>1431.22</v>
      </c>
      <c r="F487" s="153">
        <v>1761.3</v>
      </c>
      <c r="G487" s="154">
        <v>-330.07999999999993</v>
      </c>
      <c r="H487" s="155">
        <f t="shared" si="14"/>
        <v>-0.18740702889910857</v>
      </c>
      <c r="I487" s="155">
        <f t="shared" si="15"/>
        <v>4.5792636357731739E-5</v>
      </c>
      <c r="J487" s="154">
        <v>1431.22</v>
      </c>
      <c r="K487" s="154">
        <v>1761.3</v>
      </c>
      <c r="L487" s="156">
        <v>-330.07999999999993</v>
      </c>
      <c r="M487" s="20">
        <v>40817</v>
      </c>
      <c r="N487" s="20">
        <v>41182</v>
      </c>
      <c r="O487" s="165">
        <v>40851.612037037034</v>
      </c>
      <c r="P487" s="158" t="s">
        <v>2965</v>
      </c>
      <c r="Q487" s="165">
        <v>41182</v>
      </c>
      <c r="R487" s="165" t="s">
        <v>2915</v>
      </c>
    </row>
    <row r="488" spans="2:18" x14ac:dyDescent="0.2">
      <c r="B488" s="152" t="s">
        <v>5247</v>
      </c>
      <c r="C488" s="152" t="s">
        <v>5248</v>
      </c>
      <c r="D488" s="182" t="s">
        <v>5249</v>
      </c>
      <c r="E488" s="153">
        <v>14153.73</v>
      </c>
      <c r="F488" s="153">
        <v>60269.43</v>
      </c>
      <c r="G488" s="154">
        <v>-46115.7</v>
      </c>
      <c r="H488" s="155">
        <f t="shared" si="14"/>
        <v>-0.76515905327128519</v>
      </c>
      <c r="I488" s="155">
        <f t="shared" si="15"/>
        <v>4.5285603261239945E-4</v>
      </c>
      <c r="J488" s="154">
        <v>14153.73</v>
      </c>
      <c r="K488" s="154">
        <v>60269.43</v>
      </c>
      <c r="L488" s="156">
        <v>-46115.7</v>
      </c>
      <c r="M488" s="20">
        <v>40817</v>
      </c>
      <c r="N488" s="20">
        <v>41182</v>
      </c>
      <c r="O488" s="165">
        <v>40817</v>
      </c>
      <c r="P488" s="158" t="s">
        <v>2917</v>
      </c>
      <c r="Q488" s="165">
        <v>41213</v>
      </c>
      <c r="R488" s="165" t="s">
        <v>2917</v>
      </c>
    </row>
    <row r="489" spans="2:18" x14ac:dyDescent="0.2">
      <c r="B489" s="152" t="s">
        <v>5250</v>
      </c>
      <c r="C489" s="152" t="s">
        <v>5251</v>
      </c>
      <c r="D489" s="182" t="s">
        <v>5252</v>
      </c>
      <c r="E489" s="153">
        <v>16273.56</v>
      </c>
      <c r="F489" s="153">
        <v>18685</v>
      </c>
      <c r="G489" s="154">
        <v>-2411.4400000000005</v>
      </c>
      <c r="H489" s="155">
        <f t="shared" si="14"/>
        <v>-0.12905753278030507</v>
      </c>
      <c r="I489" s="155">
        <f t="shared" si="15"/>
        <v>5.2068110795386367E-4</v>
      </c>
      <c r="J489" s="154">
        <v>16273.56</v>
      </c>
      <c r="K489" s="154">
        <v>18685</v>
      </c>
      <c r="L489" s="156">
        <v>-2411.4400000000005</v>
      </c>
      <c r="M489" s="20">
        <v>40817</v>
      </c>
      <c r="N489" s="20">
        <v>41182</v>
      </c>
      <c r="O489" s="165">
        <v>41085</v>
      </c>
      <c r="P489" s="158" t="s">
        <v>3056</v>
      </c>
      <c r="Q489" s="165">
        <v>41180</v>
      </c>
      <c r="R489" s="165" t="s">
        <v>2915</v>
      </c>
    </row>
    <row r="490" spans="2:18" x14ac:dyDescent="0.2">
      <c r="B490" s="152" t="s">
        <v>5253</v>
      </c>
      <c r="C490" s="152" t="s">
        <v>5254</v>
      </c>
      <c r="D490" s="182" t="s">
        <v>5255</v>
      </c>
      <c r="E490" s="153">
        <v>764.91</v>
      </c>
      <c r="F490" s="153">
        <v>1573.92</v>
      </c>
      <c r="G490" s="154">
        <v>-809.0100000000001</v>
      </c>
      <c r="H490" s="155">
        <f t="shared" si="14"/>
        <v>-0.51400960658737427</v>
      </c>
      <c r="I490" s="155">
        <f t="shared" si="15"/>
        <v>2.4473697598127878E-5</v>
      </c>
      <c r="J490" s="154">
        <v>764.91</v>
      </c>
      <c r="K490" s="154">
        <v>1573.92</v>
      </c>
      <c r="L490" s="156">
        <v>-809.0100000000001</v>
      </c>
      <c r="M490" s="20">
        <v>40817</v>
      </c>
      <c r="N490" s="20">
        <v>41182</v>
      </c>
      <c r="O490" s="165">
        <v>41179</v>
      </c>
      <c r="P490" s="158" t="s">
        <v>2915</v>
      </c>
      <c r="Q490" s="165">
        <v>41545</v>
      </c>
      <c r="R490" s="165" t="s">
        <v>2915</v>
      </c>
    </row>
    <row r="491" spans="2:18" x14ac:dyDescent="0.2">
      <c r="B491" s="139"/>
      <c r="C491" s="139"/>
      <c r="D491" s="183"/>
      <c r="E491" s="142"/>
      <c r="F491" s="142"/>
      <c r="G491" s="138"/>
      <c r="H491" s="136"/>
      <c r="I491" s="136"/>
      <c r="J491" s="138"/>
      <c r="K491" s="138"/>
      <c r="L491" s="137"/>
      <c r="M491" s="143"/>
      <c r="N491" s="143"/>
      <c r="O491" s="140"/>
      <c r="P491" s="141"/>
      <c r="Q491" s="140"/>
      <c r="R491" s="141"/>
    </row>
    <row r="492" spans="2:18" x14ac:dyDescent="0.2">
      <c r="B492" s="139"/>
      <c r="C492" s="139"/>
      <c r="D492" s="183"/>
      <c r="E492" s="142"/>
      <c r="F492" s="142"/>
      <c r="G492" s="138"/>
      <c r="H492" s="136"/>
      <c r="I492" s="136"/>
      <c r="J492" s="138"/>
      <c r="K492" s="138"/>
      <c r="L492" s="137"/>
      <c r="M492" s="143"/>
      <c r="N492" s="143"/>
      <c r="O492" s="140"/>
      <c r="P492" s="141"/>
      <c r="Q492" s="140"/>
      <c r="R492" s="141"/>
    </row>
    <row r="493" spans="2:18" x14ac:dyDescent="0.2">
      <c r="B493" s="139"/>
      <c r="C493" s="139"/>
      <c r="D493" s="183"/>
      <c r="E493" s="142"/>
      <c r="F493" s="142"/>
      <c r="G493" s="144"/>
      <c r="H493" s="136"/>
      <c r="I493" s="136"/>
      <c r="J493" s="138"/>
      <c r="K493" s="138"/>
      <c r="L493" s="137"/>
      <c r="M493" s="143"/>
      <c r="N493" s="143"/>
      <c r="O493" s="140"/>
      <c r="P493" s="141"/>
      <c r="Q493" s="140"/>
      <c r="R493" s="141"/>
    </row>
    <row r="494" spans="2:18" x14ac:dyDescent="0.2">
      <c r="B494" s="139"/>
      <c r="C494" s="139"/>
      <c r="D494" s="183"/>
      <c r="E494" s="142"/>
      <c r="F494" s="142"/>
      <c r="G494" s="144"/>
      <c r="H494" s="136"/>
      <c r="I494" s="136"/>
      <c r="J494" s="138"/>
      <c r="K494" s="138"/>
      <c r="L494" s="137"/>
      <c r="M494" s="143"/>
      <c r="N494" s="143"/>
      <c r="O494" s="140"/>
      <c r="P494" s="141"/>
      <c r="Q494" s="140"/>
      <c r="R494" s="141"/>
    </row>
    <row r="495" spans="2:18" x14ac:dyDescent="0.2">
      <c r="B495" s="139"/>
      <c r="C495" s="139"/>
      <c r="D495" s="183"/>
      <c r="E495" s="142"/>
      <c r="F495" s="142"/>
      <c r="G495" s="144"/>
      <c r="H495" s="136"/>
      <c r="I495" s="136"/>
      <c r="J495" s="138"/>
      <c r="K495" s="138"/>
      <c r="L495" s="137"/>
      <c r="M495" s="143"/>
      <c r="N495" s="143"/>
      <c r="O495" s="140"/>
      <c r="P495" s="141"/>
      <c r="Q495" s="140"/>
      <c r="R495" s="141"/>
    </row>
    <row r="496" spans="2:18" x14ac:dyDescent="0.2">
      <c r="B496" s="139"/>
      <c r="C496" s="139"/>
      <c r="D496" s="183"/>
      <c r="E496" s="142"/>
      <c r="F496" s="142"/>
      <c r="G496" s="144"/>
      <c r="H496" s="136"/>
      <c r="I496" s="136"/>
      <c r="J496" s="138"/>
      <c r="K496" s="138"/>
      <c r="L496" s="137"/>
      <c r="M496" s="143"/>
      <c r="N496" s="143"/>
      <c r="O496" s="140"/>
      <c r="P496" s="141"/>
      <c r="Q496" s="140"/>
      <c r="R496" s="141"/>
    </row>
    <row r="497" spans="2:18" x14ac:dyDescent="0.2">
      <c r="B497" s="139"/>
      <c r="C497" s="139"/>
      <c r="D497" s="183"/>
      <c r="E497" s="142"/>
      <c r="F497" s="142"/>
      <c r="G497" s="138"/>
      <c r="H497" s="136"/>
      <c r="I497" s="136"/>
      <c r="J497" s="138"/>
      <c r="K497" s="138"/>
      <c r="L497" s="137"/>
      <c r="M497" s="143"/>
      <c r="N497" s="143"/>
      <c r="O497" s="140"/>
      <c r="P497" s="141"/>
      <c r="Q497" s="140"/>
      <c r="R497" s="141"/>
    </row>
    <row r="498" spans="2:18" x14ac:dyDescent="0.2">
      <c r="B498" s="139"/>
      <c r="C498" s="139"/>
      <c r="D498" s="183"/>
      <c r="E498" s="142"/>
      <c r="F498" s="142"/>
      <c r="G498" s="138"/>
      <c r="H498" s="136"/>
      <c r="I498" s="136"/>
      <c r="J498" s="138"/>
      <c r="K498" s="138"/>
      <c r="L498" s="137"/>
      <c r="M498" s="143"/>
      <c r="N498" s="143"/>
      <c r="O498" s="140"/>
      <c r="P498" s="141"/>
      <c r="Q498" s="140"/>
      <c r="R498" s="141"/>
    </row>
    <row r="499" spans="2:18" x14ac:dyDescent="0.2">
      <c r="B499" s="139"/>
      <c r="C499" s="139"/>
      <c r="D499" s="183"/>
      <c r="E499" s="142"/>
      <c r="F499" s="142"/>
      <c r="G499" s="144"/>
      <c r="H499" s="136"/>
      <c r="I499" s="136"/>
      <c r="J499" s="138"/>
      <c r="K499" s="138"/>
      <c r="L499" s="137"/>
      <c r="M499" s="143"/>
      <c r="N499" s="143"/>
      <c r="O499" s="140"/>
      <c r="P499" s="141"/>
      <c r="Q499" s="140"/>
      <c r="R499" s="141"/>
    </row>
    <row r="500" spans="2:18" x14ac:dyDescent="0.2">
      <c r="B500" s="139"/>
      <c r="C500" s="139"/>
      <c r="D500" s="183"/>
      <c r="E500" s="142"/>
      <c r="F500" s="142"/>
      <c r="G500" s="144"/>
      <c r="H500" s="136"/>
      <c r="I500" s="136"/>
      <c r="J500" s="138"/>
      <c r="K500" s="138"/>
      <c r="L500" s="137"/>
      <c r="M500" s="143"/>
      <c r="N500" s="143"/>
      <c r="O500" s="140"/>
      <c r="P500" s="141"/>
      <c r="Q500" s="140"/>
      <c r="R500" s="141"/>
    </row>
    <row r="501" spans="2:18" x14ac:dyDescent="0.2">
      <c r="B501" s="139"/>
      <c r="C501" s="139"/>
      <c r="D501" s="183"/>
      <c r="E501" s="142"/>
      <c r="F501" s="142"/>
      <c r="G501" s="144"/>
      <c r="H501" s="136"/>
      <c r="I501" s="136"/>
      <c r="J501" s="138"/>
      <c r="K501" s="138"/>
      <c r="L501" s="137"/>
      <c r="M501" s="143"/>
      <c r="N501" s="143"/>
      <c r="O501" s="140"/>
      <c r="P501" s="141"/>
      <c r="Q501" s="140"/>
      <c r="R501" s="141"/>
    </row>
    <row r="502" spans="2:18" x14ac:dyDescent="0.2">
      <c r="B502" s="139"/>
      <c r="C502" s="139"/>
      <c r="D502" s="183"/>
      <c r="E502" s="142"/>
      <c r="F502" s="142"/>
      <c r="G502" s="144"/>
      <c r="H502" s="136"/>
      <c r="I502" s="136"/>
      <c r="J502" s="138"/>
      <c r="K502" s="138"/>
      <c r="L502" s="137"/>
      <c r="M502" s="143"/>
      <c r="N502" s="143"/>
      <c r="O502" s="140"/>
      <c r="P502" s="141"/>
      <c r="Q502" s="140"/>
      <c r="R502" s="141"/>
    </row>
    <row r="503" spans="2:18" x14ac:dyDescent="0.2">
      <c r="B503" s="139"/>
      <c r="C503" s="139"/>
      <c r="D503" s="183"/>
      <c r="E503" s="142"/>
      <c r="F503" s="142"/>
      <c r="G503" s="144"/>
      <c r="H503" s="136"/>
      <c r="I503" s="136"/>
      <c r="J503" s="138"/>
      <c r="K503" s="138"/>
      <c r="L503" s="137"/>
      <c r="M503" s="143"/>
      <c r="N503" s="143"/>
      <c r="O503" s="140"/>
      <c r="P503" s="141"/>
      <c r="Q503" s="140"/>
      <c r="R503" s="141"/>
    </row>
    <row r="504" spans="2:18" x14ac:dyDescent="0.2">
      <c r="B504" s="139"/>
      <c r="C504" s="139"/>
      <c r="D504" s="183"/>
      <c r="E504" s="142"/>
      <c r="F504" s="142"/>
      <c r="G504" s="144"/>
      <c r="H504" s="136"/>
      <c r="I504" s="136"/>
      <c r="J504" s="138"/>
      <c r="K504" s="138"/>
      <c r="L504" s="137"/>
      <c r="M504" s="143"/>
      <c r="N504" s="143"/>
      <c r="O504" s="140"/>
      <c r="P504" s="141"/>
      <c r="Q504" s="140"/>
      <c r="R504" s="141"/>
    </row>
    <row r="505" spans="2:18" x14ac:dyDescent="0.2">
      <c r="B505" s="139"/>
      <c r="C505" s="139"/>
      <c r="D505" s="183"/>
      <c r="E505" s="142"/>
      <c r="F505" s="142"/>
      <c r="G505" s="144"/>
      <c r="H505" s="136"/>
      <c r="I505" s="136"/>
      <c r="J505" s="138"/>
      <c r="K505" s="138"/>
      <c r="L505" s="137"/>
      <c r="M505" s="143"/>
      <c r="N505" s="143"/>
      <c r="O505" s="140"/>
      <c r="P505" s="141"/>
      <c r="Q505" s="140"/>
      <c r="R505" s="141"/>
    </row>
    <row r="506" spans="2:18" x14ac:dyDescent="0.2">
      <c r="B506" s="139"/>
      <c r="C506" s="139"/>
      <c r="D506" s="183"/>
      <c r="E506" s="142"/>
      <c r="F506" s="142"/>
      <c r="G506" s="144"/>
      <c r="H506" s="136"/>
      <c r="I506" s="136"/>
      <c r="J506" s="138"/>
      <c r="K506" s="138"/>
      <c r="L506" s="137"/>
      <c r="M506" s="143"/>
      <c r="N506" s="143"/>
      <c r="O506" s="140"/>
      <c r="P506" s="141"/>
      <c r="Q506" s="140"/>
      <c r="R506" s="141"/>
    </row>
    <row r="507" spans="2:18" x14ac:dyDescent="0.2">
      <c r="B507" s="139"/>
      <c r="C507" s="139"/>
      <c r="D507" s="183"/>
      <c r="E507" s="142"/>
      <c r="F507" s="142"/>
      <c r="G507" s="144"/>
      <c r="H507" s="136"/>
      <c r="I507" s="136"/>
      <c r="J507" s="138"/>
      <c r="K507" s="138"/>
      <c r="L507" s="137"/>
      <c r="M507" s="143"/>
      <c r="N507" s="143"/>
      <c r="O507" s="140"/>
      <c r="P507" s="141"/>
      <c r="Q507" s="140"/>
      <c r="R507" s="141"/>
    </row>
    <row r="508" spans="2:18" x14ac:dyDescent="0.2">
      <c r="B508" s="139"/>
      <c r="C508" s="139"/>
      <c r="D508" s="183"/>
      <c r="E508" s="142"/>
      <c r="F508" s="142"/>
      <c r="G508" s="144"/>
      <c r="H508" s="136"/>
      <c r="I508" s="136"/>
      <c r="J508" s="138"/>
      <c r="K508" s="138"/>
      <c r="L508" s="137"/>
      <c r="M508" s="143"/>
      <c r="N508" s="143"/>
      <c r="O508" s="140"/>
      <c r="P508" s="141"/>
      <c r="Q508" s="140"/>
      <c r="R508" s="141"/>
    </row>
    <row r="509" spans="2:18" x14ac:dyDescent="0.2">
      <c r="B509" s="139"/>
      <c r="C509" s="139"/>
      <c r="D509" s="183"/>
      <c r="E509" s="142"/>
      <c r="F509" s="142"/>
      <c r="G509" s="144"/>
      <c r="H509" s="136"/>
      <c r="I509" s="136"/>
      <c r="J509" s="138"/>
      <c r="K509" s="138"/>
      <c r="L509" s="137"/>
      <c r="M509" s="143"/>
      <c r="N509" s="143"/>
      <c r="O509" s="140"/>
      <c r="P509" s="141"/>
      <c r="Q509" s="140"/>
      <c r="R509" s="141"/>
    </row>
    <row r="510" spans="2:18" x14ac:dyDescent="0.2">
      <c r="B510" s="139"/>
      <c r="C510" s="139"/>
      <c r="D510" s="183"/>
      <c r="E510" s="142"/>
      <c r="F510" s="142"/>
      <c r="G510" s="144"/>
      <c r="H510" s="136"/>
      <c r="I510" s="136"/>
      <c r="J510" s="138"/>
      <c r="K510" s="138"/>
      <c r="L510" s="137"/>
      <c r="M510" s="143"/>
      <c r="N510" s="143"/>
      <c r="O510" s="140"/>
      <c r="P510" s="141"/>
      <c r="Q510" s="140"/>
      <c r="R510" s="141"/>
    </row>
    <row r="511" spans="2:18" x14ac:dyDescent="0.2">
      <c r="B511" s="139"/>
      <c r="C511" s="139"/>
      <c r="D511" s="183"/>
      <c r="E511" s="142"/>
      <c r="F511" s="142"/>
      <c r="G511" s="138"/>
      <c r="H511" s="136"/>
      <c r="I511" s="136"/>
      <c r="J511" s="138"/>
      <c r="K511" s="138"/>
      <c r="L511" s="137"/>
      <c r="M511" s="143"/>
      <c r="N511" s="143"/>
      <c r="O511" s="140"/>
      <c r="P511" s="141"/>
      <c r="Q511" s="140"/>
      <c r="R511" s="141"/>
    </row>
    <row r="512" spans="2:18" x14ac:dyDescent="0.2">
      <c r="B512" s="139"/>
      <c r="C512" s="139"/>
      <c r="D512" s="183"/>
      <c r="E512" s="142"/>
      <c r="F512" s="142"/>
      <c r="G512" s="138"/>
      <c r="H512" s="136"/>
      <c r="I512" s="136"/>
      <c r="J512" s="138"/>
      <c r="K512" s="138"/>
      <c r="L512" s="137"/>
      <c r="M512" s="143"/>
      <c r="N512" s="143"/>
      <c r="O512" s="140"/>
      <c r="P512" s="141"/>
      <c r="Q512" s="140"/>
      <c r="R512" s="141"/>
    </row>
    <row r="513" spans="2:18" x14ac:dyDescent="0.2">
      <c r="B513" s="139"/>
      <c r="C513" s="139"/>
      <c r="D513" s="183"/>
      <c r="E513" s="142"/>
      <c r="F513" s="142"/>
      <c r="G513" s="144"/>
      <c r="H513" s="136"/>
      <c r="I513" s="136"/>
      <c r="J513" s="138"/>
      <c r="K513" s="138"/>
      <c r="L513" s="137"/>
      <c r="M513" s="143"/>
      <c r="N513" s="143"/>
      <c r="O513" s="140"/>
      <c r="P513" s="141"/>
      <c r="Q513" s="140"/>
      <c r="R513" s="141"/>
    </row>
    <row r="514" spans="2:18" x14ac:dyDescent="0.2">
      <c r="B514" s="139"/>
      <c r="C514" s="139"/>
      <c r="D514" s="183"/>
      <c r="E514" s="142"/>
      <c r="F514" s="142"/>
      <c r="G514" s="144"/>
      <c r="H514" s="136"/>
      <c r="I514" s="136"/>
      <c r="J514" s="138"/>
      <c r="K514" s="138"/>
      <c r="L514" s="137"/>
      <c r="M514" s="143"/>
      <c r="N514" s="143"/>
      <c r="O514" s="140"/>
      <c r="P514" s="141"/>
      <c r="Q514" s="140"/>
      <c r="R514" s="141"/>
    </row>
    <row r="515" spans="2:18" x14ac:dyDescent="0.2">
      <c r="B515" s="139"/>
      <c r="C515" s="139"/>
      <c r="D515" s="183"/>
      <c r="E515" s="142"/>
      <c r="F515" s="142"/>
      <c r="G515" s="144"/>
      <c r="H515" s="136"/>
      <c r="I515" s="136"/>
      <c r="J515" s="138"/>
      <c r="K515" s="138"/>
      <c r="L515" s="137"/>
      <c r="M515" s="143"/>
      <c r="N515" s="143"/>
      <c r="O515" s="140"/>
      <c r="P515" s="141"/>
      <c r="Q515" s="140"/>
      <c r="R515" s="141"/>
    </row>
    <row r="516" spans="2:18" x14ac:dyDescent="0.2">
      <c r="B516" s="139"/>
      <c r="C516" s="139"/>
      <c r="D516" s="183"/>
      <c r="E516" s="142"/>
      <c r="F516" s="142"/>
      <c r="G516" s="138"/>
      <c r="H516" s="136"/>
      <c r="I516" s="136"/>
      <c r="J516" s="138"/>
      <c r="K516" s="138"/>
      <c r="L516" s="137"/>
      <c r="M516" s="143"/>
      <c r="N516" s="143"/>
      <c r="O516" s="140"/>
      <c r="P516" s="141"/>
      <c r="Q516" s="140"/>
      <c r="R516" s="141"/>
    </row>
    <row r="517" spans="2:18" x14ac:dyDescent="0.2">
      <c r="B517" s="139"/>
      <c r="C517" s="139"/>
      <c r="D517" s="183"/>
      <c r="E517" s="142"/>
      <c r="F517" s="142"/>
      <c r="G517" s="138"/>
      <c r="H517" s="136"/>
      <c r="I517" s="136"/>
      <c r="J517" s="138"/>
      <c r="K517" s="138"/>
      <c r="L517" s="137"/>
      <c r="M517" s="143"/>
      <c r="N517" s="143"/>
      <c r="O517" s="140"/>
      <c r="P517" s="141"/>
      <c r="Q517" s="140"/>
      <c r="R517" s="141"/>
    </row>
    <row r="518" spans="2:18" x14ac:dyDescent="0.2">
      <c r="B518" s="139"/>
      <c r="C518" s="139"/>
      <c r="D518" s="183"/>
      <c r="E518" s="142"/>
      <c r="F518" s="142"/>
      <c r="G518" s="138"/>
      <c r="H518" s="136"/>
      <c r="I518" s="136"/>
      <c r="J518" s="138"/>
      <c r="K518" s="138"/>
      <c r="L518" s="137"/>
      <c r="M518" s="143"/>
      <c r="N518" s="143"/>
      <c r="O518" s="140"/>
      <c r="P518" s="141"/>
      <c r="Q518" s="140"/>
      <c r="R518" s="141"/>
    </row>
    <row r="519" spans="2:18" x14ac:dyDescent="0.2">
      <c r="B519" s="139"/>
      <c r="C519" s="139"/>
      <c r="D519" s="183"/>
      <c r="E519" s="142"/>
      <c r="F519" s="142"/>
      <c r="G519" s="138"/>
      <c r="H519" s="136"/>
      <c r="I519" s="136"/>
      <c r="J519" s="138"/>
      <c r="K519" s="138"/>
      <c r="L519" s="137"/>
      <c r="M519" s="143"/>
      <c r="N519" s="143"/>
      <c r="O519" s="140"/>
      <c r="P519" s="141"/>
      <c r="Q519" s="140"/>
      <c r="R519" s="141"/>
    </row>
    <row r="520" spans="2:18" x14ac:dyDescent="0.2">
      <c r="B520" s="139"/>
      <c r="C520" s="139"/>
      <c r="D520" s="183"/>
      <c r="E520" s="142"/>
      <c r="F520" s="142"/>
      <c r="G520" s="138"/>
      <c r="H520" s="136"/>
      <c r="I520" s="136"/>
      <c r="J520" s="138"/>
      <c r="K520" s="138"/>
      <c r="L520" s="137"/>
      <c r="M520" s="143"/>
      <c r="N520" s="143"/>
      <c r="O520" s="140"/>
      <c r="P520" s="141"/>
      <c r="Q520" s="140"/>
      <c r="R520" s="141"/>
    </row>
    <row r="521" spans="2:18" x14ac:dyDescent="0.2">
      <c r="B521" s="139"/>
      <c r="C521" s="139"/>
      <c r="D521" s="183"/>
      <c r="E521" s="142"/>
      <c r="F521" s="142"/>
      <c r="G521" s="138"/>
      <c r="H521" s="136"/>
      <c r="I521" s="136"/>
      <c r="J521" s="138"/>
      <c r="K521" s="138"/>
      <c r="L521" s="137"/>
      <c r="M521" s="143"/>
      <c r="N521" s="143"/>
      <c r="O521" s="140"/>
      <c r="P521" s="141"/>
      <c r="Q521" s="140"/>
      <c r="R521" s="141"/>
    </row>
    <row r="522" spans="2:18" x14ac:dyDescent="0.2">
      <c r="B522" s="139"/>
      <c r="C522" s="139"/>
      <c r="D522" s="183"/>
      <c r="E522" s="142"/>
      <c r="F522" s="142"/>
      <c r="G522" s="138"/>
      <c r="H522" s="136"/>
      <c r="I522" s="136"/>
      <c r="J522" s="138"/>
      <c r="K522" s="138"/>
      <c r="L522" s="137"/>
      <c r="M522" s="143"/>
      <c r="N522" s="143"/>
      <c r="O522" s="140"/>
      <c r="P522" s="141"/>
      <c r="Q522" s="140"/>
      <c r="R522" s="141"/>
    </row>
    <row r="523" spans="2:18" x14ac:dyDescent="0.2">
      <c r="B523" s="139"/>
      <c r="C523" s="139"/>
      <c r="D523" s="183"/>
      <c r="E523" s="142"/>
      <c r="F523" s="142"/>
      <c r="G523" s="138"/>
      <c r="H523" s="136"/>
      <c r="I523" s="136"/>
      <c r="J523" s="138"/>
      <c r="K523" s="138"/>
      <c r="L523" s="137"/>
      <c r="M523" s="143"/>
      <c r="N523" s="143"/>
      <c r="O523" s="140"/>
      <c r="P523" s="141"/>
      <c r="Q523" s="140"/>
      <c r="R523" s="141"/>
    </row>
    <row r="524" spans="2:18" x14ac:dyDescent="0.2">
      <c r="B524" s="139"/>
      <c r="C524" s="139"/>
      <c r="D524" s="183"/>
      <c r="E524" s="142"/>
      <c r="F524" s="142"/>
      <c r="G524" s="144"/>
      <c r="H524" s="136"/>
      <c r="I524" s="136"/>
      <c r="J524" s="138"/>
      <c r="K524" s="138"/>
      <c r="L524" s="137"/>
      <c r="M524" s="143"/>
      <c r="N524" s="143"/>
      <c r="O524" s="140"/>
      <c r="P524" s="141"/>
      <c r="Q524" s="140"/>
      <c r="R524" s="141"/>
    </row>
    <row r="525" spans="2:18" x14ac:dyDescent="0.2">
      <c r="B525" s="139"/>
      <c r="C525" s="139"/>
      <c r="D525" s="183"/>
      <c r="E525" s="142"/>
      <c r="F525" s="142"/>
      <c r="G525" s="144"/>
      <c r="H525" s="136"/>
      <c r="I525" s="136"/>
      <c r="J525" s="138"/>
      <c r="K525" s="138"/>
      <c r="L525" s="137"/>
      <c r="M525" s="143"/>
      <c r="N525" s="143"/>
      <c r="O525" s="140"/>
      <c r="P525" s="141"/>
      <c r="Q525" s="140"/>
      <c r="R525" s="141"/>
    </row>
    <row r="526" spans="2:18" x14ac:dyDescent="0.2">
      <c r="B526" s="139"/>
      <c r="C526" s="139"/>
      <c r="D526" s="183"/>
      <c r="E526" s="142"/>
      <c r="F526" s="142"/>
      <c r="G526" s="144"/>
      <c r="H526" s="136"/>
      <c r="I526" s="136"/>
      <c r="J526" s="138"/>
      <c r="K526" s="138"/>
      <c r="L526" s="137"/>
      <c r="M526" s="143"/>
      <c r="N526" s="143"/>
      <c r="O526" s="140"/>
      <c r="P526" s="141"/>
      <c r="Q526" s="140"/>
      <c r="R526" s="141"/>
    </row>
    <row r="527" spans="2:18" x14ac:dyDescent="0.2">
      <c r="B527" s="139"/>
      <c r="C527" s="139"/>
      <c r="D527" s="183"/>
      <c r="E527" s="142"/>
      <c r="F527" s="142"/>
      <c r="G527" s="144"/>
      <c r="H527" s="136"/>
      <c r="I527" s="136"/>
      <c r="J527" s="138"/>
      <c r="K527" s="138"/>
      <c r="L527" s="137"/>
      <c r="M527" s="143"/>
      <c r="N527" s="143"/>
      <c r="O527" s="140"/>
      <c r="P527" s="141"/>
      <c r="Q527" s="140"/>
      <c r="R527" s="141"/>
    </row>
    <row r="528" spans="2:18" x14ac:dyDescent="0.2">
      <c r="B528" s="139"/>
      <c r="C528" s="139"/>
      <c r="D528" s="183"/>
      <c r="E528" s="142"/>
      <c r="F528" s="142"/>
      <c r="G528" s="138"/>
      <c r="H528" s="136"/>
      <c r="I528" s="136"/>
      <c r="J528" s="138"/>
      <c r="K528" s="138"/>
      <c r="L528" s="137"/>
      <c r="M528" s="143"/>
      <c r="N528" s="143"/>
      <c r="O528" s="140"/>
      <c r="P528" s="141"/>
      <c r="Q528" s="140"/>
      <c r="R528" s="141"/>
    </row>
    <row r="529" spans="2:18" x14ac:dyDescent="0.2">
      <c r="B529" s="139"/>
      <c r="C529" s="139"/>
      <c r="D529" s="183"/>
      <c r="E529" s="142"/>
      <c r="F529" s="142"/>
      <c r="G529" s="144"/>
      <c r="H529" s="136"/>
      <c r="I529" s="136"/>
      <c r="J529" s="138"/>
      <c r="K529" s="138"/>
      <c r="L529" s="137"/>
      <c r="M529" s="143"/>
      <c r="N529" s="143"/>
      <c r="O529" s="140"/>
      <c r="P529" s="141"/>
      <c r="Q529" s="140"/>
      <c r="R529" s="141"/>
    </row>
    <row r="530" spans="2:18" x14ac:dyDescent="0.2">
      <c r="B530" s="139"/>
      <c r="C530" s="139"/>
      <c r="D530" s="183"/>
      <c r="E530" s="142"/>
      <c r="F530" s="142"/>
      <c r="G530" s="138"/>
      <c r="H530" s="136"/>
      <c r="I530" s="136"/>
      <c r="J530" s="138"/>
      <c r="K530" s="138"/>
      <c r="L530" s="137"/>
      <c r="M530" s="143"/>
      <c r="N530" s="143"/>
      <c r="O530" s="140"/>
      <c r="P530" s="141"/>
      <c r="Q530" s="140"/>
      <c r="R530" s="141"/>
    </row>
    <row r="531" spans="2:18" x14ac:dyDescent="0.2">
      <c r="B531" s="139"/>
      <c r="C531" s="139"/>
      <c r="D531" s="183"/>
      <c r="E531" s="142"/>
      <c r="F531" s="142"/>
      <c r="G531" s="138"/>
      <c r="H531" s="136"/>
      <c r="I531" s="136"/>
      <c r="J531" s="138"/>
      <c r="K531" s="138"/>
      <c r="L531" s="137"/>
      <c r="M531" s="143"/>
      <c r="N531" s="143"/>
      <c r="O531" s="140"/>
      <c r="P531" s="141"/>
      <c r="Q531" s="140"/>
      <c r="R531" s="141"/>
    </row>
    <row r="532" spans="2:18" x14ac:dyDescent="0.2">
      <c r="B532" s="139"/>
      <c r="C532" s="139"/>
      <c r="D532" s="183"/>
      <c r="E532" s="142"/>
      <c r="F532" s="142"/>
      <c r="G532" s="138"/>
      <c r="H532" s="136"/>
      <c r="I532" s="136"/>
      <c r="J532" s="138"/>
      <c r="K532" s="138"/>
      <c r="L532" s="137"/>
      <c r="M532" s="143"/>
      <c r="N532" s="143"/>
      <c r="O532" s="140"/>
      <c r="P532" s="141"/>
      <c r="Q532" s="140"/>
      <c r="R532" s="141"/>
    </row>
    <row r="533" spans="2:18" x14ac:dyDescent="0.2">
      <c r="B533" s="139"/>
      <c r="C533" s="139"/>
      <c r="D533" s="183"/>
      <c r="E533" s="142"/>
      <c r="F533" s="142"/>
      <c r="G533" s="138"/>
      <c r="H533" s="136"/>
      <c r="I533" s="136"/>
      <c r="J533" s="138"/>
      <c r="K533" s="138"/>
      <c r="L533" s="137"/>
      <c r="M533" s="143"/>
      <c r="N533" s="143"/>
      <c r="O533" s="140"/>
      <c r="P533" s="141"/>
      <c r="Q533" s="140"/>
      <c r="R533" s="141"/>
    </row>
    <row r="534" spans="2:18" x14ac:dyDescent="0.2">
      <c r="B534" s="139"/>
      <c r="C534" s="139"/>
      <c r="D534" s="183"/>
      <c r="E534" s="142"/>
      <c r="F534" s="142"/>
      <c r="G534" s="138"/>
      <c r="H534" s="136"/>
      <c r="I534" s="136"/>
      <c r="J534" s="138"/>
      <c r="K534" s="138"/>
      <c r="L534" s="137"/>
      <c r="M534" s="143"/>
      <c r="N534" s="143"/>
      <c r="O534" s="140"/>
      <c r="P534" s="141"/>
      <c r="Q534" s="140"/>
      <c r="R534" s="141"/>
    </row>
    <row r="535" spans="2:18" x14ac:dyDescent="0.2">
      <c r="B535" s="139"/>
      <c r="C535" s="139"/>
      <c r="D535" s="183"/>
      <c r="E535" s="142"/>
      <c r="F535" s="142"/>
      <c r="G535" s="138"/>
      <c r="H535" s="136"/>
      <c r="I535" s="136"/>
      <c r="J535" s="138"/>
      <c r="K535" s="138"/>
      <c r="L535" s="137"/>
      <c r="M535" s="143"/>
      <c r="N535" s="143"/>
      <c r="O535" s="140"/>
      <c r="P535" s="141"/>
      <c r="Q535" s="140"/>
      <c r="R535" s="141"/>
    </row>
    <row r="536" spans="2:18" x14ac:dyDescent="0.2">
      <c r="B536" s="139"/>
      <c r="C536" s="139"/>
      <c r="D536" s="183"/>
      <c r="E536" s="142"/>
      <c r="F536" s="142"/>
      <c r="G536" s="144"/>
      <c r="H536" s="136"/>
      <c r="I536" s="136"/>
      <c r="J536" s="138"/>
      <c r="K536" s="138"/>
      <c r="L536" s="137"/>
      <c r="M536" s="143"/>
      <c r="N536" s="143"/>
      <c r="O536" s="140"/>
      <c r="P536" s="141"/>
      <c r="Q536" s="140"/>
      <c r="R536" s="141"/>
    </row>
    <row r="537" spans="2:18" x14ac:dyDescent="0.2">
      <c r="B537" s="139"/>
      <c r="C537" s="139"/>
      <c r="D537" s="183"/>
      <c r="E537" s="142"/>
      <c r="F537" s="142"/>
      <c r="G537" s="138"/>
      <c r="H537" s="136"/>
      <c r="I537" s="136"/>
      <c r="J537" s="138"/>
      <c r="K537" s="138"/>
      <c r="L537" s="137"/>
      <c r="M537" s="143"/>
      <c r="N537" s="143"/>
      <c r="O537" s="140"/>
      <c r="P537" s="141"/>
      <c r="Q537" s="140"/>
      <c r="R537" s="141"/>
    </row>
    <row r="538" spans="2:18" x14ac:dyDescent="0.2">
      <c r="B538" s="139"/>
      <c r="C538" s="139"/>
      <c r="D538" s="183"/>
      <c r="E538" s="142"/>
      <c r="F538" s="142"/>
      <c r="G538" s="138"/>
      <c r="H538" s="136"/>
      <c r="I538" s="136"/>
      <c r="J538" s="138"/>
      <c r="K538" s="138"/>
      <c r="L538" s="137"/>
      <c r="M538" s="143"/>
      <c r="N538" s="143"/>
      <c r="O538" s="140"/>
      <c r="P538" s="141"/>
      <c r="Q538" s="140"/>
      <c r="R538" s="141"/>
    </row>
    <row r="539" spans="2:18" x14ac:dyDescent="0.2">
      <c r="B539" s="139"/>
      <c r="C539" s="139"/>
      <c r="D539" s="183"/>
      <c r="E539" s="142"/>
      <c r="F539" s="142"/>
      <c r="G539" s="138"/>
      <c r="H539" s="136"/>
      <c r="I539" s="136"/>
      <c r="J539" s="138"/>
      <c r="K539" s="138"/>
      <c r="L539" s="137"/>
      <c r="M539" s="143"/>
      <c r="N539" s="143"/>
      <c r="O539" s="140"/>
      <c r="P539" s="141"/>
      <c r="Q539" s="140"/>
      <c r="R539" s="141"/>
    </row>
    <row r="540" spans="2:18" x14ac:dyDescent="0.2">
      <c r="B540" s="139"/>
      <c r="C540" s="139"/>
      <c r="D540" s="183"/>
      <c r="E540" s="142"/>
      <c r="F540" s="142"/>
      <c r="G540" s="144"/>
      <c r="H540" s="136"/>
      <c r="I540" s="136"/>
      <c r="J540" s="138"/>
      <c r="K540" s="138"/>
      <c r="L540" s="137"/>
      <c r="M540" s="143"/>
      <c r="N540" s="143"/>
      <c r="O540" s="140"/>
      <c r="P540" s="141"/>
      <c r="Q540" s="140"/>
      <c r="R540" s="141"/>
    </row>
    <row r="541" spans="2:18" x14ac:dyDescent="0.2">
      <c r="B541" s="139"/>
      <c r="C541" s="139"/>
      <c r="D541" s="183"/>
      <c r="E541" s="142"/>
      <c r="F541" s="142"/>
      <c r="G541" s="138"/>
      <c r="H541" s="136"/>
      <c r="I541" s="136"/>
      <c r="J541" s="138"/>
      <c r="K541" s="138"/>
      <c r="L541" s="137"/>
      <c r="M541" s="143"/>
      <c r="N541" s="143"/>
      <c r="O541" s="140"/>
      <c r="P541" s="141"/>
      <c r="Q541" s="140"/>
      <c r="R541" s="141"/>
    </row>
    <row r="542" spans="2:18" x14ac:dyDescent="0.2">
      <c r="B542" s="139"/>
      <c r="C542" s="139"/>
      <c r="D542" s="183"/>
      <c r="E542" s="142"/>
      <c r="F542" s="142"/>
      <c r="G542" s="138"/>
      <c r="H542" s="136"/>
      <c r="I542" s="136"/>
      <c r="J542" s="138"/>
      <c r="K542" s="138"/>
      <c r="L542" s="137"/>
      <c r="M542" s="143"/>
      <c r="N542" s="143"/>
      <c r="O542" s="140"/>
      <c r="P542" s="141"/>
      <c r="Q542" s="140"/>
      <c r="R542" s="141"/>
    </row>
    <row r="543" spans="2:18" x14ac:dyDescent="0.2">
      <c r="B543" s="139"/>
      <c r="C543" s="139"/>
      <c r="D543" s="183"/>
      <c r="E543" s="142"/>
      <c r="F543" s="142"/>
      <c r="G543" s="138"/>
      <c r="H543" s="136"/>
      <c r="I543" s="136"/>
      <c r="J543" s="138"/>
      <c r="K543" s="138"/>
      <c r="L543" s="137"/>
      <c r="M543" s="143"/>
      <c r="N543" s="143"/>
      <c r="O543" s="140"/>
      <c r="P543" s="141"/>
      <c r="Q543" s="140"/>
      <c r="R543" s="141"/>
    </row>
    <row r="544" spans="2:18" x14ac:dyDescent="0.2">
      <c r="B544" s="139"/>
      <c r="C544" s="139"/>
      <c r="D544" s="183"/>
      <c r="E544" s="142"/>
      <c r="F544" s="142"/>
      <c r="G544" s="138"/>
      <c r="H544" s="136"/>
      <c r="I544" s="136"/>
      <c r="J544" s="138"/>
      <c r="K544" s="138"/>
      <c r="L544" s="137"/>
      <c r="M544" s="143"/>
      <c r="N544" s="143"/>
      <c r="O544" s="140"/>
      <c r="P544" s="141"/>
      <c r="Q544" s="140"/>
      <c r="R544" s="141"/>
    </row>
    <row r="545" spans="2:18" x14ac:dyDescent="0.2">
      <c r="B545" s="139"/>
      <c r="C545" s="139"/>
      <c r="D545" s="183"/>
      <c r="E545" s="142"/>
      <c r="F545" s="142"/>
      <c r="G545" s="138"/>
      <c r="H545" s="136"/>
      <c r="I545" s="136"/>
      <c r="J545" s="138"/>
      <c r="K545" s="138"/>
      <c r="L545" s="137"/>
      <c r="M545" s="143"/>
      <c r="N545" s="143"/>
      <c r="O545" s="140"/>
      <c r="P545" s="141"/>
      <c r="Q545" s="140"/>
      <c r="R545" s="141"/>
    </row>
    <row r="546" spans="2:18" x14ac:dyDescent="0.2">
      <c r="B546" s="139"/>
      <c r="C546" s="139"/>
      <c r="D546" s="183"/>
      <c r="E546" s="142"/>
      <c r="F546" s="142"/>
      <c r="G546" s="138"/>
      <c r="H546" s="136"/>
      <c r="I546" s="136"/>
      <c r="J546" s="138"/>
      <c r="K546" s="138"/>
      <c r="L546" s="137"/>
      <c r="M546" s="143"/>
      <c r="N546" s="143"/>
      <c r="O546" s="140"/>
      <c r="P546" s="141"/>
      <c r="Q546" s="140"/>
      <c r="R546" s="141"/>
    </row>
    <row r="547" spans="2:18" x14ac:dyDescent="0.2">
      <c r="B547" s="52"/>
      <c r="F547" s="90"/>
      <c r="H547" s="54"/>
      <c r="K547" s="90"/>
      <c r="M547" s="56"/>
      <c r="N547" s="56"/>
      <c r="O547" s="52"/>
      <c r="P547" s="52"/>
      <c r="Q547" s="52"/>
      <c r="R547" s="52"/>
    </row>
    <row r="548" spans="2:18" x14ac:dyDescent="0.2">
      <c r="B548" s="52"/>
      <c r="F548" s="90"/>
      <c r="H548" s="54"/>
      <c r="K548" s="90"/>
      <c r="M548" s="56"/>
      <c r="N548" s="56"/>
      <c r="O548" s="52"/>
      <c r="P548" s="52"/>
      <c r="Q548" s="52"/>
      <c r="R548" s="52"/>
    </row>
    <row r="549" spans="2:18" x14ac:dyDescent="0.2">
      <c r="B549" s="52"/>
      <c r="F549" s="90"/>
      <c r="H549" s="54"/>
      <c r="K549" s="90"/>
      <c r="M549" s="56"/>
      <c r="N549" s="56"/>
      <c r="O549" s="52"/>
      <c r="P549" s="52"/>
      <c r="Q549" s="52"/>
      <c r="R549" s="52"/>
    </row>
    <row r="550" spans="2:18" x14ac:dyDescent="0.2">
      <c r="B550" s="52"/>
      <c r="F550" s="90"/>
      <c r="H550" s="54"/>
      <c r="K550" s="90"/>
      <c r="M550" s="56"/>
      <c r="N550" s="56"/>
      <c r="O550" s="52"/>
      <c r="P550" s="52"/>
      <c r="Q550" s="52"/>
      <c r="R550" s="52"/>
    </row>
    <row r="551" spans="2:18" x14ac:dyDescent="0.2">
      <c r="B551" s="52"/>
      <c r="F551" s="90"/>
      <c r="H551" s="54"/>
      <c r="K551" s="90"/>
      <c r="M551" s="56"/>
      <c r="N551" s="56"/>
      <c r="O551" s="52"/>
      <c r="P551" s="52"/>
      <c r="Q551" s="52"/>
      <c r="R551" s="52"/>
    </row>
    <row r="552" spans="2:18" x14ac:dyDescent="0.2">
      <c r="B552" s="52"/>
      <c r="F552" s="90"/>
      <c r="H552" s="54"/>
      <c r="K552" s="90"/>
      <c r="M552" s="56"/>
      <c r="N552" s="56"/>
      <c r="O552" s="52"/>
      <c r="P552" s="52"/>
      <c r="Q552" s="52"/>
      <c r="R552" s="52"/>
    </row>
    <row r="553" spans="2:18" x14ac:dyDescent="0.2">
      <c r="B553" s="52"/>
      <c r="F553" s="90"/>
      <c r="H553" s="54"/>
      <c r="K553" s="90"/>
      <c r="M553" s="56"/>
      <c r="N553" s="56"/>
      <c r="O553" s="52"/>
      <c r="P553" s="52"/>
      <c r="Q553" s="52"/>
      <c r="R553" s="52"/>
    </row>
    <row r="554" spans="2:18" x14ac:dyDescent="0.2">
      <c r="B554" s="52"/>
      <c r="F554" s="90"/>
      <c r="H554" s="54"/>
      <c r="K554" s="90"/>
      <c r="M554" s="56"/>
      <c r="N554" s="56"/>
      <c r="O554" s="52"/>
      <c r="P554" s="52"/>
      <c r="Q554" s="52"/>
      <c r="R554" s="52"/>
    </row>
    <row r="555" spans="2:18" x14ac:dyDescent="0.2">
      <c r="B555" s="52"/>
      <c r="F555" s="90"/>
      <c r="H555" s="54"/>
      <c r="K555" s="90"/>
      <c r="M555" s="56"/>
      <c r="N555" s="56"/>
      <c r="O555" s="52"/>
      <c r="P555" s="52"/>
      <c r="Q555" s="52"/>
      <c r="R555" s="52"/>
    </row>
    <row r="556" spans="2:18" x14ac:dyDescent="0.2">
      <c r="B556" s="52"/>
      <c r="F556" s="90"/>
      <c r="H556" s="54"/>
      <c r="K556" s="90"/>
      <c r="M556" s="56"/>
      <c r="N556" s="56"/>
      <c r="O556" s="52"/>
      <c r="P556" s="52"/>
      <c r="Q556" s="52"/>
      <c r="R556" s="52"/>
    </row>
    <row r="557" spans="2:18" x14ac:dyDescent="0.2">
      <c r="B557" s="52"/>
      <c r="F557" s="90"/>
      <c r="H557" s="54"/>
      <c r="K557" s="90"/>
      <c r="M557" s="56"/>
      <c r="N557" s="56"/>
      <c r="O557" s="52"/>
      <c r="P557" s="52"/>
      <c r="Q557" s="52"/>
      <c r="R557" s="52"/>
    </row>
    <row r="558" spans="2:18" x14ac:dyDescent="0.2">
      <c r="B558" s="52"/>
      <c r="F558" s="90"/>
      <c r="H558" s="54"/>
      <c r="K558" s="90"/>
      <c r="M558" s="56"/>
      <c r="N558" s="56"/>
      <c r="O558" s="52"/>
      <c r="P558" s="52"/>
      <c r="Q558" s="52"/>
      <c r="R558" s="52"/>
    </row>
    <row r="559" spans="2:18" x14ac:dyDescent="0.2">
      <c r="B559" s="52"/>
      <c r="F559" s="90"/>
      <c r="H559" s="54"/>
      <c r="K559" s="90"/>
      <c r="M559" s="56"/>
      <c r="N559" s="56"/>
      <c r="O559" s="52"/>
      <c r="P559" s="52"/>
      <c r="Q559" s="52"/>
      <c r="R559" s="52"/>
    </row>
    <row r="560" spans="2:18" x14ac:dyDescent="0.2">
      <c r="B560" s="52"/>
      <c r="F560" s="90"/>
      <c r="H560" s="54"/>
      <c r="K560" s="90"/>
      <c r="M560" s="56"/>
      <c r="N560" s="56"/>
      <c r="O560" s="52"/>
      <c r="P560" s="52"/>
      <c r="Q560" s="52"/>
      <c r="R560" s="52"/>
    </row>
    <row r="561" spans="2:18" x14ac:dyDescent="0.2">
      <c r="B561" s="52"/>
      <c r="F561" s="90"/>
      <c r="H561" s="54"/>
      <c r="K561" s="90"/>
      <c r="M561" s="56"/>
      <c r="N561" s="56"/>
      <c r="O561" s="52"/>
      <c r="P561" s="52"/>
      <c r="Q561" s="52"/>
      <c r="R561" s="52"/>
    </row>
    <row r="562" spans="2:18" x14ac:dyDescent="0.2">
      <c r="B562" s="52"/>
      <c r="F562" s="90"/>
      <c r="H562" s="54"/>
      <c r="K562" s="90"/>
      <c r="M562" s="56"/>
      <c r="N562" s="56"/>
      <c r="O562" s="52"/>
      <c r="P562" s="52"/>
      <c r="Q562" s="52"/>
      <c r="R562" s="52"/>
    </row>
    <row r="563" spans="2:18" x14ac:dyDescent="0.2">
      <c r="B563" s="52"/>
      <c r="F563" s="90"/>
      <c r="H563" s="54"/>
      <c r="K563" s="90"/>
      <c r="M563" s="56"/>
      <c r="N563" s="56"/>
      <c r="O563" s="52"/>
      <c r="P563" s="52"/>
      <c r="Q563" s="52"/>
      <c r="R563" s="52"/>
    </row>
    <row r="564" spans="2:18" x14ac:dyDescent="0.2">
      <c r="B564" s="52"/>
      <c r="F564" s="90"/>
      <c r="H564" s="54"/>
      <c r="K564" s="90"/>
      <c r="M564" s="56"/>
      <c r="N564" s="56"/>
      <c r="O564" s="52"/>
      <c r="P564" s="52"/>
      <c r="Q564" s="52"/>
      <c r="R564" s="52"/>
    </row>
    <row r="565" spans="2:18" x14ac:dyDescent="0.2">
      <c r="B565" s="52"/>
      <c r="F565" s="90"/>
      <c r="H565" s="54"/>
      <c r="K565" s="90"/>
      <c r="M565" s="56"/>
      <c r="N565" s="56"/>
      <c r="O565" s="52"/>
      <c r="P565" s="52"/>
      <c r="Q565" s="52"/>
      <c r="R565" s="52"/>
    </row>
    <row r="566" spans="2:18" x14ac:dyDescent="0.2">
      <c r="B566" s="52"/>
      <c r="F566" s="90"/>
      <c r="H566" s="54"/>
      <c r="K566" s="90"/>
      <c r="M566" s="56"/>
      <c r="N566" s="56"/>
      <c r="O566" s="52"/>
      <c r="P566" s="52"/>
      <c r="Q566" s="52"/>
      <c r="R566" s="52"/>
    </row>
    <row r="567" spans="2:18" x14ac:dyDescent="0.2">
      <c r="B567" s="52"/>
      <c r="F567" s="90"/>
      <c r="H567" s="54"/>
      <c r="K567" s="90"/>
      <c r="M567" s="56"/>
      <c r="N567" s="56"/>
      <c r="O567" s="52"/>
      <c r="P567" s="52"/>
      <c r="Q567" s="52"/>
      <c r="R567" s="52"/>
    </row>
    <row r="568" spans="2:18" x14ac:dyDescent="0.2">
      <c r="B568" s="52"/>
      <c r="F568" s="90"/>
      <c r="H568" s="54"/>
      <c r="K568" s="90"/>
      <c r="M568" s="56"/>
      <c r="N568" s="56"/>
      <c r="O568" s="52"/>
      <c r="P568" s="52"/>
      <c r="Q568" s="52"/>
      <c r="R568" s="52"/>
    </row>
    <row r="569" spans="2:18" x14ac:dyDescent="0.2">
      <c r="B569" s="52"/>
      <c r="F569" s="90"/>
      <c r="H569" s="54"/>
      <c r="K569" s="90"/>
      <c r="M569" s="56"/>
      <c r="N569" s="56"/>
      <c r="O569" s="52"/>
      <c r="P569" s="52"/>
      <c r="Q569" s="52"/>
      <c r="R569" s="52"/>
    </row>
    <row r="570" spans="2:18" x14ac:dyDescent="0.2">
      <c r="B570" s="52"/>
      <c r="F570" s="90"/>
      <c r="H570" s="54"/>
      <c r="K570" s="90"/>
      <c r="M570" s="56"/>
      <c r="N570" s="56"/>
      <c r="O570" s="52"/>
      <c r="P570" s="52"/>
      <c r="Q570" s="52"/>
      <c r="R570" s="52"/>
    </row>
    <row r="571" spans="2:18" x14ac:dyDescent="0.2">
      <c r="B571" s="52"/>
      <c r="F571" s="90"/>
      <c r="H571" s="54"/>
      <c r="K571" s="90"/>
      <c r="M571" s="56"/>
      <c r="N571" s="56"/>
      <c r="O571" s="52"/>
      <c r="P571" s="52"/>
      <c r="Q571" s="52"/>
      <c r="R571" s="52"/>
    </row>
    <row r="572" spans="2:18" x14ac:dyDescent="0.2">
      <c r="B572" s="52"/>
      <c r="F572" s="90"/>
      <c r="H572" s="54"/>
      <c r="K572" s="90"/>
      <c r="M572" s="56"/>
      <c r="N572" s="56"/>
      <c r="O572" s="52"/>
      <c r="P572" s="52"/>
      <c r="Q572" s="52"/>
      <c r="R572" s="52"/>
    </row>
    <row r="573" spans="2:18" x14ac:dyDescent="0.2">
      <c r="B573" s="52"/>
      <c r="F573" s="90"/>
      <c r="H573" s="54"/>
      <c r="K573" s="90"/>
      <c r="M573" s="56"/>
      <c r="N573" s="56"/>
      <c r="O573" s="52"/>
      <c r="P573" s="52"/>
      <c r="Q573" s="52"/>
      <c r="R573" s="52"/>
    </row>
    <row r="574" spans="2:18" x14ac:dyDescent="0.2">
      <c r="B574" s="52"/>
      <c r="F574" s="90"/>
      <c r="H574" s="54"/>
      <c r="K574" s="90"/>
      <c r="M574" s="56"/>
      <c r="N574" s="56"/>
      <c r="O574" s="52"/>
      <c r="P574" s="52"/>
      <c r="Q574" s="52"/>
      <c r="R574" s="52"/>
    </row>
    <row r="575" spans="2:18" x14ac:dyDescent="0.2">
      <c r="B575" s="52"/>
      <c r="F575" s="90"/>
      <c r="H575" s="54"/>
      <c r="K575" s="90"/>
      <c r="M575" s="56"/>
      <c r="N575" s="56"/>
      <c r="O575" s="52"/>
      <c r="P575" s="52"/>
      <c r="Q575" s="52"/>
      <c r="R575" s="52"/>
    </row>
    <row r="576" spans="2:18" x14ac:dyDescent="0.2">
      <c r="B576" s="52"/>
      <c r="F576" s="90"/>
      <c r="H576" s="54"/>
      <c r="K576" s="90"/>
      <c r="M576" s="56"/>
      <c r="N576" s="56"/>
      <c r="O576" s="52"/>
      <c r="P576" s="52"/>
      <c r="Q576" s="52"/>
      <c r="R576" s="52"/>
    </row>
    <row r="577" spans="2:18" x14ac:dyDescent="0.2">
      <c r="B577" s="52"/>
      <c r="F577" s="90"/>
      <c r="H577" s="54"/>
      <c r="K577" s="90"/>
      <c r="M577" s="56"/>
      <c r="N577" s="56"/>
      <c r="O577" s="52"/>
      <c r="P577" s="52"/>
      <c r="Q577" s="52"/>
      <c r="R577" s="52"/>
    </row>
    <row r="578" spans="2:18" x14ac:dyDescent="0.2">
      <c r="B578" s="52"/>
      <c r="F578" s="90"/>
      <c r="H578" s="54"/>
      <c r="K578" s="90"/>
      <c r="M578" s="56"/>
      <c r="N578" s="56"/>
      <c r="O578" s="52"/>
      <c r="P578" s="52"/>
      <c r="Q578" s="52"/>
      <c r="R578" s="52"/>
    </row>
    <row r="579" spans="2:18" x14ac:dyDescent="0.2">
      <c r="B579" s="52"/>
      <c r="F579" s="90"/>
      <c r="H579" s="54"/>
      <c r="K579" s="90"/>
      <c r="M579" s="56"/>
      <c r="N579" s="56"/>
      <c r="O579" s="52"/>
      <c r="P579" s="52"/>
      <c r="Q579" s="52"/>
      <c r="R579" s="52"/>
    </row>
    <row r="580" spans="2:18" x14ac:dyDescent="0.2">
      <c r="B580" s="52"/>
      <c r="F580" s="90"/>
      <c r="H580" s="54"/>
      <c r="K580" s="90"/>
      <c r="M580" s="56"/>
      <c r="N580" s="56"/>
      <c r="O580" s="52"/>
      <c r="P580" s="52"/>
      <c r="Q580" s="52"/>
      <c r="R580" s="52"/>
    </row>
    <row r="581" spans="2:18" x14ac:dyDescent="0.2">
      <c r="B581" s="52"/>
      <c r="F581" s="90"/>
      <c r="H581" s="54"/>
      <c r="K581" s="90"/>
      <c r="M581" s="56"/>
      <c r="N581" s="56"/>
      <c r="O581" s="52"/>
      <c r="P581" s="52"/>
      <c r="Q581" s="52"/>
      <c r="R581" s="52"/>
    </row>
    <row r="582" spans="2:18" x14ac:dyDescent="0.2">
      <c r="B582" s="52"/>
      <c r="F582" s="90"/>
      <c r="H582" s="54"/>
      <c r="K582" s="90"/>
      <c r="M582" s="56"/>
      <c r="N582" s="56"/>
      <c r="O582" s="52"/>
      <c r="P582" s="52"/>
      <c r="Q582" s="52"/>
      <c r="R582" s="52"/>
    </row>
    <row r="583" spans="2:18" x14ac:dyDescent="0.2">
      <c r="B583" s="52"/>
      <c r="F583" s="90"/>
      <c r="H583" s="54"/>
      <c r="K583" s="90"/>
      <c r="M583" s="56"/>
      <c r="N583" s="56"/>
      <c r="O583" s="52"/>
      <c r="P583" s="52"/>
      <c r="Q583" s="52"/>
      <c r="R583" s="52"/>
    </row>
    <row r="584" spans="2:18" x14ac:dyDescent="0.2">
      <c r="B584" s="52"/>
      <c r="F584" s="90"/>
      <c r="H584" s="54"/>
      <c r="K584" s="90"/>
      <c r="M584" s="56"/>
      <c r="N584" s="56"/>
      <c r="O584" s="52"/>
      <c r="P584" s="52"/>
      <c r="Q584" s="52"/>
      <c r="R584" s="52"/>
    </row>
    <row r="585" spans="2:18" x14ac:dyDescent="0.2">
      <c r="B585" s="52"/>
      <c r="F585" s="90"/>
      <c r="H585" s="54"/>
      <c r="K585" s="90"/>
      <c r="M585" s="56"/>
      <c r="N585" s="56"/>
      <c r="O585" s="52"/>
      <c r="P585" s="52"/>
      <c r="Q585" s="52"/>
      <c r="R585" s="52"/>
    </row>
    <row r="586" spans="2:18" x14ac:dyDescent="0.2">
      <c r="B586" s="52"/>
      <c r="F586" s="90"/>
      <c r="H586" s="54"/>
      <c r="K586" s="90"/>
      <c r="M586" s="56"/>
      <c r="N586" s="56"/>
      <c r="O586" s="52"/>
      <c r="P586" s="52"/>
      <c r="Q586" s="52"/>
      <c r="R586" s="52"/>
    </row>
    <row r="587" spans="2:18" x14ac:dyDescent="0.2">
      <c r="B587" s="52"/>
      <c r="F587" s="90"/>
      <c r="H587" s="54"/>
      <c r="K587" s="90"/>
      <c r="M587" s="56"/>
      <c r="N587" s="56"/>
      <c r="O587" s="52"/>
      <c r="P587" s="52"/>
      <c r="Q587" s="52"/>
      <c r="R587" s="52"/>
    </row>
    <row r="588" spans="2:18" x14ac:dyDescent="0.2">
      <c r="B588" s="52"/>
      <c r="F588" s="90"/>
      <c r="H588" s="54"/>
      <c r="K588" s="90"/>
      <c r="M588" s="56"/>
      <c r="N588" s="56"/>
      <c r="O588" s="52"/>
      <c r="P588" s="52"/>
      <c r="Q588" s="52"/>
      <c r="R588" s="52"/>
    </row>
    <row r="589" spans="2:18" x14ac:dyDescent="0.2">
      <c r="B589" s="52"/>
      <c r="F589" s="90"/>
      <c r="H589" s="54"/>
      <c r="K589" s="90"/>
      <c r="M589" s="56"/>
      <c r="N589" s="56"/>
      <c r="O589" s="52"/>
      <c r="P589" s="52"/>
      <c r="Q589" s="52"/>
      <c r="R589" s="52"/>
    </row>
    <row r="590" spans="2:18" x14ac:dyDescent="0.2">
      <c r="B590" s="52"/>
      <c r="F590" s="90"/>
      <c r="H590" s="54"/>
      <c r="K590" s="90"/>
      <c r="M590" s="56"/>
      <c r="N590" s="56"/>
      <c r="O590" s="52"/>
      <c r="P590" s="52"/>
      <c r="Q590" s="52"/>
      <c r="R590" s="52"/>
    </row>
    <row r="591" spans="2:18" x14ac:dyDescent="0.2">
      <c r="B591" s="52"/>
      <c r="F591" s="90"/>
      <c r="H591" s="54"/>
      <c r="K591" s="90"/>
      <c r="M591" s="56"/>
      <c r="N591" s="56"/>
      <c r="O591" s="52"/>
      <c r="P591" s="52"/>
      <c r="Q591" s="52"/>
      <c r="R591" s="52"/>
    </row>
    <row r="592" spans="2:18" x14ac:dyDescent="0.2">
      <c r="B592" s="52"/>
      <c r="F592" s="90"/>
      <c r="H592" s="54"/>
      <c r="K592" s="90"/>
      <c r="M592" s="56"/>
      <c r="N592" s="56"/>
      <c r="O592" s="52"/>
      <c r="P592" s="52"/>
      <c r="Q592" s="52"/>
      <c r="R592" s="52"/>
    </row>
    <row r="593" spans="2:18" x14ac:dyDescent="0.2">
      <c r="B593" s="52"/>
      <c r="F593" s="90"/>
      <c r="H593" s="54"/>
      <c r="K593" s="90"/>
      <c r="M593" s="56"/>
      <c r="N593" s="56"/>
      <c r="O593" s="52"/>
      <c r="P593" s="52"/>
      <c r="Q593" s="52"/>
      <c r="R593" s="52"/>
    </row>
    <row r="594" spans="2:18" x14ac:dyDescent="0.2">
      <c r="B594" s="52"/>
      <c r="F594" s="90"/>
      <c r="H594" s="54"/>
      <c r="K594" s="90"/>
      <c r="M594" s="56"/>
      <c r="N594" s="56"/>
      <c r="O594" s="52"/>
      <c r="P594" s="52"/>
      <c r="Q594" s="52"/>
      <c r="R594" s="52"/>
    </row>
    <row r="595" spans="2:18" x14ac:dyDescent="0.2">
      <c r="B595" s="52"/>
      <c r="F595" s="90"/>
      <c r="H595" s="54"/>
      <c r="K595" s="90"/>
      <c r="M595" s="56"/>
      <c r="N595" s="56"/>
      <c r="O595" s="52"/>
      <c r="P595" s="52"/>
      <c r="Q595" s="52"/>
      <c r="R595" s="52"/>
    </row>
    <row r="596" spans="2:18" x14ac:dyDescent="0.2">
      <c r="B596" s="52"/>
      <c r="F596" s="90"/>
      <c r="H596" s="54"/>
      <c r="K596" s="90"/>
      <c r="M596" s="56"/>
      <c r="N596" s="56"/>
      <c r="O596" s="52"/>
      <c r="P596" s="52"/>
      <c r="Q596" s="52"/>
      <c r="R596" s="52"/>
    </row>
    <row r="597" spans="2:18" x14ac:dyDescent="0.2">
      <c r="B597" s="52"/>
      <c r="F597" s="90"/>
      <c r="H597" s="54"/>
      <c r="K597" s="90"/>
      <c r="M597" s="56"/>
      <c r="N597" s="56"/>
      <c r="O597" s="52"/>
      <c r="P597" s="52"/>
      <c r="Q597" s="52"/>
      <c r="R597" s="52"/>
    </row>
    <row r="598" spans="2:18" x14ac:dyDescent="0.2">
      <c r="B598" s="52"/>
      <c r="F598" s="90"/>
      <c r="H598" s="54"/>
      <c r="K598" s="90"/>
      <c r="M598" s="56"/>
      <c r="N598" s="56"/>
      <c r="O598" s="52"/>
      <c r="P598" s="52"/>
      <c r="Q598" s="52"/>
      <c r="R598" s="52"/>
    </row>
    <row r="599" spans="2:18" x14ac:dyDescent="0.2">
      <c r="B599" s="52"/>
      <c r="F599" s="90"/>
      <c r="H599" s="54"/>
      <c r="K599" s="90"/>
      <c r="M599" s="56"/>
      <c r="N599" s="56"/>
      <c r="O599" s="52"/>
      <c r="P599" s="52"/>
      <c r="Q599" s="52"/>
      <c r="R599" s="52"/>
    </row>
    <row r="600" spans="2:18" x14ac:dyDescent="0.2">
      <c r="B600" s="52"/>
      <c r="F600" s="90"/>
      <c r="H600" s="54"/>
      <c r="K600" s="90"/>
      <c r="M600" s="56"/>
      <c r="N600" s="56"/>
      <c r="O600" s="52"/>
      <c r="P600" s="52"/>
      <c r="Q600" s="52"/>
      <c r="R600" s="52"/>
    </row>
    <row r="601" spans="2:18" x14ac:dyDescent="0.2">
      <c r="B601" s="52"/>
      <c r="F601" s="90"/>
      <c r="H601" s="54"/>
      <c r="K601" s="90"/>
      <c r="M601" s="56"/>
      <c r="N601" s="56"/>
      <c r="O601" s="52"/>
      <c r="P601" s="52"/>
      <c r="Q601" s="52"/>
      <c r="R601" s="52"/>
    </row>
    <row r="602" spans="2:18" x14ac:dyDescent="0.2">
      <c r="B602" s="52"/>
      <c r="F602" s="90"/>
      <c r="H602" s="54"/>
      <c r="K602" s="90"/>
      <c r="M602" s="56"/>
      <c r="N602" s="56"/>
      <c r="O602" s="52"/>
      <c r="P602" s="52"/>
      <c r="Q602" s="52"/>
      <c r="R602" s="52"/>
    </row>
    <row r="603" spans="2:18" x14ac:dyDescent="0.2">
      <c r="B603" s="52"/>
      <c r="F603" s="90"/>
      <c r="H603" s="54"/>
      <c r="K603" s="90"/>
      <c r="M603" s="56"/>
      <c r="N603" s="56"/>
      <c r="O603" s="52"/>
      <c r="P603" s="52"/>
      <c r="Q603" s="52"/>
      <c r="R603" s="52"/>
    </row>
    <row r="604" spans="2:18" x14ac:dyDescent="0.2">
      <c r="B604" s="52"/>
      <c r="F604" s="90"/>
      <c r="H604" s="54"/>
      <c r="K604" s="90"/>
      <c r="M604" s="56"/>
      <c r="N604" s="56"/>
      <c r="O604" s="52"/>
      <c r="P604" s="52"/>
      <c r="Q604" s="52"/>
      <c r="R604" s="52"/>
    </row>
    <row r="605" spans="2:18" x14ac:dyDescent="0.2">
      <c r="B605" s="52"/>
      <c r="F605" s="90"/>
      <c r="H605" s="54"/>
      <c r="K605" s="90"/>
      <c r="M605" s="56"/>
      <c r="N605" s="56"/>
      <c r="O605" s="52"/>
      <c r="P605" s="52"/>
      <c r="Q605" s="52"/>
      <c r="R605" s="52"/>
    </row>
    <row r="606" spans="2:18" x14ac:dyDescent="0.2">
      <c r="B606" s="52"/>
      <c r="F606" s="90"/>
      <c r="H606" s="54"/>
      <c r="K606" s="90"/>
      <c r="M606" s="56"/>
      <c r="N606" s="56"/>
      <c r="O606" s="52"/>
      <c r="P606" s="52"/>
      <c r="Q606" s="52"/>
      <c r="R606" s="52"/>
    </row>
    <row r="607" spans="2:18" x14ac:dyDescent="0.2">
      <c r="B607" s="52"/>
      <c r="F607" s="90"/>
      <c r="H607" s="54"/>
      <c r="K607" s="90"/>
      <c r="M607" s="56"/>
      <c r="N607" s="56"/>
      <c r="O607" s="52"/>
      <c r="P607" s="52"/>
      <c r="Q607" s="52"/>
      <c r="R607" s="52"/>
    </row>
    <row r="608" spans="2:18" x14ac:dyDescent="0.2">
      <c r="B608" s="52"/>
      <c r="F608" s="90"/>
      <c r="H608" s="54"/>
      <c r="K608" s="90"/>
      <c r="M608" s="56"/>
      <c r="N608" s="56"/>
      <c r="O608" s="52"/>
      <c r="P608" s="52"/>
      <c r="Q608" s="52"/>
      <c r="R608" s="52"/>
    </row>
    <row r="609" spans="2:18" x14ac:dyDescent="0.2">
      <c r="B609" s="52"/>
      <c r="F609" s="90"/>
      <c r="H609" s="54"/>
      <c r="K609" s="90"/>
      <c r="M609" s="56"/>
      <c r="N609" s="56"/>
      <c r="O609" s="52"/>
      <c r="P609" s="52"/>
      <c r="Q609" s="52"/>
      <c r="R609" s="52"/>
    </row>
    <row r="610" spans="2:18" x14ac:dyDescent="0.2">
      <c r="B610" s="52"/>
      <c r="F610" s="90"/>
      <c r="H610" s="54"/>
      <c r="K610" s="90"/>
      <c r="M610" s="56"/>
      <c r="N610" s="56"/>
      <c r="O610" s="52"/>
      <c r="P610" s="52"/>
      <c r="Q610" s="52"/>
      <c r="R610" s="52"/>
    </row>
    <row r="611" spans="2:18" x14ac:dyDescent="0.2">
      <c r="B611" s="52"/>
      <c r="F611" s="90"/>
      <c r="H611" s="54"/>
      <c r="K611" s="90"/>
      <c r="M611" s="56"/>
      <c r="N611" s="56"/>
      <c r="O611" s="52"/>
      <c r="P611" s="52"/>
      <c r="Q611" s="52"/>
      <c r="R611" s="52"/>
    </row>
    <row r="612" spans="2:18" x14ac:dyDescent="0.2">
      <c r="B612" s="52"/>
      <c r="F612" s="90"/>
      <c r="H612" s="54"/>
      <c r="K612" s="90"/>
      <c r="M612" s="56"/>
      <c r="N612" s="56"/>
      <c r="O612" s="52"/>
      <c r="P612" s="52"/>
      <c r="Q612" s="52"/>
      <c r="R612" s="52"/>
    </row>
    <row r="613" spans="2:18" x14ac:dyDescent="0.2">
      <c r="B613" s="52"/>
      <c r="F613" s="90"/>
      <c r="H613" s="54"/>
      <c r="K613" s="90"/>
      <c r="M613" s="56"/>
      <c r="N613" s="56"/>
      <c r="O613" s="52"/>
      <c r="P613" s="52"/>
      <c r="Q613" s="52"/>
      <c r="R613" s="52"/>
    </row>
    <row r="614" spans="2:18" x14ac:dyDescent="0.2">
      <c r="B614" s="52"/>
      <c r="F614" s="90"/>
      <c r="H614" s="54"/>
      <c r="K614" s="90"/>
      <c r="M614" s="56"/>
      <c r="N614" s="56"/>
      <c r="O614" s="52"/>
      <c r="P614" s="52"/>
      <c r="Q614" s="52"/>
      <c r="R614" s="52"/>
    </row>
    <row r="615" spans="2:18" x14ac:dyDescent="0.2">
      <c r="B615" s="52"/>
      <c r="F615" s="90"/>
      <c r="H615" s="54"/>
      <c r="K615" s="90"/>
      <c r="M615" s="56"/>
      <c r="N615" s="56"/>
      <c r="O615" s="52"/>
      <c r="P615" s="52"/>
      <c r="Q615" s="52"/>
      <c r="R615" s="52"/>
    </row>
    <row r="616" spans="2:18" x14ac:dyDescent="0.2">
      <c r="B616" s="52"/>
      <c r="F616" s="90"/>
      <c r="H616" s="54"/>
      <c r="K616" s="90"/>
      <c r="M616" s="56"/>
      <c r="N616" s="56"/>
      <c r="O616" s="52"/>
      <c r="P616" s="52"/>
      <c r="Q616" s="52"/>
      <c r="R616" s="52"/>
    </row>
    <row r="617" spans="2:18" x14ac:dyDescent="0.2">
      <c r="B617" s="52"/>
      <c r="F617" s="90"/>
      <c r="H617" s="54"/>
      <c r="K617" s="90"/>
      <c r="M617" s="56"/>
      <c r="N617" s="56"/>
      <c r="O617" s="52"/>
      <c r="P617" s="52"/>
      <c r="Q617" s="52"/>
      <c r="R617" s="52"/>
    </row>
    <row r="618" spans="2:18" x14ac:dyDescent="0.2">
      <c r="B618" s="52"/>
      <c r="F618" s="90"/>
      <c r="H618" s="54"/>
      <c r="K618" s="90"/>
      <c r="M618" s="56"/>
      <c r="N618" s="56"/>
      <c r="O618" s="52"/>
      <c r="P618" s="52"/>
      <c r="Q618" s="52"/>
      <c r="R618" s="52"/>
    </row>
    <row r="619" spans="2:18" x14ac:dyDescent="0.2">
      <c r="B619" s="52"/>
      <c r="F619" s="90"/>
      <c r="H619" s="57"/>
      <c r="K619" s="90"/>
      <c r="M619" s="56"/>
      <c r="N619" s="56"/>
      <c r="O619" s="52"/>
      <c r="P619" s="52"/>
      <c r="Q619" s="52"/>
      <c r="R619" s="52"/>
    </row>
    <row r="620" spans="2:18" x14ac:dyDescent="0.2">
      <c r="B620" s="52"/>
      <c r="F620" s="90"/>
      <c r="H620" s="54"/>
      <c r="K620" s="90"/>
      <c r="M620" s="56"/>
      <c r="N620" s="56"/>
      <c r="O620" s="52"/>
      <c r="P620" s="52"/>
      <c r="Q620" s="52"/>
      <c r="R620" s="52"/>
    </row>
    <row r="621" spans="2:18" x14ac:dyDescent="0.2">
      <c r="B621" s="52"/>
      <c r="F621" s="90"/>
      <c r="H621" s="54"/>
      <c r="K621" s="90"/>
      <c r="M621" s="56"/>
      <c r="N621" s="56"/>
      <c r="O621" s="52"/>
      <c r="P621" s="52"/>
      <c r="Q621" s="52"/>
      <c r="R621" s="52"/>
    </row>
    <row r="622" spans="2:18" x14ac:dyDescent="0.2">
      <c r="B622" s="52"/>
      <c r="F622" s="90"/>
      <c r="H622" s="54"/>
      <c r="K622" s="90"/>
      <c r="M622" s="56"/>
      <c r="N622" s="56"/>
      <c r="O622" s="52"/>
      <c r="P622" s="52"/>
      <c r="Q622" s="52"/>
      <c r="R622" s="52"/>
    </row>
    <row r="623" spans="2:18" x14ac:dyDescent="0.2">
      <c r="B623" s="52"/>
      <c r="F623" s="90"/>
      <c r="H623" s="54"/>
      <c r="K623" s="90"/>
      <c r="M623" s="56"/>
      <c r="N623" s="56"/>
      <c r="O623" s="52"/>
      <c r="P623" s="52"/>
      <c r="Q623" s="52"/>
      <c r="R623" s="52"/>
    </row>
    <row r="624" spans="2:18" x14ac:dyDescent="0.2">
      <c r="B624" s="52"/>
      <c r="F624" s="90"/>
      <c r="H624" s="54"/>
      <c r="K624" s="90"/>
      <c r="M624" s="56"/>
      <c r="N624" s="56"/>
      <c r="O624" s="52"/>
      <c r="P624" s="52"/>
      <c r="Q624" s="52"/>
      <c r="R624" s="52"/>
    </row>
    <row r="625" spans="2:18" x14ac:dyDescent="0.2">
      <c r="B625" s="52"/>
      <c r="F625" s="90"/>
      <c r="H625" s="54"/>
      <c r="K625" s="90"/>
      <c r="M625" s="56"/>
      <c r="N625" s="56"/>
      <c r="O625" s="52"/>
      <c r="P625" s="52"/>
      <c r="Q625" s="52"/>
      <c r="R625" s="52"/>
    </row>
    <row r="626" spans="2:18" x14ac:dyDescent="0.2">
      <c r="B626" s="52"/>
      <c r="F626" s="90"/>
      <c r="H626" s="54"/>
      <c r="K626" s="90"/>
      <c r="M626" s="56"/>
      <c r="N626" s="56"/>
      <c r="O626" s="52"/>
      <c r="P626" s="52"/>
      <c r="Q626" s="52"/>
      <c r="R626" s="52"/>
    </row>
    <row r="627" spans="2:18" x14ac:dyDescent="0.2">
      <c r="B627" s="52"/>
      <c r="F627" s="90"/>
      <c r="H627" s="54"/>
      <c r="K627" s="90"/>
      <c r="M627" s="56"/>
      <c r="N627" s="56"/>
      <c r="O627" s="52"/>
      <c r="P627" s="52"/>
      <c r="Q627" s="52"/>
      <c r="R627" s="52"/>
    </row>
    <row r="628" spans="2:18" x14ac:dyDescent="0.2">
      <c r="B628" s="52"/>
      <c r="F628" s="90"/>
      <c r="H628" s="54"/>
      <c r="K628" s="90"/>
      <c r="M628" s="56"/>
      <c r="N628" s="56"/>
      <c r="O628" s="52"/>
      <c r="P628" s="52"/>
      <c r="Q628" s="52"/>
      <c r="R628" s="52"/>
    </row>
    <row r="629" spans="2:18" x14ac:dyDescent="0.2">
      <c r="B629" s="52"/>
      <c r="F629" s="90"/>
      <c r="H629" s="54"/>
      <c r="K629" s="90"/>
      <c r="M629" s="56"/>
      <c r="N629" s="56"/>
      <c r="O629" s="52"/>
      <c r="P629" s="52"/>
      <c r="Q629" s="52"/>
      <c r="R629" s="52"/>
    </row>
    <row r="630" spans="2:18" x14ac:dyDescent="0.2">
      <c r="B630" s="52"/>
      <c r="F630" s="90"/>
      <c r="H630" s="54"/>
      <c r="K630" s="90"/>
      <c r="M630" s="56"/>
      <c r="N630" s="56"/>
      <c r="O630" s="52"/>
      <c r="P630" s="52"/>
      <c r="Q630" s="52"/>
      <c r="R630" s="52"/>
    </row>
    <row r="631" spans="2:18" x14ac:dyDescent="0.2">
      <c r="B631" s="52"/>
      <c r="F631" s="90"/>
      <c r="H631" s="54"/>
      <c r="K631" s="90"/>
      <c r="M631" s="56"/>
      <c r="N631" s="56"/>
      <c r="O631" s="52"/>
      <c r="P631" s="52"/>
      <c r="Q631" s="52"/>
      <c r="R631" s="52"/>
    </row>
    <row r="632" spans="2:18" x14ac:dyDescent="0.2">
      <c r="B632" s="52"/>
      <c r="F632" s="90"/>
      <c r="H632" s="54"/>
      <c r="K632" s="90"/>
      <c r="M632" s="56"/>
      <c r="N632" s="56"/>
      <c r="O632" s="52"/>
      <c r="P632" s="52"/>
      <c r="Q632" s="52"/>
      <c r="R632" s="52"/>
    </row>
    <row r="633" spans="2:18" x14ac:dyDescent="0.2">
      <c r="B633" s="52"/>
      <c r="F633" s="90"/>
      <c r="H633" s="54"/>
      <c r="K633" s="90"/>
      <c r="M633" s="56"/>
      <c r="N633" s="56"/>
      <c r="O633" s="52"/>
      <c r="P633" s="52"/>
      <c r="Q633" s="52"/>
      <c r="R633" s="52"/>
    </row>
    <row r="634" spans="2:18" x14ac:dyDescent="0.2">
      <c r="B634" s="52"/>
      <c r="F634" s="90"/>
      <c r="H634" s="54"/>
      <c r="K634" s="90"/>
      <c r="M634" s="56"/>
      <c r="N634" s="56"/>
      <c r="O634" s="52"/>
      <c r="P634" s="52"/>
      <c r="Q634" s="52"/>
      <c r="R634" s="52"/>
    </row>
    <row r="635" spans="2:18" x14ac:dyDescent="0.2">
      <c r="B635" s="52"/>
      <c r="F635" s="90"/>
      <c r="H635" s="54"/>
      <c r="K635" s="90"/>
      <c r="M635" s="56"/>
      <c r="N635" s="56"/>
      <c r="O635" s="52"/>
      <c r="P635" s="52"/>
      <c r="Q635" s="52"/>
      <c r="R635" s="52"/>
    </row>
    <row r="636" spans="2:18" x14ac:dyDescent="0.2">
      <c r="B636" s="52"/>
      <c r="F636" s="90"/>
      <c r="H636" s="54"/>
      <c r="K636" s="90"/>
      <c r="M636" s="56"/>
      <c r="N636" s="56"/>
      <c r="O636" s="52"/>
      <c r="P636" s="52"/>
      <c r="Q636" s="52"/>
      <c r="R636" s="52"/>
    </row>
    <row r="637" spans="2:18" x14ac:dyDescent="0.2">
      <c r="B637" s="52"/>
      <c r="F637" s="90"/>
      <c r="H637" s="54"/>
      <c r="K637" s="90"/>
      <c r="M637" s="56"/>
      <c r="N637" s="56"/>
      <c r="O637" s="52"/>
      <c r="P637" s="52"/>
      <c r="Q637" s="52"/>
      <c r="R637" s="52"/>
    </row>
    <row r="638" spans="2:18" x14ac:dyDescent="0.2">
      <c r="B638" s="52"/>
      <c r="F638" s="90"/>
      <c r="H638" s="54"/>
      <c r="K638" s="90"/>
      <c r="M638" s="56"/>
      <c r="N638" s="56"/>
      <c r="O638" s="52"/>
      <c r="P638" s="52"/>
      <c r="Q638" s="52"/>
      <c r="R638" s="52"/>
    </row>
    <row r="639" spans="2:18" x14ac:dyDescent="0.2">
      <c r="B639" s="52"/>
      <c r="F639" s="90"/>
      <c r="H639" s="54"/>
      <c r="K639" s="90"/>
      <c r="M639" s="56"/>
      <c r="N639" s="56"/>
      <c r="O639" s="52"/>
      <c r="P639" s="52"/>
      <c r="Q639" s="52"/>
      <c r="R639" s="52"/>
    </row>
    <row r="640" spans="2:18" x14ac:dyDescent="0.2">
      <c r="B640" s="52"/>
      <c r="F640" s="90"/>
      <c r="H640" s="54"/>
      <c r="K640" s="90"/>
      <c r="M640" s="56"/>
      <c r="N640" s="56"/>
      <c r="O640" s="52"/>
      <c r="P640" s="52"/>
      <c r="Q640" s="52"/>
      <c r="R640" s="52"/>
    </row>
    <row r="641" spans="2:18" x14ac:dyDescent="0.2">
      <c r="B641" s="52"/>
      <c r="F641" s="90"/>
      <c r="H641" s="54"/>
      <c r="K641" s="90"/>
      <c r="M641" s="56"/>
      <c r="N641" s="56"/>
      <c r="O641" s="52"/>
      <c r="P641" s="52"/>
      <c r="Q641" s="52"/>
      <c r="R641" s="52"/>
    </row>
    <row r="642" spans="2:18" x14ac:dyDescent="0.2">
      <c r="B642" s="52"/>
      <c r="F642" s="90"/>
      <c r="H642" s="54"/>
      <c r="K642" s="90"/>
      <c r="M642" s="56"/>
      <c r="N642" s="56"/>
      <c r="O642" s="52"/>
      <c r="P642" s="52"/>
      <c r="Q642" s="52"/>
      <c r="R642" s="52"/>
    </row>
    <row r="643" spans="2:18" x14ac:dyDescent="0.2">
      <c r="B643" s="52"/>
      <c r="F643" s="90"/>
      <c r="H643" s="54"/>
      <c r="K643" s="90"/>
      <c r="M643" s="56"/>
      <c r="N643" s="56"/>
      <c r="O643" s="52"/>
      <c r="P643" s="52"/>
      <c r="Q643" s="52"/>
      <c r="R643" s="52"/>
    </row>
    <row r="644" spans="2:18" x14ac:dyDescent="0.2">
      <c r="B644" s="52"/>
      <c r="F644" s="90"/>
      <c r="H644" s="54"/>
      <c r="K644" s="90"/>
      <c r="M644" s="56"/>
      <c r="N644" s="56"/>
      <c r="O644" s="52"/>
      <c r="P644" s="52"/>
      <c r="Q644" s="52"/>
      <c r="R644" s="52"/>
    </row>
    <row r="645" spans="2:18" x14ac:dyDescent="0.2">
      <c r="B645" s="52"/>
      <c r="F645" s="90"/>
      <c r="H645" s="54"/>
      <c r="K645" s="90"/>
      <c r="M645" s="56"/>
      <c r="N645" s="56"/>
      <c r="O645" s="52"/>
      <c r="P645" s="52"/>
      <c r="Q645" s="52"/>
      <c r="R645" s="52"/>
    </row>
    <row r="646" spans="2:18" x14ac:dyDescent="0.2">
      <c r="B646" s="52"/>
      <c r="F646" s="90"/>
      <c r="H646" s="54"/>
      <c r="K646" s="90"/>
      <c r="M646" s="56"/>
      <c r="N646" s="56"/>
      <c r="O646" s="52"/>
      <c r="P646" s="52"/>
      <c r="Q646" s="52"/>
      <c r="R646" s="52"/>
    </row>
    <row r="647" spans="2:18" x14ac:dyDescent="0.2">
      <c r="B647" s="52"/>
      <c r="F647" s="90"/>
      <c r="H647" s="57"/>
      <c r="K647" s="90"/>
      <c r="M647" s="56"/>
      <c r="N647" s="56"/>
      <c r="O647" s="52"/>
      <c r="P647" s="52"/>
      <c r="Q647" s="52"/>
      <c r="R647" s="52"/>
    </row>
    <row r="648" spans="2:18" x14ac:dyDescent="0.2">
      <c r="B648" s="52"/>
      <c r="F648" s="90"/>
      <c r="H648" s="57"/>
      <c r="K648" s="90"/>
      <c r="M648" s="56"/>
      <c r="N648" s="56"/>
      <c r="O648" s="52"/>
      <c r="P648" s="52"/>
      <c r="Q648" s="52"/>
      <c r="R648" s="52"/>
    </row>
    <row r="649" spans="2:18" x14ac:dyDescent="0.2">
      <c r="B649" s="52"/>
      <c r="F649" s="90"/>
      <c r="H649" s="57"/>
      <c r="K649" s="90"/>
      <c r="M649" s="56"/>
      <c r="N649" s="56"/>
      <c r="O649" s="52"/>
      <c r="P649" s="52"/>
      <c r="Q649" s="52"/>
      <c r="R649" s="52"/>
    </row>
    <row r="650" spans="2:18" x14ac:dyDescent="0.2">
      <c r="B650" s="52"/>
      <c r="F650" s="90"/>
      <c r="H650" s="54"/>
      <c r="K650" s="90"/>
      <c r="M650" s="56"/>
      <c r="N650" s="56"/>
      <c r="O650" s="52"/>
      <c r="P650" s="52"/>
      <c r="Q650" s="52"/>
      <c r="R650" s="52"/>
    </row>
    <row r="651" spans="2:18" x14ac:dyDescent="0.2">
      <c r="B651" s="52"/>
      <c r="F651" s="90"/>
      <c r="H651" s="54"/>
      <c r="K651" s="90"/>
      <c r="M651" s="56"/>
      <c r="N651" s="56"/>
      <c r="O651" s="52"/>
      <c r="P651" s="52"/>
      <c r="Q651" s="52"/>
      <c r="R651" s="52"/>
    </row>
    <row r="652" spans="2:18" x14ac:dyDescent="0.2">
      <c r="B652" s="52"/>
      <c r="F652" s="90"/>
      <c r="H652" s="54"/>
      <c r="K652" s="90"/>
      <c r="M652" s="56"/>
      <c r="N652" s="56"/>
      <c r="O652" s="52"/>
      <c r="P652" s="52"/>
      <c r="Q652" s="52"/>
      <c r="R652" s="52"/>
    </row>
    <row r="653" spans="2:18" x14ac:dyDescent="0.2">
      <c r="B653" s="52"/>
      <c r="F653" s="90"/>
      <c r="H653" s="57"/>
      <c r="K653" s="90"/>
      <c r="M653" s="56"/>
      <c r="N653" s="56"/>
      <c r="O653" s="52"/>
      <c r="P653" s="52"/>
      <c r="Q653" s="52"/>
      <c r="R653" s="52"/>
    </row>
    <row r="654" spans="2:18" x14ac:dyDescent="0.2">
      <c r="B654" s="52"/>
      <c r="F654" s="90"/>
      <c r="H654" s="57"/>
      <c r="K654" s="90"/>
      <c r="M654" s="56"/>
      <c r="N654" s="56"/>
      <c r="O654" s="52"/>
      <c r="P654" s="52"/>
      <c r="Q654" s="52"/>
      <c r="R654" s="52"/>
    </row>
    <row r="655" spans="2:18" x14ac:dyDescent="0.2">
      <c r="B655" s="52"/>
      <c r="F655" s="90"/>
      <c r="H655" s="57"/>
      <c r="K655" s="90"/>
      <c r="M655" s="56"/>
      <c r="N655" s="56"/>
      <c r="O655" s="52"/>
      <c r="P655" s="52"/>
      <c r="Q655" s="52"/>
      <c r="R655" s="52"/>
    </row>
    <row r="656" spans="2:18" x14ac:dyDescent="0.2">
      <c r="B656" s="52"/>
      <c r="F656" s="90"/>
      <c r="H656" s="57"/>
      <c r="K656" s="90"/>
      <c r="M656" s="56"/>
      <c r="N656" s="56"/>
      <c r="O656" s="52"/>
      <c r="P656" s="52"/>
      <c r="Q656" s="52"/>
      <c r="R656" s="52"/>
    </row>
    <row r="657" spans="2:18" x14ac:dyDescent="0.2">
      <c r="B657" s="52"/>
      <c r="F657" s="90"/>
      <c r="H657" s="57"/>
      <c r="K657" s="90"/>
      <c r="M657" s="56"/>
      <c r="N657" s="56"/>
      <c r="O657" s="52"/>
      <c r="P657" s="52"/>
      <c r="Q657" s="52"/>
      <c r="R657" s="52"/>
    </row>
    <row r="658" spans="2:18" x14ac:dyDescent="0.2">
      <c r="B658" s="52"/>
      <c r="F658" s="90"/>
      <c r="H658" s="57"/>
      <c r="K658" s="90"/>
      <c r="M658" s="56"/>
      <c r="N658" s="56"/>
      <c r="O658" s="52"/>
      <c r="P658" s="52"/>
      <c r="Q658" s="52"/>
      <c r="R658" s="52"/>
    </row>
    <row r="659" spans="2:18" x14ac:dyDescent="0.2">
      <c r="B659" s="52"/>
      <c r="F659" s="90"/>
      <c r="H659" s="57"/>
      <c r="K659" s="90"/>
      <c r="M659" s="56"/>
      <c r="N659" s="56"/>
      <c r="O659" s="52"/>
      <c r="P659" s="52"/>
      <c r="Q659" s="52"/>
      <c r="R659" s="52"/>
    </row>
    <row r="660" spans="2:18" x14ac:dyDescent="0.2">
      <c r="B660" s="52"/>
      <c r="F660" s="90"/>
      <c r="H660" s="57"/>
      <c r="K660" s="90"/>
      <c r="M660" s="56"/>
      <c r="N660" s="56"/>
      <c r="O660" s="52"/>
      <c r="P660" s="52"/>
      <c r="Q660" s="52"/>
      <c r="R660" s="52"/>
    </row>
    <row r="661" spans="2:18" x14ac:dyDescent="0.2">
      <c r="B661" s="52"/>
      <c r="F661" s="90"/>
      <c r="H661" s="57"/>
      <c r="K661" s="90"/>
      <c r="M661" s="56"/>
      <c r="N661" s="56"/>
      <c r="O661" s="52"/>
      <c r="P661" s="52"/>
      <c r="Q661" s="52"/>
      <c r="R661" s="52"/>
    </row>
    <row r="662" spans="2:18" x14ac:dyDescent="0.2">
      <c r="B662" s="52"/>
      <c r="F662" s="90"/>
      <c r="H662" s="57"/>
      <c r="K662" s="90"/>
      <c r="M662" s="56"/>
      <c r="N662" s="56"/>
      <c r="O662" s="52"/>
      <c r="P662" s="52"/>
      <c r="Q662" s="52"/>
      <c r="R662" s="52"/>
    </row>
    <row r="663" spans="2:18" x14ac:dyDescent="0.2">
      <c r="B663" s="52"/>
      <c r="F663" s="90"/>
      <c r="H663" s="57"/>
      <c r="K663" s="90"/>
      <c r="M663" s="56"/>
      <c r="N663" s="56"/>
      <c r="O663" s="52"/>
      <c r="P663" s="52"/>
      <c r="Q663" s="52"/>
      <c r="R663" s="52"/>
    </row>
    <row r="664" spans="2:18" x14ac:dyDescent="0.2">
      <c r="B664" s="52"/>
      <c r="F664" s="90"/>
      <c r="H664" s="57"/>
      <c r="K664" s="90"/>
      <c r="M664" s="56"/>
      <c r="N664" s="56"/>
      <c r="O664" s="52"/>
      <c r="P664" s="52"/>
      <c r="Q664" s="52"/>
      <c r="R664" s="52"/>
    </row>
    <row r="665" spans="2:18" x14ac:dyDescent="0.2">
      <c r="B665" s="52"/>
      <c r="F665" s="90"/>
      <c r="H665" s="57"/>
      <c r="K665" s="90"/>
      <c r="M665" s="56"/>
      <c r="N665" s="56"/>
      <c r="O665" s="52"/>
      <c r="P665" s="52"/>
      <c r="Q665" s="52"/>
      <c r="R665" s="52"/>
    </row>
    <row r="666" spans="2:18" x14ac:dyDescent="0.2">
      <c r="B666" s="52"/>
      <c r="F666" s="90"/>
      <c r="H666" s="57"/>
      <c r="K666" s="90"/>
      <c r="M666" s="56"/>
      <c r="N666" s="56"/>
      <c r="O666" s="52"/>
      <c r="P666" s="52"/>
      <c r="Q666" s="52"/>
      <c r="R666" s="52"/>
    </row>
    <row r="667" spans="2:18" x14ac:dyDescent="0.2">
      <c r="B667" s="52"/>
      <c r="F667" s="90"/>
      <c r="H667" s="57"/>
      <c r="K667" s="90"/>
      <c r="M667" s="56"/>
      <c r="N667" s="56"/>
      <c r="O667" s="52"/>
      <c r="P667" s="52"/>
      <c r="Q667" s="52"/>
      <c r="R667" s="52"/>
    </row>
    <row r="668" spans="2:18" x14ac:dyDescent="0.2">
      <c r="B668" s="52"/>
      <c r="F668" s="90"/>
      <c r="H668" s="57"/>
      <c r="K668" s="90"/>
      <c r="M668" s="56"/>
      <c r="N668" s="56"/>
      <c r="O668" s="52"/>
      <c r="P668" s="52"/>
      <c r="Q668" s="52"/>
      <c r="R668" s="52"/>
    </row>
    <row r="669" spans="2:18" x14ac:dyDescent="0.2">
      <c r="B669" s="52"/>
      <c r="F669" s="90"/>
      <c r="H669" s="57"/>
      <c r="K669" s="90"/>
      <c r="M669" s="56"/>
      <c r="N669" s="56"/>
      <c r="O669" s="52"/>
      <c r="P669" s="52"/>
      <c r="Q669" s="52"/>
      <c r="R669" s="52"/>
    </row>
    <row r="670" spans="2:18" x14ac:dyDescent="0.2">
      <c r="B670" s="52"/>
      <c r="F670" s="90"/>
      <c r="H670" s="57"/>
      <c r="K670" s="90"/>
      <c r="M670" s="56"/>
      <c r="N670" s="56"/>
      <c r="O670" s="52"/>
      <c r="P670" s="52"/>
      <c r="Q670" s="52"/>
      <c r="R670" s="52"/>
    </row>
    <row r="671" spans="2:18" x14ac:dyDescent="0.2">
      <c r="B671" s="52"/>
      <c r="F671" s="90"/>
      <c r="H671" s="57"/>
      <c r="K671" s="90"/>
      <c r="M671" s="56"/>
      <c r="N671" s="56"/>
      <c r="O671" s="52"/>
      <c r="P671" s="52"/>
      <c r="Q671" s="52"/>
      <c r="R671" s="52"/>
    </row>
  </sheetData>
  <mergeCells count="5">
    <mergeCell ref="A2:R3"/>
    <mergeCell ref="B4:R4"/>
    <mergeCell ref="A5:R5"/>
    <mergeCell ref="A6:R6"/>
    <mergeCell ref="C13:D13"/>
  </mergeCells>
  <printOptions horizontalCentered="1"/>
  <pageMargins left="0.2" right="0.2" top="0.5" bottom="0.5" header="0.25" footer="0.25"/>
  <pageSetup scale="45" orientation="landscape" r:id="rId1"/>
  <headerFooter>
    <oddHeader>&amp;C&amp;12&amp;A&amp;R&amp;12CASE NO. 2015-00343
ATTACHMENT 1
TO STAFF DR NO. 1-13</oddHeader>
    <oddFooter>&amp;C&amp;11&amp;P of &amp;N</oddFooter>
  </headerFooter>
  <rowBreaks count="3" manualBreakCount="3">
    <brk id="69" max="17" man="1"/>
    <brk id="230" max="17" man="1"/>
    <brk id="4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zoomScale="60" zoomScaleNormal="75" workbookViewId="0">
      <selection activeCell="A5" sqref="A5:R5"/>
    </sheetView>
  </sheetViews>
  <sheetFormatPr defaultRowHeight="12.75" x14ac:dyDescent="0.2"/>
  <cols>
    <col min="1" max="1" width="1.42578125" style="13" customWidth="1"/>
    <col min="2" max="2" width="10.28515625" style="13" bestFit="1" customWidth="1"/>
    <col min="3" max="3" width="37" style="13" bestFit="1" customWidth="1"/>
    <col min="4" max="4" width="83.7109375" style="184" customWidth="1"/>
    <col min="5" max="5" width="13.7109375" style="53" bestFit="1" customWidth="1"/>
    <col min="6" max="6" width="14" style="91" bestFit="1" customWidth="1"/>
    <col min="7" max="8" width="14.42578125" style="13" bestFit="1" customWidth="1"/>
    <col min="9" max="9" width="13.85546875" style="54" bestFit="1" customWidth="1"/>
    <col min="10" max="10" width="13.85546875" style="55" bestFit="1" customWidth="1"/>
    <col min="11" max="11" width="14.140625" style="91" bestFit="1" customWidth="1"/>
    <col min="12" max="12" width="14.42578125" style="55" bestFit="1" customWidth="1"/>
    <col min="13" max="13" width="11.7109375" style="13" customWidth="1"/>
    <col min="14" max="14" width="11" style="13" customWidth="1"/>
    <col min="15" max="16" width="6.42578125" style="58" bestFit="1" customWidth="1"/>
    <col min="17" max="17" width="10.28515625" style="58" bestFit="1" customWidth="1"/>
    <col min="18" max="18" width="10.140625" style="58" customWidth="1"/>
  </cols>
  <sheetData>
    <row r="1" spans="1:18" x14ac:dyDescent="0.2">
      <c r="A1"/>
      <c r="B1"/>
      <c r="C1"/>
      <c r="D1" s="180"/>
      <c r="E1" s="2"/>
      <c r="F1" s="74"/>
      <c r="G1"/>
      <c r="H1"/>
      <c r="I1" s="10"/>
      <c r="J1" s="43"/>
      <c r="K1" s="74"/>
      <c r="L1" s="43"/>
      <c r="M1"/>
      <c r="N1"/>
      <c r="O1" s="5"/>
      <c r="P1" s="5"/>
      <c r="Q1" s="5"/>
      <c r="R1" s="5"/>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4677</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1"/>
      <c r="H7" s="1"/>
      <c r="I7" s="15"/>
      <c r="J7" s="42"/>
      <c r="K7" s="73"/>
      <c r="L7" s="42"/>
      <c r="M7" s="1"/>
      <c r="N7"/>
      <c r="O7" s="1"/>
      <c r="P7" s="1"/>
      <c r="Q7" s="1"/>
      <c r="R7" s="1"/>
    </row>
    <row r="8" spans="1:18" x14ac:dyDescent="0.2">
      <c r="A8" s="1"/>
      <c r="B8" s="1"/>
      <c r="C8" s="1"/>
      <c r="D8" s="181"/>
      <c r="E8" s="59"/>
      <c r="F8" s="73"/>
      <c r="G8" s="1"/>
      <c r="H8" s="1"/>
      <c r="I8" s="15"/>
      <c r="J8" s="42"/>
      <c r="K8" s="73"/>
      <c r="L8" s="42"/>
      <c r="M8" s="1"/>
      <c r="N8" s="1"/>
      <c r="O8" s="1"/>
      <c r="P8" s="1"/>
      <c r="Q8" s="1"/>
      <c r="R8" s="1"/>
    </row>
    <row r="9" spans="1:18" x14ac:dyDescent="0.2">
      <c r="A9" s="4" t="s">
        <v>2908</v>
      </c>
      <c r="B9" s="1"/>
      <c r="C9" s="1"/>
      <c r="D9" s="181"/>
      <c r="E9" s="59"/>
      <c r="F9" s="73"/>
      <c r="G9" s="1"/>
      <c r="H9" s="1"/>
      <c r="I9" s="15"/>
      <c r="J9" s="42"/>
      <c r="K9" s="73"/>
      <c r="L9" s="42"/>
      <c r="M9" s="1"/>
      <c r="N9" s="4" t="s">
        <v>2887</v>
      </c>
      <c r="O9" s="1"/>
      <c r="P9" s="1"/>
      <c r="Q9" s="1"/>
      <c r="R9" s="1"/>
    </row>
    <row r="10" spans="1:18" x14ac:dyDescent="0.2">
      <c r="A10" s="4"/>
      <c r="B10" s="1"/>
      <c r="C10" s="1"/>
      <c r="D10" s="181"/>
      <c r="E10" s="59"/>
      <c r="F10" s="73"/>
      <c r="G10" s="1"/>
      <c r="H10" s="1"/>
      <c r="I10" s="15"/>
      <c r="J10" s="42"/>
      <c r="K10" s="73"/>
      <c r="L10" s="42"/>
      <c r="M10" s="1"/>
      <c r="N10" s="1"/>
      <c r="O10" s="1"/>
      <c r="P10" s="1"/>
      <c r="Q10" s="1"/>
      <c r="R10" s="1"/>
    </row>
    <row r="11" spans="1:18" x14ac:dyDescent="0.2">
      <c r="A11" s="3" t="s">
        <v>2895</v>
      </c>
      <c r="B11"/>
      <c r="C11"/>
      <c r="D11" s="180"/>
      <c r="E11" s="2"/>
      <c r="F11" s="74"/>
      <c r="G11"/>
      <c r="H11"/>
      <c r="I11" s="10"/>
      <c r="J11" s="43"/>
      <c r="K11" s="74"/>
      <c r="L11" s="43"/>
      <c r="M11"/>
      <c r="N11" s="3" t="s">
        <v>7754</v>
      </c>
      <c r="O11" s="5"/>
      <c r="P11" s="5"/>
      <c r="Q11" s="5"/>
      <c r="R11" s="5"/>
    </row>
    <row r="12" spans="1:18" ht="13.5" thickBot="1" x14ac:dyDescent="0.25">
      <c r="A12"/>
      <c r="B12"/>
      <c r="C12"/>
      <c r="D12" s="180"/>
      <c r="E12" s="2"/>
      <c r="F12" s="74"/>
      <c r="G12"/>
      <c r="H12"/>
      <c r="I12" s="10"/>
      <c r="J12" s="43"/>
      <c r="K12" s="74"/>
      <c r="L12" s="43"/>
      <c r="M12"/>
      <c r="N12"/>
      <c r="O12" s="5"/>
      <c r="P12" s="5"/>
      <c r="Q12" s="14"/>
      <c r="R12" s="14"/>
    </row>
    <row r="13" spans="1:18" s="30" customFormat="1" ht="39.75" thickTop="1" thickBot="1" x14ac:dyDescent="0.25">
      <c r="A13" s="25"/>
      <c r="B13" s="145" t="s">
        <v>2802</v>
      </c>
      <c r="C13" s="217" t="s">
        <v>2803</v>
      </c>
      <c r="D13" s="218"/>
      <c r="E13" s="179" t="s">
        <v>5257</v>
      </c>
      <c r="F13" s="146" t="s">
        <v>2816</v>
      </c>
      <c r="G13" s="147" t="s">
        <v>2804</v>
      </c>
      <c r="H13" s="147" t="s">
        <v>2805</v>
      </c>
      <c r="I13" s="148" t="s">
        <v>2806</v>
      </c>
      <c r="J13" s="149" t="s">
        <v>2807</v>
      </c>
      <c r="K13" s="150" t="s">
        <v>2817</v>
      </c>
      <c r="L13" s="149" t="s">
        <v>2808</v>
      </c>
      <c r="M13" s="147" t="s">
        <v>2809</v>
      </c>
      <c r="N13" s="147" t="s">
        <v>2810</v>
      </c>
      <c r="O13" s="147" t="s">
        <v>2811</v>
      </c>
      <c r="P13" s="145" t="s">
        <v>2812</v>
      </c>
      <c r="Q13" s="145" t="s">
        <v>2813</v>
      </c>
      <c r="R13" s="151" t="s">
        <v>2814</v>
      </c>
    </row>
    <row r="14" spans="1:18" s="31" customFormat="1" ht="13.5" thickTop="1" x14ac:dyDescent="0.2">
      <c r="B14" s="152" t="s">
        <v>1408</v>
      </c>
      <c r="C14" s="152" t="s">
        <v>1409</v>
      </c>
      <c r="D14" s="182" t="s">
        <v>1410</v>
      </c>
      <c r="E14" s="153">
        <v>-49723.92</v>
      </c>
      <c r="F14" s="153">
        <v>1398465</v>
      </c>
      <c r="G14" s="154">
        <v>444330.93000000017</v>
      </c>
      <c r="H14" s="155">
        <f>G14/F14</f>
        <v>0.31772760133432026</v>
      </c>
      <c r="I14" s="155">
        <f>J14/21659245</f>
        <v>8.5081263451242187E-2</v>
      </c>
      <c r="J14" s="154">
        <v>1842795.9300000002</v>
      </c>
      <c r="K14" s="154">
        <v>1398465</v>
      </c>
      <c r="L14" s="156">
        <v>444330.93000000017</v>
      </c>
      <c r="M14" s="20">
        <v>40452</v>
      </c>
      <c r="N14" s="20">
        <v>40816</v>
      </c>
      <c r="O14" s="157">
        <v>39654</v>
      </c>
      <c r="P14" s="158" t="s">
        <v>2916</v>
      </c>
      <c r="Q14" s="157">
        <v>40019</v>
      </c>
      <c r="R14" s="158" t="s">
        <v>2916</v>
      </c>
    </row>
    <row r="15" spans="1:18" s="31" customFormat="1" x14ac:dyDescent="0.2">
      <c r="B15" s="152" t="s">
        <v>1753</v>
      </c>
      <c r="C15" s="152" t="s">
        <v>1754</v>
      </c>
      <c r="D15" s="182" t="s">
        <v>1754</v>
      </c>
      <c r="E15" s="153">
        <v>379.55</v>
      </c>
      <c r="F15" s="153">
        <v>0</v>
      </c>
      <c r="G15" s="159"/>
      <c r="H15" s="155"/>
      <c r="I15" s="155">
        <f t="shared" ref="I15:I78" si="0">J15/21659245</f>
        <v>2.2015314938263086E-2</v>
      </c>
      <c r="J15" s="154">
        <v>476835.10000000003</v>
      </c>
      <c r="K15" s="154" t="s">
        <v>2801</v>
      </c>
      <c r="L15" s="156"/>
      <c r="M15" s="20">
        <v>40452</v>
      </c>
      <c r="N15" s="20">
        <v>40816</v>
      </c>
      <c r="O15" s="157">
        <v>39720</v>
      </c>
      <c r="P15" s="158" t="s">
        <v>2915</v>
      </c>
      <c r="Q15" s="157">
        <v>40117</v>
      </c>
      <c r="R15" s="158" t="s">
        <v>2917</v>
      </c>
    </row>
    <row r="16" spans="1:18" s="31" customFormat="1" x14ac:dyDescent="0.2">
      <c r="B16" s="152" t="s">
        <v>2923</v>
      </c>
      <c r="C16" s="152" t="s">
        <v>2924</v>
      </c>
      <c r="D16" s="182" t="s">
        <v>2925</v>
      </c>
      <c r="E16" s="153">
        <v>-74.34</v>
      </c>
      <c r="F16" s="153">
        <v>2554.89</v>
      </c>
      <c r="G16" s="154">
        <v>1202.1500000000001</v>
      </c>
      <c r="H16" s="155">
        <f>G16/F16</f>
        <v>0.4705290638735915</v>
      </c>
      <c r="I16" s="155">
        <f t="shared" si="0"/>
        <v>1.7346126330811622E-4</v>
      </c>
      <c r="J16" s="154">
        <v>3757.04</v>
      </c>
      <c r="K16" s="154">
        <v>2554.89</v>
      </c>
      <c r="L16" s="156">
        <v>1202.1500000000001</v>
      </c>
      <c r="M16" s="20">
        <v>40452</v>
      </c>
      <c r="N16" s="20">
        <v>40816</v>
      </c>
      <c r="O16" s="157">
        <v>40392</v>
      </c>
      <c r="P16" s="158" t="s">
        <v>2926</v>
      </c>
      <c r="Q16" s="157">
        <v>40449</v>
      </c>
      <c r="R16" s="158" t="s">
        <v>2915</v>
      </c>
    </row>
    <row r="17" spans="2:18" s="31" customFormat="1" x14ac:dyDescent="0.2">
      <c r="B17" s="152" t="s">
        <v>2927</v>
      </c>
      <c r="C17" s="152" t="s">
        <v>2928</v>
      </c>
      <c r="D17" s="182" t="s">
        <v>2929</v>
      </c>
      <c r="E17" s="153">
        <v>-85.77</v>
      </c>
      <c r="F17" s="153">
        <v>2164.15</v>
      </c>
      <c r="G17" s="154">
        <v>789.80000000000018</v>
      </c>
      <c r="H17" s="155">
        <f>G17/F17</f>
        <v>0.36494697687313732</v>
      </c>
      <c r="I17" s="155">
        <f t="shared" si="0"/>
        <v>1.3638287022470084E-4</v>
      </c>
      <c r="J17" s="154">
        <v>2953.9500000000003</v>
      </c>
      <c r="K17" s="154">
        <v>2164.15</v>
      </c>
      <c r="L17" s="156">
        <v>789.80000000000018</v>
      </c>
      <c r="M17" s="20">
        <v>40452</v>
      </c>
      <c r="N17" s="20">
        <v>40816</v>
      </c>
      <c r="O17" s="157">
        <v>40240</v>
      </c>
      <c r="P17" s="158" t="s">
        <v>2930</v>
      </c>
      <c r="Q17" s="157">
        <v>40293</v>
      </c>
      <c r="R17" s="158" t="s">
        <v>2931</v>
      </c>
    </row>
    <row r="18" spans="2:18" s="31" customFormat="1" ht="25.5" x14ac:dyDescent="0.2">
      <c r="B18" s="152" t="s">
        <v>3630</v>
      </c>
      <c r="C18" s="152" t="s">
        <v>3631</v>
      </c>
      <c r="D18" s="182" t="s">
        <v>3632</v>
      </c>
      <c r="E18" s="153">
        <v>44805.270000000004</v>
      </c>
      <c r="F18" s="153">
        <v>37209.700000000004</v>
      </c>
      <c r="G18" s="154">
        <v>7595.57</v>
      </c>
      <c r="H18" s="155">
        <f>G18/F18</f>
        <v>0.20412876212385478</v>
      </c>
      <c r="I18" s="155">
        <f t="shared" si="0"/>
        <v>2.0686441286388332E-3</v>
      </c>
      <c r="J18" s="154">
        <v>44805.270000000004</v>
      </c>
      <c r="K18" s="154">
        <v>37209.700000000004</v>
      </c>
      <c r="L18" s="156">
        <v>7595.57</v>
      </c>
      <c r="M18" s="20">
        <v>40452</v>
      </c>
      <c r="N18" s="20">
        <v>40816</v>
      </c>
      <c r="O18" s="157">
        <v>40469</v>
      </c>
      <c r="P18" s="158" t="s">
        <v>2917</v>
      </c>
      <c r="Q18" s="157">
        <v>40540</v>
      </c>
      <c r="R18" s="158" t="s">
        <v>2921</v>
      </c>
    </row>
    <row r="19" spans="2:18" s="31" customFormat="1" x14ac:dyDescent="0.2">
      <c r="B19" s="152" t="s">
        <v>3633</v>
      </c>
      <c r="C19" s="152" t="s">
        <v>3634</v>
      </c>
      <c r="D19" s="182" t="s">
        <v>3635</v>
      </c>
      <c r="E19" s="153">
        <v>-740</v>
      </c>
      <c r="F19" s="153">
        <v>0</v>
      </c>
      <c r="G19" s="159"/>
      <c r="H19" s="155"/>
      <c r="I19" s="155">
        <f t="shared" si="0"/>
        <v>-3.4165549168495945E-5</v>
      </c>
      <c r="J19" s="154">
        <v>-740</v>
      </c>
      <c r="K19" s="154" t="s">
        <v>2801</v>
      </c>
      <c r="L19" s="156"/>
      <c r="M19" s="20">
        <v>40452</v>
      </c>
      <c r="N19" s="20">
        <v>40816</v>
      </c>
      <c r="O19" s="157">
        <v>40511</v>
      </c>
      <c r="P19" s="158" t="s">
        <v>2965</v>
      </c>
      <c r="Q19" s="157">
        <v>40511</v>
      </c>
      <c r="R19" s="158" t="s">
        <v>2965</v>
      </c>
    </row>
    <row r="20" spans="2:18" s="31" customFormat="1" x14ac:dyDescent="0.2">
      <c r="B20" s="152" t="s">
        <v>3636</v>
      </c>
      <c r="C20" s="152" t="s">
        <v>3637</v>
      </c>
      <c r="D20" s="182" t="s">
        <v>3638</v>
      </c>
      <c r="E20" s="153">
        <v>-510</v>
      </c>
      <c r="F20" s="153">
        <v>0</v>
      </c>
      <c r="G20" s="159"/>
      <c r="H20" s="155"/>
      <c r="I20" s="155">
        <f t="shared" si="0"/>
        <v>-2.35465271296391E-5</v>
      </c>
      <c r="J20" s="154">
        <v>-510</v>
      </c>
      <c r="K20" s="154" t="s">
        <v>2801</v>
      </c>
      <c r="L20" s="156"/>
      <c r="M20" s="20">
        <v>40452</v>
      </c>
      <c r="N20" s="20">
        <v>40816</v>
      </c>
      <c r="O20" s="157">
        <v>40511</v>
      </c>
      <c r="P20" s="158" t="s">
        <v>2965</v>
      </c>
      <c r="Q20" s="157">
        <v>40511</v>
      </c>
      <c r="R20" s="158" t="s">
        <v>2965</v>
      </c>
    </row>
    <row r="21" spans="2:18" s="31" customFormat="1" x14ac:dyDescent="0.2">
      <c r="B21" s="152" t="s">
        <v>3639</v>
      </c>
      <c r="C21" s="152" t="s">
        <v>3640</v>
      </c>
      <c r="D21" s="182" t="s">
        <v>3641</v>
      </c>
      <c r="E21" s="153">
        <v>33771.840000000004</v>
      </c>
      <c r="F21" s="153">
        <v>83463.680000000008</v>
      </c>
      <c r="G21" s="154">
        <v>-49691.840000000004</v>
      </c>
      <c r="H21" s="155">
        <f>G21/F21</f>
        <v>-0.59537082477072656</v>
      </c>
      <c r="I21" s="155">
        <f t="shared" si="0"/>
        <v>1.5592344054467275E-3</v>
      </c>
      <c r="J21" s="154">
        <v>33771.840000000004</v>
      </c>
      <c r="K21" s="154">
        <v>83463.680000000008</v>
      </c>
      <c r="L21" s="156">
        <v>-49691.840000000004</v>
      </c>
      <c r="M21" s="20">
        <v>40452</v>
      </c>
      <c r="N21" s="20">
        <v>40816</v>
      </c>
      <c r="O21" s="157">
        <v>40511</v>
      </c>
      <c r="P21" s="158" t="s">
        <v>2965</v>
      </c>
      <c r="Q21" s="157">
        <v>40814</v>
      </c>
      <c r="R21" s="158" t="s">
        <v>2915</v>
      </c>
    </row>
    <row r="22" spans="2:18" s="31" customFormat="1" x14ac:dyDescent="0.2">
      <c r="B22" s="152" t="s">
        <v>761</v>
      </c>
      <c r="C22" s="152" t="s">
        <v>762</v>
      </c>
      <c r="D22" s="182" t="s">
        <v>762</v>
      </c>
      <c r="E22" s="153">
        <v>-11374.75</v>
      </c>
      <c r="F22" s="153">
        <v>0</v>
      </c>
      <c r="G22" s="159"/>
      <c r="H22" s="155"/>
      <c r="I22" s="155">
        <f t="shared" si="0"/>
        <v>3.2035722390138716E-2</v>
      </c>
      <c r="J22" s="154">
        <v>693869.56</v>
      </c>
      <c r="K22" s="154" t="s">
        <v>2801</v>
      </c>
      <c r="L22" s="156"/>
      <c r="M22" s="20">
        <v>40452</v>
      </c>
      <c r="N22" s="20">
        <v>40816</v>
      </c>
      <c r="O22" s="157">
        <v>40066</v>
      </c>
      <c r="P22" s="158" t="s">
        <v>2915</v>
      </c>
      <c r="Q22" s="157">
        <v>40451</v>
      </c>
      <c r="R22" s="158" t="s">
        <v>2915</v>
      </c>
    </row>
    <row r="23" spans="2:18" s="31" customFormat="1" x14ac:dyDescent="0.2">
      <c r="B23" s="152" t="s">
        <v>765</v>
      </c>
      <c r="C23" s="152" t="s">
        <v>766</v>
      </c>
      <c r="D23" s="182" t="s">
        <v>766</v>
      </c>
      <c r="E23" s="153">
        <v>-2239.41</v>
      </c>
      <c r="F23" s="153">
        <v>0</v>
      </c>
      <c r="G23" s="159"/>
      <c r="H23" s="155"/>
      <c r="I23" s="155">
        <f t="shared" si="0"/>
        <v>7.4373280324406509E-3</v>
      </c>
      <c r="J23" s="154">
        <v>161086.91</v>
      </c>
      <c r="K23" s="154" t="s">
        <v>2801</v>
      </c>
      <c r="L23" s="156"/>
      <c r="M23" s="20">
        <v>40452</v>
      </c>
      <c r="N23" s="20">
        <v>40816</v>
      </c>
      <c r="O23" s="157">
        <v>40066</v>
      </c>
      <c r="P23" s="158" t="s">
        <v>2915</v>
      </c>
      <c r="Q23" s="157">
        <v>40451</v>
      </c>
      <c r="R23" s="158" t="s">
        <v>2915</v>
      </c>
    </row>
    <row r="24" spans="2:18" s="31" customFormat="1" x14ac:dyDescent="0.2">
      <c r="B24" s="152" t="s">
        <v>3642</v>
      </c>
      <c r="C24" s="152" t="s">
        <v>3643</v>
      </c>
      <c r="D24" s="182" t="s">
        <v>3644</v>
      </c>
      <c r="E24" s="153">
        <v>17013.189999999999</v>
      </c>
      <c r="F24" s="153">
        <v>0</v>
      </c>
      <c r="G24" s="159"/>
      <c r="H24" s="155"/>
      <c r="I24" s="155">
        <f t="shared" si="0"/>
        <v>7.8549321548373444E-4</v>
      </c>
      <c r="J24" s="154">
        <v>17013.189999999999</v>
      </c>
      <c r="K24" s="154" t="s">
        <v>2801</v>
      </c>
      <c r="L24" s="156"/>
      <c r="M24" s="20">
        <v>40452</v>
      </c>
      <c r="N24" s="20">
        <v>40816</v>
      </c>
      <c r="O24" s="157">
        <v>40434</v>
      </c>
      <c r="P24" s="158" t="s">
        <v>2915</v>
      </c>
      <c r="Q24" s="157">
        <v>42643</v>
      </c>
      <c r="R24" s="158" t="s">
        <v>2915</v>
      </c>
    </row>
    <row r="25" spans="2:18" s="31" customFormat="1" ht="25.5" x14ac:dyDescent="0.2">
      <c r="B25" s="152" t="s">
        <v>3645</v>
      </c>
      <c r="C25" s="152" t="s">
        <v>3646</v>
      </c>
      <c r="D25" s="182" t="s">
        <v>3647</v>
      </c>
      <c r="E25" s="153">
        <v>50803.16</v>
      </c>
      <c r="F25" s="153">
        <v>0</v>
      </c>
      <c r="G25" s="159"/>
      <c r="H25" s="155"/>
      <c r="I25" s="155">
        <f t="shared" si="0"/>
        <v>2.3455646768850901E-3</v>
      </c>
      <c r="J25" s="154">
        <v>50803.16</v>
      </c>
      <c r="K25" s="154" t="s">
        <v>2801</v>
      </c>
      <c r="L25" s="156"/>
      <c r="M25" s="20">
        <v>40452</v>
      </c>
      <c r="N25" s="20">
        <v>40816</v>
      </c>
      <c r="O25" s="157">
        <v>40434</v>
      </c>
      <c r="P25" s="158" t="s">
        <v>2915</v>
      </c>
      <c r="Q25" s="157">
        <v>42643</v>
      </c>
      <c r="R25" s="158" t="s">
        <v>2915</v>
      </c>
    </row>
    <row r="26" spans="2:18" s="31" customFormat="1" ht="25.5" x14ac:dyDescent="0.2">
      <c r="B26" s="152" t="s">
        <v>2947</v>
      </c>
      <c r="C26" s="152" t="s">
        <v>2948</v>
      </c>
      <c r="D26" s="182" t="s">
        <v>2949</v>
      </c>
      <c r="E26" s="153">
        <v>231608.12</v>
      </c>
      <c r="F26" s="153">
        <v>0</v>
      </c>
      <c r="G26" s="159"/>
      <c r="H26" s="155"/>
      <c r="I26" s="155">
        <f t="shared" si="0"/>
        <v>1.0711044637059141E-2</v>
      </c>
      <c r="J26" s="154">
        <v>231993.14</v>
      </c>
      <c r="K26" s="154" t="s">
        <v>2801</v>
      </c>
      <c r="L26" s="156"/>
      <c r="M26" s="20">
        <v>40452</v>
      </c>
      <c r="N26" s="20">
        <v>40816</v>
      </c>
      <c r="O26" s="157">
        <v>40434</v>
      </c>
      <c r="P26" s="158" t="s">
        <v>2915</v>
      </c>
      <c r="Q26" s="157">
        <v>42643</v>
      </c>
      <c r="R26" s="158" t="s">
        <v>2915</v>
      </c>
    </row>
    <row r="27" spans="2:18" s="31" customFormat="1" x14ac:dyDescent="0.2">
      <c r="B27" s="152" t="s">
        <v>3648</v>
      </c>
      <c r="C27" s="152" t="s">
        <v>3649</v>
      </c>
      <c r="D27" s="182" t="s">
        <v>3635</v>
      </c>
      <c r="E27" s="153">
        <v>-568</v>
      </c>
      <c r="F27" s="153">
        <v>0</v>
      </c>
      <c r="G27" s="159"/>
      <c r="H27" s="155"/>
      <c r="I27" s="155">
        <f t="shared" si="0"/>
        <v>-2.6224367469872566E-5</v>
      </c>
      <c r="J27" s="154">
        <v>-568</v>
      </c>
      <c r="K27" s="154" t="s">
        <v>2801</v>
      </c>
      <c r="L27" s="156"/>
      <c r="M27" s="20">
        <v>40452</v>
      </c>
      <c r="N27" s="20">
        <v>40816</v>
      </c>
      <c r="O27" s="157">
        <v>40526</v>
      </c>
      <c r="P27" s="158" t="s">
        <v>2921</v>
      </c>
      <c r="Q27" s="157">
        <v>40526</v>
      </c>
      <c r="R27" s="158" t="s">
        <v>2921</v>
      </c>
    </row>
    <row r="28" spans="2:18" s="31" customFormat="1" x14ac:dyDescent="0.2">
      <c r="B28" s="152" t="s">
        <v>3650</v>
      </c>
      <c r="C28" s="152" t="s">
        <v>3651</v>
      </c>
      <c r="D28" s="182" t="s">
        <v>3652</v>
      </c>
      <c r="E28" s="153">
        <v>330842.08</v>
      </c>
      <c r="F28" s="153">
        <v>0</v>
      </c>
      <c r="G28" s="159"/>
      <c r="H28" s="155"/>
      <c r="I28" s="155">
        <f t="shared" si="0"/>
        <v>1.5274866690874959E-2</v>
      </c>
      <c r="J28" s="154">
        <v>330842.08</v>
      </c>
      <c r="K28" s="154" t="s">
        <v>2801</v>
      </c>
      <c r="L28" s="156"/>
      <c r="M28" s="20">
        <v>40452</v>
      </c>
      <c r="N28" s="20">
        <v>40816</v>
      </c>
      <c r="O28" s="157">
        <v>40436</v>
      </c>
      <c r="P28" s="158" t="s">
        <v>2915</v>
      </c>
      <c r="Q28" s="157">
        <v>42643</v>
      </c>
      <c r="R28" s="158" t="s">
        <v>2915</v>
      </c>
    </row>
    <row r="29" spans="2:18" s="31" customFormat="1" ht="25.5" x14ac:dyDescent="0.2">
      <c r="B29" s="152" t="s">
        <v>3653</v>
      </c>
      <c r="C29" s="152" t="s">
        <v>3654</v>
      </c>
      <c r="D29" s="182" t="s">
        <v>3655</v>
      </c>
      <c r="E29" s="153">
        <v>42664.13</v>
      </c>
      <c r="F29" s="153">
        <v>0</v>
      </c>
      <c r="G29" s="159"/>
      <c r="H29" s="155"/>
      <c r="I29" s="155">
        <f t="shared" si="0"/>
        <v>1.9697884206028417E-3</v>
      </c>
      <c r="J29" s="154">
        <v>42664.13</v>
      </c>
      <c r="K29" s="154" t="s">
        <v>2801</v>
      </c>
      <c r="L29" s="156"/>
      <c r="M29" s="20">
        <v>40452</v>
      </c>
      <c r="N29" s="20">
        <v>40816</v>
      </c>
      <c r="O29" s="157">
        <v>40436</v>
      </c>
      <c r="P29" s="158" t="s">
        <v>2915</v>
      </c>
      <c r="Q29" s="157">
        <v>42643</v>
      </c>
      <c r="R29" s="158" t="s">
        <v>2915</v>
      </c>
    </row>
    <row r="30" spans="2:18" s="31" customFormat="1" x14ac:dyDescent="0.2">
      <c r="B30" s="152" t="s">
        <v>3656</v>
      </c>
      <c r="C30" s="152" t="s">
        <v>3657</v>
      </c>
      <c r="D30" s="182" t="s">
        <v>3658</v>
      </c>
      <c r="E30" s="153">
        <v>2173.9499999999998</v>
      </c>
      <c r="F30" s="153">
        <v>0</v>
      </c>
      <c r="G30" s="159"/>
      <c r="H30" s="155"/>
      <c r="I30" s="155">
        <f t="shared" si="0"/>
        <v>1.0037053461466454E-4</v>
      </c>
      <c r="J30" s="154">
        <v>2173.9499999999998</v>
      </c>
      <c r="K30" s="154" t="s">
        <v>2801</v>
      </c>
      <c r="L30" s="156"/>
      <c r="M30" s="20">
        <v>40452</v>
      </c>
      <c r="N30" s="20">
        <v>40816</v>
      </c>
      <c r="O30" s="157">
        <v>40436</v>
      </c>
      <c r="P30" s="158" t="s">
        <v>2915</v>
      </c>
      <c r="Q30" s="157">
        <v>42643</v>
      </c>
      <c r="R30" s="158" t="s">
        <v>2915</v>
      </c>
    </row>
    <row r="31" spans="2:18" s="31" customFormat="1" x14ac:dyDescent="0.2">
      <c r="B31" s="152" t="s">
        <v>3659</v>
      </c>
      <c r="C31" s="152" t="s">
        <v>3660</v>
      </c>
      <c r="D31" s="182" t="s">
        <v>3660</v>
      </c>
      <c r="E31" s="153">
        <v>17135.939999999999</v>
      </c>
      <c r="F31" s="153">
        <v>0</v>
      </c>
      <c r="G31" s="159"/>
      <c r="H31" s="155"/>
      <c r="I31" s="155">
        <f t="shared" si="0"/>
        <v>7.9116054137621139E-4</v>
      </c>
      <c r="J31" s="154">
        <v>17135.939999999999</v>
      </c>
      <c r="K31" s="154" t="s">
        <v>2801</v>
      </c>
      <c r="L31" s="156"/>
      <c r="M31" s="20">
        <v>40452</v>
      </c>
      <c r="N31" s="20">
        <v>40816</v>
      </c>
      <c r="O31" s="157">
        <v>40436</v>
      </c>
      <c r="P31" s="158" t="s">
        <v>2915</v>
      </c>
      <c r="Q31" s="157">
        <v>42643</v>
      </c>
      <c r="R31" s="158" t="s">
        <v>2915</v>
      </c>
    </row>
    <row r="32" spans="2:18" s="31" customFormat="1" x14ac:dyDescent="0.2">
      <c r="B32" s="152" t="s">
        <v>3661</v>
      </c>
      <c r="C32" s="152" t="s">
        <v>3662</v>
      </c>
      <c r="D32" s="182" t="s">
        <v>3663</v>
      </c>
      <c r="E32" s="153">
        <v>105288.45</v>
      </c>
      <c r="F32" s="153">
        <v>0</v>
      </c>
      <c r="G32" s="159"/>
      <c r="H32" s="155"/>
      <c r="I32" s="155">
        <f t="shared" si="0"/>
        <v>4.8611320477699015E-3</v>
      </c>
      <c r="J32" s="154">
        <v>105288.45</v>
      </c>
      <c r="K32" s="154" t="s">
        <v>2801</v>
      </c>
      <c r="L32" s="156"/>
      <c r="M32" s="20">
        <v>40452</v>
      </c>
      <c r="N32" s="20">
        <v>40816</v>
      </c>
      <c r="O32" s="157">
        <v>40436</v>
      </c>
      <c r="P32" s="158" t="s">
        <v>2915</v>
      </c>
      <c r="Q32" s="157">
        <v>42643</v>
      </c>
      <c r="R32" s="158" t="s">
        <v>2915</v>
      </c>
    </row>
    <row r="33" spans="2:18" s="31" customFormat="1" x14ac:dyDescent="0.2">
      <c r="B33" s="152" t="s">
        <v>3664</v>
      </c>
      <c r="C33" s="152" t="s">
        <v>3665</v>
      </c>
      <c r="D33" s="182" t="s">
        <v>3666</v>
      </c>
      <c r="E33" s="153">
        <v>36344.29</v>
      </c>
      <c r="F33" s="153">
        <v>0</v>
      </c>
      <c r="G33" s="159"/>
      <c r="H33" s="155"/>
      <c r="I33" s="155">
        <f t="shared" si="0"/>
        <v>1.6780035499852372E-3</v>
      </c>
      <c r="J33" s="154">
        <v>36344.29</v>
      </c>
      <c r="K33" s="154" t="s">
        <v>2801</v>
      </c>
      <c r="L33" s="156"/>
      <c r="M33" s="20">
        <v>40452</v>
      </c>
      <c r="N33" s="20">
        <v>40816</v>
      </c>
      <c r="O33" s="157">
        <v>40436</v>
      </c>
      <c r="P33" s="158" t="s">
        <v>2915</v>
      </c>
      <c r="Q33" s="157">
        <v>42643</v>
      </c>
      <c r="R33" s="158" t="s">
        <v>2915</v>
      </c>
    </row>
    <row r="34" spans="2:18" s="31" customFormat="1" x14ac:dyDescent="0.2">
      <c r="B34" s="152" t="s">
        <v>3667</v>
      </c>
      <c r="C34" s="152" t="s">
        <v>3668</v>
      </c>
      <c r="D34" s="182" t="s">
        <v>3669</v>
      </c>
      <c r="E34" s="153">
        <v>16625.55</v>
      </c>
      <c r="F34" s="153">
        <v>0</v>
      </c>
      <c r="G34" s="159"/>
      <c r="H34" s="155"/>
      <c r="I34" s="155">
        <f t="shared" si="0"/>
        <v>7.675960080787672E-4</v>
      </c>
      <c r="J34" s="154">
        <v>16625.55</v>
      </c>
      <c r="K34" s="154" t="s">
        <v>2801</v>
      </c>
      <c r="L34" s="156"/>
      <c r="M34" s="20">
        <v>40452</v>
      </c>
      <c r="N34" s="20">
        <v>40816</v>
      </c>
      <c r="O34" s="157">
        <v>40436</v>
      </c>
      <c r="P34" s="158" t="s">
        <v>2915</v>
      </c>
      <c r="Q34" s="157">
        <v>42643</v>
      </c>
      <c r="R34" s="158" t="s">
        <v>2915</v>
      </c>
    </row>
    <row r="35" spans="2:18" s="31" customFormat="1" ht="25.5" x14ac:dyDescent="0.2">
      <c r="B35" s="152" t="s">
        <v>3670</v>
      </c>
      <c r="C35" s="152" t="s">
        <v>3671</v>
      </c>
      <c r="D35" s="182" t="s">
        <v>3672</v>
      </c>
      <c r="E35" s="153">
        <v>89928.22</v>
      </c>
      <c r="F35" s="153">
        <v>0</v>
      </c>
      <c r="G35" s="159"/>
      <c r="H35" s="155"/>
      <c r="I35" s="155">
        <f t="shared" si="0"/>
        <v>4.1519554351963795E-3</v>
      </c>
      <c r="J35" s="154">
        <v>89928.22</v>
      </c>
      <c r="K35" s="154" t="s">
        <v>2801</v>
      </c>
      <c r="L35" s="156"/>
      <c r="M35" s="20">
        <v>40452</v>
      </c>
      <c r="N35" s="20">
        <v>40816</v>
      </c>
      <c r="O35" s="157">
        <v>40435</v>
      </c>
      <c r="P35" s="158" t="s">
        <v>2915</v>
      </c>
      <c r="Q35" s="157">
        <v>42643</v>
      </c>
      <c r="R35" s="158" t="s">
        <v>2915</v>
      </c>
    </row>
    <row r="36" spans="2:18" s="31" customFormat="1" ht="25.5" x14ac:dyDescent="0.2">
      <c r="B36" s="152" t="s">
        <v>3673</v>
      </c>
      <c r="C36" s="152" t="s">
        <v>3674</v>
      </c>
      <c r="D36" s="182" t="s">
        <v>3675</v>
      </c>
      <c r="E36" s="153">
        <v>79382.710000000006</v>
      </c>
      <c r="F36" s="153">
        <v>0</v>
      </c>
      <c r="G36" s="159"/>
      <c r="H36" s="155"/>
      <c r="I36" s="155">
        <f t="shared" si="0"/>
        <v>3.6650728130181824E-3</v>
      </c>
      <c r="J36" s="154">
        <v>79382.710000000006</v>
      </c>
      <c r="K36" s="154" t="s">
        <v>2801</v>
      </c>
      <c r="L36" s="156"/>
      <c r="M36" s="20">
        <v>40452</v>
      </c>
      <c r="N36" s="20">
        <v>40816</v>
      </c>
      <c r="O36" s="157">
        <v>40435</v>
      </c>
      <c r="P36" s="158" t="s">
        <v>2915</v>
      </c>
      <c r="Q36" s="157">
        <v>42643</v>
      </c>
      <c r="R36" s="158" t="s">
        <v>2915</v>
      </c>
    </row>
    <row r="37" spans="2:18" s="31" customFormat="1" x14ac:dyDescent="0.2">
      <c r="B37" s="152" t="s">
        <v>2950</v>
      </c>
      <c r="C37" s="152" t="s">
        <v>2951</v>
      </c>
      <c r="D37" s="182" t="s">
        <v>2952</v>
      </c>
      <c r="E37" s="153">
        <v>48635.56</v>
      </c>
      <c r="F37" s="153">
        <v>56991.48</v>
      </c>
      <c r="G37" s="154">
        <v>6711.0199999999968</v>
      </c>
      <c r="H37" s="155">
        <f>G37/F37</f>
        <v>0.1177547942253824</v>
      </c>
      <c r="I37" s="155">
        <f t="shared" si="0"/>
        <v>2.9411228323055582E-3</v>
      </c>
      <c r="J37" s="154">
        <v>63702.5</v>
      </c>
      <c r="K37" s="154">
        <v>56991.48</v>
      </c>
      <c r="L37" s="156">
        <v>6711.0199999999968</v>
      </c>
      <c r="M37" s="20">
        <v>40452</v>
      </c>
      <c r="N37" s="20">
        <v>40816</v>
      </c>
      <c r="O37" s="157">
        <v>40442</v>
      </c>
      <c r="P37" s="158" t="s">
        <v>2915</v>
      </c>
      <c r="Q37" s="157">
        <v>40537</v>
      </c>
      <c r="R37" s="158" t="s">
        <v>2921</v>
      </c>
    </row>
    <row r="38" spans="2:18" s="31" customFormat="1" x14ac:dyDescent="0.2">
      <c r="B38" s="152" t="s">
        <v>3676</v>
      </c>
      <c r="C38" s="152" t="s">
        <v>3677</v>
      </c>
      <c r="D38" s="182" t="s">
        <v>3678</v>
      </c>
      <c r="E38" s="153">
        <v>370876.16000000003</v>
      </c>
      <c r="F38" s="153">
        <v>0</v>
      </c>
      <c r="G38" s="159"/>
      <c r="H38" s="155"/>
      <c r="I38" s="155">
        <f t="shared" si="0"/>
        <v>1.7123226594463473E-2</v>
      </c>
      <c r="J38" s="154">
        <v>370876.16000000003</v>
      </c>
      <c r="K38" s="154" t="s">
        <v>2801</v>
      </c>
      <c r="L38" s="156"/>
      <c r="M38" s="20">
        <v>40452</v>
      </c>
      <c r="N38" s="20">
        <v>40816</v>
      </c>
      <c r="O38" s="157">
        <v>40434</v>
      </c>
      <c r="P38" s="158" t="s">
        <v>2915</v>
      </c>
      <c r="Q38" s="157">
        <v>42643</v>
      </c>
      <c r="R38" s="158" t="s">
        <v>2915</v>
      </c>
    </row>
    <row r="39" spans="2:18" s="31" customFormat="1" ht="25.5" x14ac:dyDescent="0.2">
      <c r="B39" s="152" t="s">
        <v>2953</v>
      </c>
      <c r="C39" s="152" t="s">
        <v>2954</v>
      </c>
      <c r="D39" s="182" t="s">
        <v>2955</v>
      </c>
      <c r="E39" s="153">
        <v>91606.75</v>
      </c>
      <c r="F39" s="153">
        <v>0</v>
      </c>
      <c r="G39" s="159"/>
      <c r="H39" s="155"/>
      <c r="I39" s="155">
        <f t="shared" si="0"/>
        <v>4.4470335877358604E-3</v>
      </c>
      <c r="J39" s="154">
        <v>96319.39</v>
      </c>
      <c r="K39" s="154" t="s">
        <v>2801</v>
      </c>
      <c r="L39" s="156"/>
      <c r="M39" s="20">
        <v>40452</v>
      </c>
      <c r="N39" s="20">
        <v>40816</v>
      </c>
      <c r="O39" s="157">
        <v>40435</v>
      </c>
      <c r="P39" s="158" t="s">
        <v>2915</v>
      </c>
      <c r="Q39" s="157">
        <v>42643</v>
      </c>
      <c r="R39" s="158" t="s">
        <v>2915</v>
      </c>
    </row>
    <row r="40" spans="2:18" s="31" customFormat="1" ht="25.5" x14ac:dyDescent="0.2">
      <c r="B40" s="152" t="s">
        <v>2956</v>
      </c>
      <c r="C40" s="152" t="s">
        <v>2957</v>
      </c>
      <c r="D40" s="182" t="s">
        <v>2958</v>
      </c>
      <c r="E40" s="153">
        <v>288258.03999999998</v>
      </c>
      <c r="F40" s="153">
        <v>0</v>
      </c>
      <c r="G40" s="159"/>
      <c r="H40" s="155"/>
      <c r="I40" s="155">
        <f t="shared" si="0"/>
        <v>1.3356470643367301E-2</v>
      </c>
      <c r="J40" s="154">
        <v>289291.07</v>
      </c>
      <c r="K40" s="154" t="s">
        <v>2801</v>
      </c>
      <c r="L40" s="156"/>
      <c r="M40" s="20">
        <v>40452</v>
      </c>
      <c r="N40" s="20">
        <v>40816</v>
      </c>
      <c r="O40" s="157">
        <v>40435</v>
      </c>
      <c r="P40" s="158" t="s">
        <v>2915</v>
      </c>
      <c r="Q40" s="157">
        <v>42643</v>
      </c>
      <c r="R40" s="158" t="s">
        <v>2915</v>
      </c>
    </row>
    <row r="41" spans="2:18" s="31" customFormat="1" ht="25.5" x14ac:dyDescent="0.2">
      <c r="B41" s="152" t="s">
        <v>3679</v>
      </c>
      <c r="C41" s="152" t="s">
        <v>3680</v>
      </c>
      <c r="D41" s="182" t="s">
        <v>3681</v>
      </c>
      <c r="E41" s="153">
        <v>33659.770000000004</v>
      </c>
      <c r="F41" s="153">
        <v>0</v>
      </c>
      <c r="G41" s="159"/>
      <c r="H41" s="155"/>
      <c r="I41" s="155">
        <f t="shared" si="0"/>
        <v>1.5540601715341418E-3</v>
      </c>
      <c r="J41" s="154">
        <v>33659.770000000004</v>
      </c>
      <c r="K41" s="154" t="s">
        <v>2801</v>
      </c>
      <c r="L41" s="156"/>
      <c r="M41" s="20">
        <v>40452</v>
      </c>
      <c r="N41" s="20">
        <v>40816</v>
      </c>
      <c r="O41" s="157">
        <v>40431</v>
      </c>
      <c r="P41" s="158" t="s">
        <v>2915</v>
      </c>
      <c r="Q41" s="157">
        <v>40444</v>
      </c>
      <c r="R41" s="158" t="s">
        <v>2915</v>
      </c>
    </row>
    <row r="42" spans="2:18" s="31" customFormat="1" x14ac:dyDescent="0.2">
      <c r="B42" s="152" t="s">
        <v>2959</v>
      </c>
      <c r="C42" s="152" t="s">
        <v>2960</v>
      </c>
      <c r="D42" s="182" t="s">
        <v>2961</v>
      </c>
      <c r="E42" s="153">
        <v>-59.800000000000004</v>
      </c>
      <c r="F42" s="153">
        <v>8192.7199999999993</v>
      </c>
      <c r="G42" s="154">
        <v>-1587.6299999999992</v>
      </c>
      <c r="H42" s="155">
        <f>G42/F42</f>
        <v>-0.1937854583093282</v>
      </c>
      <c r="I42" s="155">
        <f t="shared" si="0"/>
        <v>3.0495476642883904E-4</v>
      </c>
      <c r="J42" s="154">
        <v>6605.09</v>
      </c>
      <c r="K42" s="154">
        <v>8192.7199999999993</v>
      </c>
      <c r="L42" s="156">
        <v>-1587.6299999999992</v>
      </c>
      <c r="M42" s="20">
        <v>40452</v>
      </c>
      <c r="N42" s="20">
        <v>40816</v>
      </c>
      <c r="O42" s="157">
        <v>40368</v>
      </c>
      <c r="P42" s="158" t="s">
        <v>2916</v>
      </c>
      <c r="Q42" s="157">
        <v>40449</v>
      </c>
      <c r="R42" s="158" t="s">
        <v>2915</v>
      </c>
    </row>
    <row r="43" spans="2:18" s="31" customFormat="1" ht="25.5" x14ac:dyDescent="0.2">
      <c r="B43" s="152" t="s">
        <v>3682</v>
      </c>
      <c r="C43" s="152" t="s">
        <v>3683</v>
      </c>
      <c r="D43" s="182" t="s">
        <v>3684</v>
      </c>
      <c r="E43" s="153">
        <v>14398.880000000001</v>
      </c>
      <c r="F43" s="153">
        <v>0</v>
      </c>
      <c r="G43" s="159"/>
      <c r="H43" s="155"/>
      <c r="I43" s="155">
        <f t="shared" si="0"/>
        <v>6.6479140893415268E-4</v>
      </c>
      <c r="J43" s="154">
        <v>14398.880000000001</v>
      </c>
      <c r="K43" s="154" t="s">
        <v>2801</v>
      </c>
      <c r="L43" s="156"/>
      <c r="M43" s="20">
        <v>40452</v>
      </c>
      <c r="N43" s="20">
        <v>40816</v>
      </c>
      <c r="O43" s="157">
        <v>40432</v>
      </c>
      <c r="P43" s="158" t="s">
        <v>2915</v>
      </c>
      <c r="Q43" s="157">
        <v>40444</v>
      </c>
      <c r="R43" s="158" t="s">
        <v>2915</v>
      </c>
    </row>
    <row r="44" spans="2:18" s="31" customFormat="1" x14ac:dyDescent="0.2">
      <c r="B44" s="152" t="s">
        <v>2962</v>
      </c>
      <c r="C44" s="152" t="s">
        <v>2963</v>
      </c>
      <c r="D44" s="182" t="s">
        <v>2964</v>
      </c>
      <c r="E44" s="153">
        <v>-1498.33</v>
      </c>
      <c r="F44" s="153">
        <v>42170.28</v>
      </c>
      <c r="G44" s="154">
        <v>17172.900000000001</v>
      </c>
      <c r="H44" s="155">
        <f>G44/F44</f>
        <v>0.40722755457160831</v>
      </c>
      <c r="I44" s="155">
        <f t="shared" si="0"/>
        <v>2.7398545055471696E-3</v>
      </c>
      <c r="J44" s="154">
        <v>59343.18</v>
      </c>
      <c r="K44" s="154">
        <v>42170.28</v>
      </c>
      <c r="L44" s="156">
        <v>17172.900000000001</v>
      </c>
      <c r="M44" s="20">
        <v>40452</v>
      </c>
      <c r="N44" s="20">
        <v>40816</v>
      </c>
      <c r="O44" s="157">
        <v>40130</v>
      </c>
      <c r="P44" s="158" t="s">
        <v>2965</v>
      </c>
      <c r="Q44" s="157">
        <v>40147</v>
      </c>
      <c r="R44" s="158" t="s">
        <v>2965</v>
      </c>
    </row>
    <row r="45" spans="2:18" s="31" customFormat="1" x14ac:dyDescent="0.2">
      <c r="B45" s="152" t="s">
        <v>3685</v>
      </c>
      <c r="C45" s="152" t="s">
        <v>3686</v>
      </c>
      <c r="D45" s="182" t="s">
        <v>3687</v>
      </c>
      <c r="E45" s="153">
        <v>587458.86</v>
      </c>
      <c r="F45" s="153">
        <v>0</v>
      </c>
      <c r="G45" s="159"/>
      <c r="H45" s="155"/>
      <c r="I45" s="155">
        <f t="shared" si="0"/>
        <v>2.7122776440268347E-2</v>
      </c>
      <c r="J45" s="154">
        <v>587458.86</v>
      </c>
      <c r="K45" s="154" t="s">
        <v>2801</v>
      </c>
      <c r="L45" s="156"/>
      <c r="M45" s="20">
        <v>40452</v>
      </c>
      <c r="N45" s="20">
        <v>40816</v>
      </c>
      <c r="O45" s="157">
        <v>40433</v>
      </c>
      <c r="P45" s="158" t="s">
        <v>2915</v>
      </c>
      <c r="Q45" s="157">
        <v>40444</v>
      </c>
      <c r="R45" s="158" t="s">
        <v>2915</v>
      </c>
    </row>
    <row r="46" spans="2:18" s="31" customFormat="1" x14ac:dyDescent="0.2">
      <c r="B46" s="152" t="s">
        <v>2969</v>
      </c>
      <c r="C46" s="152" t="s">
        <v>2970</v>
      </c>
      <c r="D46" s="182" t="s">
        <v>2971</v>
      </c>
      <c r="E46" s="153">
        <v>25407.63</v>
      </c>
      <c r="F46" s="153">
        <v>80790.58</v>
      </c>
      <c r="G46" s="154">
        <v>8031.4400000000023</v>
      </c>
      <c r="H46" s="155">
        <f>G46/F46</f>
        <v>9.9410599602082345E-2</v>
      </c>
      <c r="I46" s="155">
        <f t="shared" si="0"/>
        <v>4.1008825561555818E-3</v>
      </c>
      <c r="J46" s="154">
        <v>88822.02</v>
      </c>
      <c r="K46" s="154">
        <v>80790.58</v>
      </c>
      <c r="L46" s="156">
        <v>8031.4400000000023</v>
      </c>
      <c r="M46" s="20">
        <v>40452</v>
      </c>
      <c r="N46" s="20">
        <v>40816</v>
      </c>
      <c r="O46" s="157">
        <v>40410</v>
      </c>
      <c r="P46" s="158" t="s">
        <v>2926</v>
      </c>
      <c r="Q46" s="157">
        <v>40627</v>
      </c>
      <c r="R46" s="158" t="s">
        <v>2930</v>
      </c>
    </row>
    <row r="47" spans="2:18" s="31" customFormat="1" x14ac:dyDescent="0.2">
      <c r="B47" s="152" t="s">
        <v>2972</v>
      </c>
      <c r="C47" s="152" t="s">
        <v>2973</v>
      </c>
      <c r="D47" s="182" t="s">
        <v>2974</v>
      </c>
      <c r="E47" s="153">
        <v>40058.35</v>
      </c>
      <c r="F47" s="153">
        <v>0</v>
      </c>
      <c r="G47" s="159"/>
      <c r="H47" s="155"/>
      <c r="I47" s="155">
        <f t="shared" si="0"/>
        <v>1.8541001775454317E-3</v>
      </c>
      <c r="J47" s="154">
        <v>40158.410000000003</v>
      </c>
      <c r="K47" s="154" t="s">
        <v>2801</v>
      </c>
      <c r="L47" s="156"/>
      <c r="M47" s="20">
        <v>40452</v>
      </c>
      <c r="N47" s="20">
        <v>40816</v>
      </c>
      <c r="O47" s="157">
        <v>40436</v>
      </c>
      <c r="P47" s="158" t="s">
        <v>2915</v>
      </c>
      <c r="Q47" s="157">
        <v>42643</v>
      </c>
      <c r="R47" s="158" t="s">
        <v>2915</v>
      </c>
    </row>
    <row r="48" spans="2:18" s="31" customFormat="1" x14ac:dyDescent="0.2">
      <c r="B48" s="152" t="s">
        <v>3688</v>
      </c>
      <c r="C48" s="152" t="s">
        <v>3689</v>
      </c>
      <c r="D48" s="182" t="s">
        <v>3635</v>
      </c>
      <c r="E48" s="153">
        <v>-3291</v>
      </c>
      <c r="F48" s="153">
        <v>0</v>
      </c>
      <c r="G48" s="159"/>
      <c r="H48" s="155"/>
      <c r="I48" s="155">
        <f t="shared" si="0"/>
        <v>-1.5194435447772996E-4</v>
      </c>
      <c r="J48" s="154">
        <v>-3291</v>
      </c>
      <c r="K48" s="154" t="s">
        <v>2801</v>
      </c>
      <c r="L48" s="156"/>
      <c r="M48" s="20">
        <v>40452</v>
      </c>
      <c r="N48" s="20">
        <v>40816</v>
      </c>
      <c r="O48" s="157">
        <v>40555</v>
      </c>
      <c r="P48" s="158" t="s">
        <v>2922</v>
      </c>
      <c r="Q48" s="157">
        <v>40555</v>
      </c>
      <c r="R48" s="158" t="s">
        <v>2922</v>
      </c>
    </row>
    <row r="49" spans="2:18" s="31" customFormat="1" x14ac:dyDescent="0.2">
      <c r="B49" s="152" t="s">
        <v>3690</v>
      </c>
      <c r="C49" s="152" t="s">
        <v>3691</v>
      </c>
      <c r="D49" s="182" t="s">
        <v>3181</v>
      </c>
      <c r="E49" s="153">
        <v>819.18000000000006</v>
      </c>
      <c r="F49" s="153">
        <v>1965.1100000000001</v>
      </c>
      <c r="G49" s="154">
        <v>-1145.93</v>
      </c>
      <c r="H49" s="155">
        <f>G49/F49</f>
        <v>-0.58313783961203192</v>
      </c>
      <c r="I49" s="155">
        <f t="shared" si="0"/>
        <v>3.7821262929525018E-5</v>
      </c>
      <c r="J49" s="154">
        <v>819.18000000000006</v>
      </c>
      <c r="K49" s="154">
        <v>1965.1100000000001</v>
      </c>
      <c r="L49" s="156">
        <v>-1145.93</v>
      </c>
      <c r="M49" s="20">
        <v>40452</v>
      </c>
      <c r="N49" s="20">
        <v>40816</v>
      </c>
      <c r="O49" s="157">
        <v>40483</v>
      </c>
      <c r="P49" s="158" t="s">
        <v>2965</v>
      </c>
      <c r="Q49" s="157">
        <v>40814</v>
      </c>
      <c r="R49" s="158" t="s">
        <v>2915</v>
      </c>
    </row>
    <row r="50" spans="2:18" s="31" customFormat="1" x14ac:dyDescent="0.2">
      <c r="B50" s="152" t="s">
        <v>3692</v>
      </c>
      <c r="C50" s="152" t="s">
        <v>3693</v>
      </c>
      <c r="D50" s="182" t="s">
        <v>3694</v>
      </c>
      <c r="E50" s="153">
        <v>11186.26</v>
      </c>
      <c r="F50" s="153">
        <v>13685.1</v>
      </c>
      <c r="G50" s="154">
        <v>-2498.84</v>
      </c>
      <c r="H50" s="155">
        <f>G50/F50</f>
        <v>-0.18259566974300517</v>
      </c>
      <c r="I50" s="155">
        <f t="shared" si="0"/>
        <v>5.1646583248862092E-4</v>
      </c>
      <c r="J50" s="154">
        <v>11186.26</v>
      </c>
      <c r="K50" s="154">
        <v>13685.1</v>
      </c>
      <c r="L50" s="156">
        <v>-2498.84</v>
      </c>
      <c r="M50" s="20">
        <v>40452</v>
      </c>
      <c r="N50" s="20">
        <v>40816</v>
      </c>
      <c r="O50" s="157">
        <v>40479</v>
      </c>
      <c r="P50" s="158" t="s">
        <v>2917</v>
      </c>
      <c r="Q50" s="157">
        <v>40819</v>
      </c>
      <c r="R50" s="158" t="s">
        <v>2917</v>
      </c>
    </row>
    <row r="51" spans="2:18" s="31" customFormat="1" x14ac:dyDescent="0.2">
      <c r="B51" s="152" t="s">
        <v>3695</v>
      </c>
      <c r="C51" s="152" t="s">
        <v>3696</v>
      </c>
      <c r="D51" s="182" t="s">
        <v>3697</v>
      </c>
      <c r="E51" s="153">
        <v>124259.99</v>
      </c>
      <c r="F51" s="153">
        <v>141788.07</v>
      </c>
      <c r="G51" s="154">
        <v>-17528.080000000002</v>
      </c>
      <c r="H51" s="155">
        <f>G51/F51</f>
        <v>-0.12362168410924841</v>
      </c>
      <c r="I51" s="155">
        <f t="shared" si="0"/>
        <v>5.7370416189483986E-3</v>
      </c>
      <c r="J51" s="154">
        <v>124259.99</v>
      </c>
      <c r="K51" s="154">
        <v>141788.07</v>
      </c>
      <c r="L51" s="156">
        <v>-17528.080000000002</v>
      </c>
      <c r="M51" s="20">
        <v>40452</v>
      </c>
      <c r="N51" s="20">
        <v>40816</v>
      </c>
      <c r="O51" s="157">
        <v>40493</v>
      </c>
      <c r="P51" s="158" t="s">
        <v>2965</v>
      </c>
      <c r="Q51" s="157">
        <v>40814</v>
      </c>
      <c r="R51" s="158" t="s">
        <v>2915</v>
      </c>
    </row>
    <row r="52" spans="2:18" s="31" customFormat="1" x14ac:dyDescent="0.2">
      <c r="B52" s="152" t="s">
        <v>3698</v>
      </c>
      <c r="C52" s="152" t="s">
        <v>3699</v>
      </c>
      <c r="D52" s="182" t="s">
        <v>3700</v>
      </c>
      <c r="E52" s="153">
        <v>27636.66</v>
      </c>
      <c r="F52" s="153">
        <v>21562.799999999999</v>
      </c>
      <c r="G52" s="154">
        <v>6073.8600000000006</v>
      </c>
      <c r="H52" s="155">
        <f>G52/F52</f>
        <v>0.28168234181089657</v>
      </c>
      <c r="I52" s="155">
        <f t="shared" si="0"/>
        <v>1.2759752244364934E-3</v>
      </c>
      <c r="J52" s="154">
        <v>27636.66</v>
      </c>
      <c r="K52" s="154">
        <v>21562.799999999999</v>
      </c>
      <c r="L52" s="156">
        <v>6073.8600000000006</v>
      </c>
      <c r="M52" s="20">
        <v>40452</v>
      </c>
      <c r="N52" s="20">
        <v>40816</v>
      </c>
      <c r="O52" s="157">
        <v>40501</v>
      </c>
      <c r="P52" s="158" t="s">
        <v>2965</v>
      </c>
      <c r="Q52" s="157">
        <v>40819</v>
      </c>
      <c r="R52" s="158" t="s">
        <v>2917</v>
      </c>
    </row>
    <row r="53" spans="2:18" s="31" customFormat="1" x14ac:dyDescent="0.2">
      <c r="B53" s="152" t="s">
        <v>3701</v>
      </c>
      <c r="C53" s="152" t="s">
        <v>3702</v>
      </c>
      <c r="D53" s="182" t="s">
        <v>3703</v>
      </c>
      <c r="E53" s="153">
        <v>1122.2</v>
      </c>
      <c r="F53" s="153">
        <v>3100.98</v>
      </c>
      <c r="G53" s="154">
        <v>-1978.78</v>
      </c>
      <c r="H53" s="155">
        <f>G53/F53</f>
        <v>-0.63811440254371199</v>
      </c>
      <c r="I53" s="155">
        <f t="shared" si="0"/>
        <v>5.1811593617413718E-5</v>
      </c>
      <c r="J53" s="154">
        <v>1122.2</v>
      </c>
      <c r="K53" s="154">
        <v>3100.98</v>
      </c>
      <c r="L53" s="156">
        <v>-1978.78</v>
      </c>
      <c r="M53" s="20">
        <v>40452</v>
      </c>
      <c r="N53" s="20">
        <v>40816</v>
      </c>
      <c r="O53" s="157">
        <v>40529</v>
      </c>
      <c r="P53" s="158" t="s">
        <v>2921</v>
      </c>
      <c r="Q53" s="157">
        <v>40814</v>
      </c>
      <c r="R53" s="158" t="s">
        <v>2915</v>
      </c>
    </row>
    <row r="54" spans="2:18" s="31" customFormat="1" x14ac:dyDescent="0.2">
      <c r="B54" s="152" t="s">
        <v>3704</v>
      </c>
      <c r="C54" s="152" t="s">
        <v>3705</v>
      </c>
      <c r="D54" s="182" t="s">
        <v>3635</v>
      </c>
      <c r="E54" s="153">
        <v>-7487</v>
      </c>
      <c r="F54" s="153">
        <v>0</v>
      </c>
      <c r="G54" s="159"/>
      <c r="H54" s="155"/>
      <c r="I54" s="155">
        <f t="shared" si="0"/>
        <v>-3.4567225219530966E-4</v>
      </c>
      <c r="J54" s="154">
        <v>-7487</v>
      </c>
      <c r="K54" s="154" t="s">
        <v>2801</v>
      </c>
      <c r="L54" s="156"/>
      <c r="M54" s="20">
        <v>40452</v>
      </c>
      <c r="N54" s="20">
        <v>40816</v>
      </c>
      <c r="O54" s="157">
        <v>40505</v>
      </c>
      <c r="P54" s="158" t="s">
        <v>2965</v>
      </c>
      <c r="Q54" s="157">
        <v>40505</v>
      </c>
      <c r="R54" s="158" t="s">
        <v>2965</v>
      </c>
    </row>
    <row r="55" spans="2:18" s="31" customFormat="1" x14ac:dyDescent="0.2">
      <c r="B55" s="152" t="s">
        <v>3706</v>
      </c>
      <c r="C55" s="152" t="s">
        <v>3707</v>
      </c>
      <c r="D55" s="182" t="s">
        <v>3635</v>
      </c>
      <c r="E55" s="153">
        <v>-4065</v>
      </c>
      <c r="F55" s="153">
        <v>0</v>
      </c>
      <c r="G55" s="159"/>
      <c r="H55" s="155"/>
      <c r="I55" s="155">
        <f t="shared" si="0"/>
        <v>-1.8767967212153516E-4</v>
      </c>
      <c r="J55" s="154">
        <v>-4065</v>
      </c>
      <c r="K55" s="154" t="s">
        <v>2801</v>
      </c>
      <c r="L55" s="156"/>
      <c r="M55" s="20">
        <v>40452</v>
      </c>
      <c r="N55" s="20">
        <v>40816</v>
      </c>
      <c r="O55" s="157">
        <v>40505</v>
      </c>
      <c r="P55" s="158" t="s">
        <v>2965</v>
      </c>
      <c r="Q55" s="157">
        <v>40505</v>
      </c>
      <c r="R55" s="158" t="s">
        <v>2965</v>
      </c>
    </row>
    <row r="56" spans="2:18" s="31" customFormat="1" x14ac:dyDescent="0.2">
      <c r="B56" s="152" t="s">
        <v>3708</v>
      </c>
      <c r="C56" s="152" t="s">
        <v>3709</v>
      </c>
      <c r="D56" s="182" t="s">
        <v>3635</v>
      </c>
      <c r="E56" s="153">
        <v>-1285</v>
      </c>
      <c r="F56" s="153">
        <v>0</v>
      </c>
      <c r="G56" s="159"/>
      <c r="H56" s="155"/>
      <c r="I56" s="155">
        <f t="shared" si="0"/>
        <v>-5.932801443448283E-5</v>
      </c>
      <c r="J56" s="154">
        <v>-1285</v>
      </c>
      <c r="K56" s="154" t="s">
        <v>2801</v>
      </c>
      <c r="L56" s="156"/>
      <c r="M56" s="20">
        <v>40452</v>
      </c>
      <c r="N56" s="20">
        <v>40816</v>
      </c>
      <c r="O56" s="157">
        <v>40505</v>
      </c>
      <c r="P56" s="158" t="s">
        <v>2965</v>
      </c>
      <c r="Q56" s="157">
        <v>40505</v>
      </c>
      <c r="R56" s="158" t="s">
        <v>2965</v>
      </c>
    </row>
    <row r="57" spans="2:18" s="31" customFormat="1" x14ac:dyDescent="0.2">
      <c r="B57" s="152" t="s">
        <v>1784</v>
      </c>
      <c r="C57" s="152" t="s">
        <v>1785</v>
      </c>
      <c r="D57" s="182" t="s">
        <v>1786</v>
      </c>
      <c r="E57" s="153">
        <v>-462.63</v>
      </c>
      <c r="F57" s="153">
        <v>195288</v>
      </c>
      <c r="G57" s="154">
        <v>108317.37</v>
      </c>
      <c r="H57" s="155">
        <f>G57/F57</f>
        <v>0.55465451026176726</v>
      </c>
      <c r="I57" s="155">
        <f t="shared" si="0"/>
        <v>1.4017357022370816E-2</v>
      </c>
      <c r="J57" s="154">
        <v>303605.37</v>
      </c>
      <c r="K57" s="154">
        <v>195288</v>
      </c>
      <c r="L57" s="156">
        <v>108317.37</v>
      </c>
      <c r="M57" s="20">
        <v>40452</v>
      </c>
      <c r="N57" s="20">
        <v>40816</v>
      </c>
      <c r="O57" s="157">
        <v>39736</v>
      </c>
      <c r="P57" s="158" t="s">
        <v>2917</v>
      </c>
      <c r="Q57" s="157">
        <v>40086</v>
      </c>
      <c r="R57" s="158" t="s">
        <v>2915</v>
      </c>
    </row>
    <row r="58" spans="2:18" s="31" customFormat="1" x14ac:dyDescent="0.2">
      <c r="B58" s="152" t="s">
        <v>3710</v>
      </c>
      <c r="C58" s="152" t="s">
        <v>3711</v>
      </c>
      <c r="D58" s="182" t="s">
        <v>3712</v>
      </c>
      <c r="E58" s="153">
        <v>15439.53</v>
      </c>
      <c r="F58" s="153">
        <v>8336.9</v>
      </c>
      <c r="G58" s="154">
        <v>7102.630000000001</v>
      </c>
      <c r="H58" s="155">
        <f>G58/F58</f>
        <v>0.85195096498698575</v>
      </c>
      <c r="I58" s="155">
        <f t="shared" si="0"/>
        <v>7.1283786669387597E-4</v>
      </c>
      <c r="J58" s="154">
        <v>15439.53</v>
      </c>
      <c r="K58" s="154">
        <v>8336.9</v>
      </c>
      <c r="L58" s="156">
        <v>7102.630000000001</v>
      </c>
      <c r="M58" s="20">
        <v>40452</v>
      </c>
      <c r="N58" s="20">
        <v>40816</v>
      </c>
      <c r="O58" s="157">
        <v>40539</v>
      </c>
      <c r="P58" s="158" t="s">
        <v>2921</v>
      </c>
      <c r="Q58" s="157">
        <v>40814</v>
      </c>
      <c r="R58" s="158" t="s">
        <v>2915</v>
      </c>
    </row>
    <row r="59" spans="2:18" s="31" customFormat="1" x14ac:dyDescent="0.2">
      <c r="B59" s="152" t="s">
        <v>771</v>
      </c>
      <c r="C59" s="152" t="s">
        <v>772</v>
      </c>
      <c r="D59" s="182" t="s">
        <v>772</v>
      </c>
      <c r="E59" s="153">
        <v>98610.880000000005</v>
      </c>
      <c r="F59" s="153">
        <v>0</v>
      </c>
      <c r="G59" s="159"/>
      <c r="H59" s="155"/>
      <c r="I59" s="155">
        <f t="shared" si="0"/>
        <v>8.3324732694976221E-3</v>
      </c>
      <c r="J59" s="154">
        <v>180475.08000000002</v>
      </c>
      <c r="K59" s="154" t="s">
        <v>2801</v>
      </c>
      <c r="L59" s="156"/>
      <c r="M59" s="20">
        <v>40452</v>
      </c>
      <c r="N59" s="20">
        <v>40816</v>
      </c>
      <c r="O59" s="157">
        <v>40066</v>
      </c>
      <c r="P59" s="158" t="s">
        <v>2915</v>
      </c>
      <c r="Q59" s="157">
        <v>40451</v>
      </c>
      <c r="R59" s="158" t="s">
        <v>2915</v>
      </c>
    </row>
    <row r="60" spans="2:18" s="31" customFormat="1" ht="25.5" x14ac:dyDescent="0.2">
      <c r="B60" s="152" t="s">
        <v>3713</v>
      </c>
      <c r="C60" s="152" t="s">
        <v>3714</v>
      </c>
      <c r="D60" s="182" t="s">
        <v>3715</v>
      </c>
      <c r="E60" s="153">
        <v>104274.89</v>
      </c>
      <c r="F60" s="153">
        <v>0</v>
      </c>
      <c r="G60" s="159"/>
      <c r="H60" s="155"/>
      <c r="I60" s="155">
        <f t="shared" si="0"/>
        <v>4.8143363261277114E-3</v>
      </c>
      <c r="J60" s="154">
        <v>104274.89</v>
      </c>
      <c r="K60" s="154" t="s">
        <v>2801</v>
      </c>
      <c r="L60" s="156"/>
      <c r="M60" s="20">
        <v>40452</v>
      </c>
      <c r="N60" s="20">
        <v>40816</v>
      </c>
      <c r="O60" s="157">
        <v>40431</v>
      </c>
      <c r="P60" s="158" t="s">
        <v>2915</v>
      </c>
      <c r="Q60" s="157">
        <v>40444</v>
      </c>
      <c r="R60" s="158" t="s">
        <v>2915</v>
      </c>
    </row>
    <row r="61" spans="2:18" s="31" customFormat="1" x14ac:dyDescent="0.2">
      <c r="B61" s="152" t="s">
        <v>3716</v>
      </c>
      <c r="C61" s="152" t="s">
        <v>3717</v>
      </c>
      <c r="D61" s="182" t="s">
        <v>3718</v>
      </c>
      <c r="E61" s="153">
        <v>1493.46</v>
      </c>
      <c r="F61" s="153">
        <v>2525.04</v>
      </c>
      <c r="G61" s="154">
        <v>-1031.58</v>
      </c>
      <c r="H61" s="155">
        <f>G61/F61</f>
        <v>-0.40854006273167948</v>
      </c>
      <c r="I61" s="155">
        <f t="shared" si="0"/>
        <v>6.8952541974570217E-5</v>
      </c>
      <c r="J61" s="154">
        <v>1493.46</v>
      </c>
      <c r="K61" s="154">
        <v>2525.04</v>
      </c>
      <c r="L61" s="156">
        <v>-1031.58</v>
      </c>
      <c r="M61" s="20">
        <v>40452</v>
      </c>
      <c r="N61" s="20">
        <v>40816</v>
      </c>
      <c r="O61" s="157">
        <v>40554</v>
      </c>
      <c r="P61" s="158" t="s">
        <v>2922</v>
      </c>
      <c r="Q61" s="157">
        <v>40575</v>
      </c>
      <c r="R61" s="158" t="s">
        <v>2990</v>
      </c>
    </row>
    <row r="62" spans="2:18" s="31" customFormat="1" x14ac:dyDescent="0.2">
      <c r="B62" s="152" t="s">
        <v>3719</v>
      </c>
      <c r="C62" s="152" t="s">
        <v>3720</v>
      </c>
      <c r="D62" s="182" t="s">
        <v>3721</v>
      </c>
      <c r="E62" s="153">
        <v>7372.9400000000005</v>
      </c>
      <c r="F62" s="153">
        <v>20777.22</v>
      </c>
      <c r="G62" s="154">
        <v>-13404.28</v>
      </c>
      <c r="H62" s="155">
        <f>G62/F62</f>
        <v>-0.64514309421568428</v>
      </c>
      <c r="I62" s="155">
        <f t="shared" si="0"/>
        <v>3.4040614065725745E-4</v>
      </c>
      <c r="J62" s="154">
        <v>7372.9400000000005</v>
      </c>
      <c r="K62" s="154">
        <v>20777.22</v>
      </c>
      <c r="L62" s="156">
        <v>-13404.28</v>
      </c>
      <c r="M62" s="20">
        <v>40452</v>
      </c>
      <c r="N62" s="20">
        <v>40816</v>
      </c>
      <c r="O62" s="157">
        <v>40567</v>
      </c>
      <c r="P62" s="158" t="s">
        <v>2922</v>
      </c>
      <c r="Q62" s="157">
        <v>40814</v>
      </c>
      <c r="R62" s="158" t="s">
        <v>2915</v>
      </c>
    </row>
    <row r="63" spans="2:18" s="31" customFormat="1" x14ac:dyDescent="0.2">
      <c r="B63" s="152" t="s">
        <v>3722</v>
      </c>
      <c r="C63" s="152" t="s">
        <v>3723</v>
      </c>
      <c r="D63" s="182" t="s">
        <v>3724</v>
      </c>
      <c r="E63" s="153">
        <v>5761.62</v>
      </c>
      <c r="F63" s="153">
        <v>9484.7199999999993</v>
      </c>
      <c r="G63" s="154">
        <v>-3723.0999999999995</v>
      </c>
      <c r="H63" s="155">
        <f>G63/F63</f>
        <v>-0.39253662733322647</v>
      </c>
      <c r="I63" s="155">
        <f t="shared" si="0"/>
        <v>2.6601204243268864E-4</v>
      </c>
      <c r="J63" s="154">
        <v>5761.62</v>
      </c>
      <c r="K63" s="154">
        <v>9484.7199999999993</v>
      </c>
      <c r="L63" s="156">
        <v>-3723.0999999999995</v>
      </c>
      <c r="M63" s="20">
        <v>40452</v>
      </c>
      <c r="N63" s="20">
        <v>40816</v>
      </c>
      <c r="O63" s="157">
        <v>40563</v>
      </c>
      <c r="P63" s="158" t="s">
        <v>2922</v>
      </c>
      <c r="Q63" s="157">
        <v>40814</v>
      </c>
      <c r="R63" s="158" t="s">
        <v>2915</v>
      </c>
    </row>
    <row r="64" spans="2:18" s="31" customFormat="1" x14ac:dyDescent="0.2">
      <c r="B64" s="152" t="s">
        <v>3725</v>
      </c>
      <c r="C64" s="152" t="s">
        <v>3726</v>
      </c>
      <c r="D64" s="182" t="s">
        <v>3727</v>
      </c>
      <c r="E64" s="153">
        <v>9699.68</v>
      </c>
      <c r="F64" s="153">
        <v>0</v>
      </c>
      <c r="G64" s="159"/>
      <c r="H64" s="155"/>
      <c r="I64" s="155">
        <f t="shared" si="0"/>
        <v>4.4783093778199564E-4</v>
      </c>
      <c r="J64" s="154">
        <v>9699.68</v>
      </c>
      <c r="K64" s="154" t="s">
        <v>2801</v>
      </c>
      <c r="L64" s="156"/>
      <c r="M64" s="20">
        <v>40452</v>
      </c>
      <c r="N64" s="20">
        <v>40816</v>
      </c>
      <c r="O64" s="157">
        <v>40437</v>
      </c>
      <c r="P64" s="158" t="s">
        <v>2915</v>
      </c>
      <c r="Q64" s="157">
        <v>42643</v>
      </c>
      <c r="R64" s="158" t="s">
        <v>2915</v>
      </c>
    </row>
    <row r="65" spans="2:18" s="31" customFormat="1" ht="25.5" x14ac:dyDescent="0.2">
      <c r="B65" s="152" t="s">
        <v>3728</v>
      </c>
      <c r="C65" s="152" t="s">
        <v>3729</v>
      </c>
      <c r="D65" s="182" t="s">
        <v>3730</v>
      </c>
      <c r="E65" s="153">
        <v>2932.01</v>
      </c>
      <c r="F65" s="153">
        <v>0</v>
      </c>
      <c r="G65" s="159"/>
      <c r="H65" s="155"/>
      <c r="I65" s="155">
        <f t="shared" si="0"/>
        <v>1.3536990786151596E-4</v>
      </c>
      <c r="J65" s="154">
        <v>2932.01</v>
      </c>
      <c r="K65" s="154" t="s">
        <v>2801</v>
      </c>
      <c r="L65" s="156"/>
      <c r="M65" s="20">
        <v>40452</v>
      </c>
      <c r="N65" s="20">
        <v>40816</v>
      </c>
      <c r="O65" s="157">
        <v>40441</v>
      </c>
      <c r="P65" s="158" t="s">
        <v>2915</v>
      </c>
      <c r="Q65" s="157">
        <v>42643</v>
      </c>
      <c r="R65" s="158" t="s">
        <v>2915</v>
      </c>
    </row>
    <row r="66" spans="2:18" s="31" customFormat="1" x14ac:dyDescent="0.2">
      <c r="B66" s="152" t="s">
        <v>2975</v>
      </c>
      <c r="C66" s="152" t="s">
        <v>2976</v>
      </c>
      <c r="D66" s="182" t="s">
        <v>2977</v>
      </c>
      <c r="E66" s="153">
        <v>68.47</v>
      </c>
      <c r="F66" s="153">
        <v>15529.5</v>
      </c>
      <c r="G66" s="154">
        <v>-6677.16</v>
      </c>
      <c r="H66" s="155">
        <f>G66/F66</f>
        <v>-0.4299661933739013</v>
      </c>
      <c r="I66" s="155">
        <f t="shared" si="0"/>
        <v>4.0870953719762622E-4</v>
      </c>
      <c r="J66" s="154">
        <v>8852.34</v>
      </c>
      <c r="K66" s="154">
        <v>15529.5</v>
      </c>
      <c r="L66" s="156">
        <v>-6677.16</v>
      </c>
      <c r="M66" s="20">
        <v>40452</v>
      </c>
      <c r="N66" s="20">
        <v>40816</v>
      </c>
      <c r="O66" s="157">
        <v>40451</v>
      </c>
      <c r="P66" s="158" t="s">
        <v>2915</v>
      </c>
      <c r="Q66" s="157">
        <v>40481</v>
      </c>
      <c r="R66" s="158" t="s">
        <v>2917</v>
      </c>
    </row>
    <row r="67" spans="2:18" s="31" customFormat="1" x14ac:dyDescent="0.2">
      <c r="B67" s="152" t="s">
        <v>2978</v>
      </c>
      <c r="C67" s="152" t="s">
        <v>2979</v>
      </c>
      <c r="D67" s="182" t="s">
        <v>2980</v>
      </c>
      <c r="E67" s="153">
        <v>373.92</v>
      </c>
      <c r="F67" s="153">
        <v>139.29</v>
      </c>
      <c r="G67" s="154">
        <v>421.19000000000005</v>
      </c>
      <c r="H67" s="155">
        <f>G67/F67</f>
        <v>3.0238351640462349</v>
      </c>
      <c r="I67" s="155">
        <f t="shared" si="0"/>
        <v>2.5877171618862984E-5</v>
      </c>
      <c r="J67" s="154">
        <v>560.48</v>
      </c>
      <c r="K67" s="154">
        <v>139.29</v>
      </c>
      <c r="L67" s="156">
        <v>421.19000000000005</v>
      </c>
      <c r="M67" s="20">
        <v>40452</v>
      </c>
      <c r="N67" s="20">
        <v>40816</v>
      </c>
      <c r="O67" s="157">
        <v>40428</v>
      </c>
      <c r="P67" s="158" t="s">
        <v>2915</v>
      </c>
      <c r="Q67" s="157">
        <v>40449</v>
      </c>
      <c r="R67" s="158" t="s">
        <v>2915</v>
      </c>
    </row>
    <row r="68" spans="2:18" s="31" customFormat="1" x14ac:dyDescent="0.2">
      <c r="B68" s="152" t="s">
        <v>3731</v>
      </c>
      <c r="C68" s="152" t="s">
        <v>3732</v>
      </c>
      <c r="D68" s="182" t="s">
        <v>3733</v>
      </c>
      <c r="E68" s="153">
        <v>119515.1</v>
      </c>
      <c r="F68" s="153">
        <v>0</v>
      </c>
      <c r="G68" s="159"/>
      <c r="H68" s="155"/>
      <c r="I68" s="155">
        <f t="shared" si="0"/>
        <v>5.5179716559833917E-3</v>
      </c>
      <c r="J68" s="154">
        <v>119515.1</v>
      </c>
      <c r="K68" s="154" t="s">
        <v>2801</v>
      </c>
      <c r="L68" s="156"/>
      <c r="M68" s="20">
        <v>40452</v>
      </c>
      <c r="N68" s="20">
        <v>40816</v>
      </c>
      <c r="O68" s="157">
        <v>40434</v>
      </c>
      <c r="P68" s="158" t="s">
        <v>2915</v>
      </c>
      <c r="Q68" s="157">
        <v>42643</v>
      </c>
      <c r="R68" s="158" t="s">
        <v>2915</v>
      </c>
    </row>
    <row r="69" spans="2:18" s="31" customFormat="1" x14ac:dyDescent="0.2">
      <c r="B69" s="152" t="s">
        <v>3734</v>
      </c>
      <c r="C69" s="152" t="s">
        <v>3735</v>
      </c>
      <c r="D69" s="182" t="s">
        <v>3736</v>
      </c>
      <c r="E69" s="153">
        <v>204908.11000000002</v>
      </c>
      <c r="F69" s="153">
        <v>0</v>
      </c>
      <c r="G69" s="159"/>
      <c r="H69" s="155"/>
      <c r="I69" s="155">
        <f t="shared" si="0"/>
        <v>9.4605379827413204E-3</v>
      </c>
      <c r="J69" s="154">
        <v>204908.11000000002</v>
      </c>
      <c r="K69" s="154" t="s">
        <v>2801</v>
      </c>
      <c r="L69" s="156"/>
      <c r="M69" s="20">
        <v>40452</v>
      </c>
      <c r="N69" s="20">
        <v>40816</v>
      </c>
      <c r="O69" s="157">
        <v>40433</v>
      </c>
      <c r="P69" s="158" t="s">
        <v>2915</v>
      </c>
      <c r="Q69" s="157">
        <v>40444</v>
      </c>
      <c r="R69" s="158" t="s">
        <v>2915</v>
      </c>
    </row>
    <row r="70" spans="2:18" s="31" customFormat="1" x14ac:dyDescent="0.2">
      <c r="B70" s="152" t="s">
        <v>3737</v>
      </c>
      <c r="C70" s="152" t="s">
        <v>3738</v>
      </c>
      <c r="D70" s="182" t="s">
        <v>3635</v>
      </c>
      <c r="E70" s="153">
        <v>-1445</v>
      </c>
      <c r="F70" s="153">
        <v>0</v>
      </c>
      <c r="G70" s="159"/>
      <c r="H70" s="155"/>
      <c r="I70" s="155">
        <f t="shared" si="0"/>
        <v>-6.6715160200644119E-5</v>
      </c>
      <c r="J70" s="154">
        <v>-1445</v>
      </c>
      <c r="K70" s="154" t="s">
        <v>2801</v>
      </c>
      <c r="L70" s="156"/>
      <c r="M70" s="20">
        <v>40452</v>
      </c>
      <c r="N70" s="20">
        <v>40816</v>
      </c>
      <c r="O70" s="157">
        <v>40526</v>
      </c>
      <c r="P70" s="158" t="s">
        <v>2921</v>
      </c>
      <c r="Q70" s="157">
        <v>40526</v>
      </c>
      <c r="R70" s="158" t="s">
        <v>2921</v>
      </c>
    </row>
    <row r="71" spans="2:18" s="31" customFormat="1" x14ac:dyDescent="0.2">
      <c r="B71" s="152" t="s">
        <v>3739</v>
      </c>
      <c r="C71" s="152" t="s">
        <v>3740</v>
      </c>
      <c r="D71" s="182" t="s">
        <v>3741</v>
      </c>
      <c r="E71" s="153">
        <v>1327.77</v>
      </c>
      <c r="F71" s="153">
        <v>602.74</v>
      </c>
      <c r="G71" s="154">
        <v>725.03</v>
      </c>
      <c r="H71" s="155">
        <f>G71/F71</f>
        <v>1.2028901350499386</v>
      </c>
      <c r="I71" s="155">
        <f t="shared" si="0"/>
        <v>6.130269083709981E-5</v>
      </c>
      <c r="J71" s="154">
        <v>1327.77</v>
      </c>
      <c r="K71" s="154">
        <v>602.74</v>
      </c>
      <c r="L71" s="156">
        <v>725.03</v>
      </c>
      <c r="M71" s="20">
        <v>40452</v>
      </c>
      <c r="N71" s="20">
        <v>40816</v>
      </c>
      <c r="O71" s="157">
        <v>40556</v>
      </c>
      <c r="P71" s="158" t="s">
        <v>2922</v>
      </c>
      <c r="Q71" s="157">
        <v>40598</v>
      </c>
      <c r="R71" s="158" t="s">
        <v>2990</v>
      </c>
    </row>
    <row r="72" spans="2:18" s="31" customFormat="1" x14ac:dyDescent="0.2">
      <c r="B72" s="152" t="s">
        <v>2981</v>
      </c>
      <c r="C72" s="152" t="s">
        <v>2982</v>
      </c>
      <c r="D72" s="182" t="s">
        <v>2983</v>
      </c>
      <c r="E72" s="153">
        <v>235605.1</v>
      </c>
      <c r="F72" s="153">
        <v>0</v>
      </c>
      <c r="G72" s="159"/>
      <c r="H72" s="155"/>
      <c r="I72" s="155">
        <f t="shared" si="0"/>
        <v>1.0785636803129564E-2</v>
      </c>
      <c r="J72" s="154">
        <v>233608.75</v>
      </c>
      <c r="K72" s="154" t="s">
        <v>2801</v>
      </c>
      <c r="L72" s="156"/>
      <c r="M72" s="20">
        <v>40452</v>
      </c>
      <c r="N72" s="20">
        <v>40816</v>
      </c>
      <c r="O72" s="157">
        <v>40436</v>
      </c>
      <c r="P72" s="158" t="s">
        <v>2915</v>
      </c>
      <c r="Q72" s="157">
        <v>42643</v>
      </c>
      <c r="R72" s="158" t="s">
        <v>2915</v>
      </c>
    </row>
    <row r="73" spans="2:18" s="31" customFormat="1" ht="25.5" x14ac:dyDescent="0.2">
      <c r="B73" s="152" t="s">
        <v>3742</v>
      </c>
      <c r="C73" s="152" t="s">
        <v>3743</v>
      </c>
      <c r="D73" s="182" t="s">
        <v>3744</v>
      </c>
      <c r="E73" s="153">
        <v>194421.58000000002</v>
      </c>
      <c r="F73" s="153">
        <v>0</v>
      </c>
      <c r="G73" s="159"/>
      <c r="H73" s="155"/>
      <c r="I73" s="155">
        <f t="shared" si="0"/>
        <v>8.9763784471711735E-3</v>
      </c>
      <c r="J73" s="154">
        <v>194421.58000000002</v>
      </c>
      <c r="K73" s="154" t="s">
        <v>2801</v>
      </c>
      <c r="L73" s="156"/>
      <c r="M73" s="20">
        <v>40452</v>
      </c>
      <c r="N73" s="20">
        <v>40816</v>
      </c>
      <c r="O73" s="157">
        <v>40432</v>
      </c>
      <c r="P73" s="158" t="s">
        <v>2915</v>
      </c>
      <c r="Q73" s="157">
        <v>40444</v>
      </c>
      <c r="R73" s="158" t="s">
        <v>2915</v>
      </c>
    </row>
    <row r="74" spans="2:18" s="31" customFormat="1" ht="25.5" x14ac:dyDescent="0.2">
      <c r="B74" s="152" t="s">
        <v>3745</v>
      </c>
      <c r="C74" s="152" t="s">
        <v>3746</v>
      </c>
      <c r="D74" s="182" t="s">
        <v>3747</v>
      </c>
      <c r="E74" s="153">
        <v>14925.89</v>
      </c>
      <c r="F74" s="153">
        <v>0</v>
      </c>
      <c r="G74" s="159"/>
      <c r="H74" s="155"/>
      <c r="I74" s="155">
        <f t="shared" si="0"/>
        <v>6.8912328199805667E-4</v>
      </c>
      <c r="J74" s="154">
        <v>14925.89</v>
      </c>
      <c r="K74" s="154" t="s">
        <v>2801</v>
      </c>
      <c r="L74" s="156"/>
      <c r="M74" s="20">
        <v>40452</v>
      </c>
      <c r="N74" s="20">
        <v>40816</v>
      </c>
      <c r="O74" s="157">
        <v>40432</v>
      </c>
      <c r="P74" s="158" t="s">
        <v>2915</v>
      </c>
      <c r="Q74" s="157">
        <v>40444</v>
      </c>
      <c r="R74" s="158" t="s">
        <v>2915</v>
      </c>
    </row>
    <row r="75" spans="2:18" s="31" customFormat="1" x14ac:dyDescent="0.2">
      <c r="B75" s="152" t="s">
        <v>2987</v>
      </c>
      <c r="C75" s="152" t="s">
        <v>2988</v>
      </c>
      <c r="D75" s="182" t="s">
        <v>2989</v>
      </c>
      <c r="E75" s="153">
        <v>-60373.53</v>
      </c>
      <c r="F75" s="153">
        <v>88085.69</v>
      </c>
      <c r="G75" s="154">
        <v>15382.539999999994</v>
      </c>
      <c r="H75" s="155">
        <f>G75/F75</f>
        <v>0.17463154344366258</v>
      </c>
      <c r="I75" s="155">
        <f t="shared" si="0"/>
        <v>4.777093107354388E-3</v>
      </c>
      <c r="J75" s="154">
        <v>103468.23</v>
      </c>
      <c r="K75" s="154">
        <v>88085.69</v>
      </c>
      <c r="L75" s="156">
        <v>15382.539999999994</v>
      </c>
      <c r="M75" s="20">
        <v>40452</v>
      </c>
      <c r="N75" s="20">
        <v>40816</v>
      </c>
      <c r="O75" s="157">
        <v>40402</v>
      </c>
      <c r="P75" s="158" t="s">
        <v>2926</v>
      </c>
      <c r="Q75" s="157">
        <v>40575</v>
      </c>
      <c r="R75" s="158" t="s">
        <v>2990</v>
      </c>
    </row>
    <row r="76" spans="2:18" s="31" customFormat="1" x14ac:dyDescent="0.2">
      <c r="B76" s="152" t="s">
        <v>3748</v>
      </c>
      <c r="C76" s="152" t="s">
        <v>3749</v>
      </c>
      <c r="D76" s="182" t="s">
        <v>3750</v>
      </c>
      <c r="E76" s="153">
        <v>47765.32</v>
      </c>
      <c r="F76" s="153">
        <v>38419.72</v>
      </c>
      <c r="G76" s="154">
        <v>9345.5999999999985</v>
      </c>
      <c r="H76" s="155">
        <f>G76/F76</f>
        <v>0.24325008094801312</v>
      </c>
      <c r="I76" s="155">
        <f t="shared" si="0"/>
        <v>2.2053086337958687E-3</v>
      </c>
      <c r="J76" s="154">
        <v>47765.32</v>
      </c>
      <c r="K76" s="154">
        <v>38419.72</v>
      </c>
      <c r="L76" s="156">
        <v>9345.5999999999985</v>
      </c>
      <c r="M76" s="20">
        <v>40452</v>
      </c>
      <c r="N76" s="20">
        <v>40816</v>
      </c>
      <c r="O76" s="157">
        <v>40451</v>
      </c>
      <c r="P76" s="158" t="s">
        <v>2915</v>
      </c>
      <c r="Q76" s="157">
        <v>40724</v>
      </c>
      <c r="R76" s="158" t="s">
        <v>3056</v>
      </c>
    </row>
    <row r="77" spans="2:18" s="31" customFormat="1" x14ac:dyDescent="0.2">
      <c r="B77" s="152" t="s">
        <v>3751</v>
      </c>
      <c r="C77" s="152" t="s">
        <v>3752</v>
      </c>
      <c r="D77" s="182" t="s">
        <v>3753</v>
      </c>
      <c r="E77" s="153">
        <v>65605.8</v>
      </c>
      <c r="F77" s="153">
        <v>74149.070000000007</v>
      </c>
      <c r="G77" s="154">
        <v>-8543.2700000000041</v>
      </c>
      <c r="H77" s="155">
        <f>G77/F77</f>
        <v>-0.11521749362466721</v>
      </c>
      <c r="I77" s="155">
        <f t="shared" si="0"/>
        <v>3.0289975481601508E-3</v>
      </c>
      <c r="J77" s="154">
        <v>65605.8</v>
      </c>
      <c r="K77" s="154">
        <v>74149.070000000007</v>
      </c>
      <c r="L77" s="156">
        <v>-8543.2700000000041</v>
      </c>
      <c r="M77" s="20">
        <v>40452</v>
      </c>
      <c r="N77" s="20">
        <v>40816</v>
      </c>
      <c r="O77" s="157">
        <v>40514</v>
      </c>
      <c r="P77" s="158" t="s">
        <v>2921</v>
      </c>
      <c r="Q77" s="157">
        <v>40814</v>
      </c>
      <c r="R77" s="158" t="s">
        <v>2915</v>
      </c>
    </row>
    <row r="78" spans="2:18" s="31" customFormat="1" x14ac:dyDescent="0.2">
      <c r="B78" s="152" t="s">
        <v>3754</v>
      </c>
      <c r="C78" s="152" t="s">
        <v>3755</v>
      </c>
      <c r="D78" s="182" t="s">
        <v>3756</v>
      </c>
      <c r="E78" s="153">
        <v>100131.32</v>
      </c>
      <c r="F78" s="153">
        <v>0</v>
      </c>
      <c r="G78" s="159"/>
      <c r="H78" s="155"/>
      <c r="I78" s="155">
        <f t="shared" si="0"/>
        <v>4.6230291037383806E-3</v>
      </c>
      <c r="J78" s="154">
        <v>100131.32</v>
      </c>
      <c r="K78" s="154" t="s">
        <v>2801</v>
      </c>
      <c r="L78" s="156"/>
      <c r="M78" s="20">
        <v>40452</v>
      </c>
      <c r="N78" s="20">
        <v>40816</v>
      </c>
      <c r="O78" s="157">
        <v>40437</v>
      </c>
      <c r="P78" s="158" t="s">
        <v>2915</v>
      </c>
      <c r="Q78" s="157">
        <v>42643</v>
      </c>
      <c r="R78" s="158" t="s">
        <v>2915</v>
      </c>
    </row>
    <row r="79" spans="2:18" s="31" customFormat="1" x14ac:dyDescent="0.2">
      <c r="B79" s="152" t="s">
        <v>3757</v>
      </c>
      <c r="C79" s="152" t="s">
        <v>3758</v>
      </c>
      <c r="D79" s="182" t="s">
        <v>3759</v>
      </c>
      <c r="E79" s="153">
        <v>46770.89</v>
      </c>
      <c r="F79" s="153">
        <v>0</v>
      </c>
      <c r="G79" s="159"/>
      <c r="H79" s="155"/>
      <c r="I79" s="155">
        <f t="shared" ref="I79:I142" si="1">J79/21659245</f>
        <v>2.159396137769345E-3</v>
      </c>
      <c r="J79" s="154">
        <v>46770.89</v>
      </c>
      <c r="K79" s="154" t="s">
        <v>2801</v>
      </c>
      <c r="L79" s="156"/>
      <c r="M79" s="20">
        <v>40452</v>
      </c>
      <c r="N79" s="20">
        <v>40816</v>
      </c>
      <c r="O79" s="157">
        <v>40437</v>
      </c>
      <c r="P79" s="158" t="s">
        <v>2915</v>
      </c>
      <c r="Q79" s="157">
        <v>42643</v>
      </c>
      <c r="R79" s="158" t="s">
        <v>2915</v>
      </c>
    </row>
    <row r="80" spans="2:18" s="31" customFormat="1" ht="38.25" x14ac:dyDescent="0.2">
      <c r="B80" s="152" t="s">
        <v>3760</v>
      </c>
      <c r="C80" s="152" t="s">
        <v>3761</v>
      </c>
      <c r="D80" s="182" t="s">
        <v>3762</v>
      </c>
      <c r="E80" s="153">
        <v>4346.8100000000004</v>
      </c>
      <c r="F80" s="153">
        <v>4769.8</v>
      </c>
      <c r="G80" s="154">
        <v>-422.98999999999978</v>
      </c>
      <c r="H80" s="155">
        <f t="shared" ref="H80:H93" si="2">G80/F80</f>
        <v>-8.8680867122311158E-2</v>
      </c>
      <c r="I80" s="155">
        <f t="shared" si="1"/>
        <v>2.0069074429879713E-4</v>
      </c>
      <c r="J80" s="154">
        <v>4346.8100000000004</v>
      </c>
      <c r="K80" s="154">
        <v>4769.8</v>
      </c>
      <c r="L80" s="156">
        <v>-422.98999999999978</v>
      </c>
      <c r="M80" s="20">
        <v>40452</v>
      </c>
      <c r="N80" s="20">
        <v>40816</v>
      </c>
      <c r="O80" s="157">
        <v>40773.925613425927</v>
      </c>
      <c r="P80" s="158" t="s">
        <v>2926</v>
      </c>
      <c r="Q80" s="157">
        <v>40816</v>
      </c>
      <c r="R80" s="158" t="s">
        <v>2915</v>
      </c>
    </row>
    <row r="81" spans="2:18" s="31" customFormat="1" x14ac:dyDescent="0.2">
      <c r="B81" s="152" t="s">
        <v>3763</v>
      </c>
      <c r="C81" s="152" t="s">
        <v>3764</v>
      </c>
      <c r="D81" s="182" t="s">
        <v>3765</v>
      </c>
      <c r="E81" s="153">
        <v>1424.48</v>
      </c>
      <c r="F81" s="153">
        <v>1613.57</v>
      </c>
      <c r="G81" s="154">
        <v>-189.08999999999992</v>
      </c>
      <c r="H81" s="155">
        <f t="shared" si="2"/>
        <v>-0.11718735474754732</v>
      </c>
      <c r="I81" s="155">
        <f t="shared" si="1"/>
        <v>6.5767758756133928E-5</v>
      </c>
      <c r="J81" s="154">
        <v>1424.48</v>
      </c>
      <c r="K81" s="154">
        <v>1613.57</v>
      </c>
      <c r="L81" s="156">
        <v>-189.08999999999992</v>
      </c>
      <c r="M81" s="20">
        <v>40452</v>
      </c>
      <c r="N81" s="20">
        <v>40816</v>
      </c>
      <c r="O81" s="157">
        <v>40661</v>
      </c>
      <c r="P81" s="158" t="s">
        <v>2931</v>
      </c>
      <c r="Q81" s="157">
        <v>40661</v>
      </c>
      <c r="R81" s="158" t="s">
        <v>2931</v>
      </c>
    </row>
    <row r="82" spans="2:18" s="31" customFormat="1" x14ac:dyDescent="0.2">
      <c r="B82" s="152" t="s">
        <v>3766</v>
      </c>
      <c r="C82" s="152" t="s">
        <v>3767</v>
      </c>
      <c r="D82" s="182" t="s">
        <v>3768</v>
      </c>
      <c r="E82" s="153">
        <v>112326.98</v>
      </c>
      <c r="F82" s="153">
        <v>205063.49</v>
      </c>
      <c r="G82" s="154">
        <v>-92736.51</v>
      </c>
      <c r="H82" s="155">
        <f t="shared" si="2"/>
        <v>-0.45223315959364585</v>
      </c>
      <c r="I82" s="155">
        <f t="shared" si="1"/>
        <v>5.1860985920792711E-3</v>
      </c>
      <c r="J82" s="154">
        <v>112326.98</v>
      </c>
      <c r="K82" s="154">
        <v>205063.49</v>
      </c>
      <c r="L82" s="156">
        <v>-92736.51</v>
      </c>
      <c r="M82" s="20">
        <v>40452</v>
      </c>
      <c r="N82" s="20">
        <v>40816</v>
      </c>
      <c r="O82" s="157">
        <v>40763</v>
      </c>
      <c r="P82" s="158" t="s">
        <v>2926</v>
      </c>
      <c r="Q82" s="157">
        <v>40814</v>
      </c>
      <c r="R82" s="158" t="s">
        <v>2915</v>
      </c>
    </row>
    <row r="83" spans="2:18" s="31" customFormat="1" ht="25.5" x14ac:dyDescent="0.2">
      <c r="B83" s="152" t="s">
        <v>3769</v>
      </c>
      <c r="C83" s="152" t="s">
        <v>3770</v>
      </c>
      <c r="D83" s="182" t="s">
        <v>3771</v>
      </c>
      <c r="E83" s="153">
        <v>6035.12</v>
      </c>
      <c r="F83" s="153">
        <v>6142.78</v>
      </c>
      <c r="G83" s="154">
        <v>-107.65999999999985</v>
      </c>
      <c r="H83" s="155">
        <f t="shared" si="2"/>
        <v>-1.7526266608929485E-2</v>
      </c>
      <c r="I83" s="155">
        <f t="shared" si="1"/>
        <v>2.7863944472672063E-4</v>
      </c>
      <c r="J83" s="154">
        <v>6035.12</v>
      </c>
      <c r="K83" s="154">
        <v>6142.78</v>
      </c>
      <c r="L83" s="156">
        <v>-107.65999999999985</v>
      </c>
      <c r="M83" s="20">
        <v>40452</v>
      </c>
      <c r="N83" s="20">
        <v>40816</v>
      </c>
      <c r="O83" s="157">
        <v>40658</v>
      </c>
      <c r="P83" s="158" t="s">
        <v>2931</v>
      </c>
      <c r="Q83" s="157">
        <v>40816</v>
      </c>
      <c r="R83" s="158" t="s">
        <v>2915</v>
      </c>
    </row>
    <row r="84" spans="2:18" s="31" customFormat="1" x14ac:dyDescent="0.2">
      <c r="B84" s="152" t="s">
        <v>3772</v>
      </c>
      <c r="C84" s="152" t="s">
        <v>3773</v>
      </c>
      <c r="D84" s="182" t="s">
        <v>3774</v>
      </c>
      <c r="E84" s="153">
        <v>71151.41</v>
      </c>
      <c r="F84" s="153">
        <v>78126</v>
      </c>
      <c r="G84" s="154">
        <v>-6974.5899999999965</v>
      </c>
      <c r="H84" s="155">
        <f t="shared" si="2"/>
        <v>-8.927360929780094E-2</v>
      </c>
      <c r="I84" s="155">
        <f t="shared" si="1"/>
        <v>3.2850364821119114E-3</v>
      </c>
      <c r="J84" s="154">
        <v>71151.41</v>
      </c>
      <c r="K84" s="154">
        <v>78126</v>
      </c>
      <c r="L84" s="156">
        <v>-6974.5899999999965</v>
      </c>
      <c r="M84" s="20">
        <v>40452</v>
      </c>
      <c r="N84" s="20">
        <v>40816</v>
      </c>
      <c r="O84" s="157">
        <v>40452</v>
      </c>
      <c r="P84" s="158" t="s">
        <v>2917</v>
      </c>
      <c r="Q84" s="157">
        <v>40907</v>
      </c>
      <c r="R84" s="158" t="s">
        <v>2921</v>
      </c>
    </row>
    <row r="85" spans="2:18" s="31" customFormat="1" x14ac:dyDescent="0.2">
      <c r="B85" s="152" t="s">
        <v>3775</v>
      </c>
      <c r="C85" s="152" t="s">
        <v>3776</v>
      </c>
      <c r="D85" s="182" t="s">
        <v>3777</v>
      </c>
      <c r="E85" s="153">
        <v>4559.18</v>
      </c>
      <c r="F85" s="153">
        <v>26046.3</v>
      </c>
      <c r="G85" s="154">
        <v>-21487.119999999999</v>
      </c>
      <c r="H85" s="155">
        <f t="shared" si="2"/>
        <v>-0.82495863136030834</v>
      </c>
      <c r="I85" s="155">
        <f t="shared" si="1"/>
        <v>2.1049579521354507E-4</v>
      </c>
      <c r="J85" s="154">
        <v>4559.18</v>
      </c>
      <c r="K85" s="154">
        <v>26046.3</v>
      </c>
      <c r="L85" s="156">
        <v>-21487.119999999999</v>
      </c>
      <c r="M85" s="20">
        <v>40452</v>
      </c>
      <c r="N85" s="20">
        <v>40816</v>
      </c>
      <c r="O85" s="157">
        <v>40452</v>
      </c>
      <c r="P85" s="158" t="s">
        <v>2917</v>
      </c>
      <c r="Q85" s="157">
        <v>40816</v>
      </c>
      <c r="R85" s="158" t="s">
        <v>2915</v>
      </c>
    </row>
    <row r="86" spans="2:18" s="31" customFormat="1" x14ac:dyDescent="0.2">
      <c r="B86" s="152" t="s">
        <v>3778</v>
      </c>
      <c r="C86" s="152" t="s">
        <v>3779</v>
      </c>
      <c r="D86" s="182" t="s">
        <v>3780</v>
      </c>
      <c r="E86" s="153">
        <v>28859.07</v>
      </c>
      <c r="F86" s="153">
        <v>22325.4</v>
      </c>
      <c r="G86" s="154">
        <v>6533.6699999999983</v>
      </c>
      <c r="H86" s="155">
        <f t="shared" si="2"/>
        <v>0.29265634658281586</v>
      </c>
      <c r="I86" s="155">
        <f t="shared" si="1"/>
        <v>1.3324134797865761E-3</v>
      </c>
      <c r="J86" s="154">
        <v>28859.07</v>
      </c>
      <c r="K86" s="154">
        <v>22325.4</v>
      </c>
      <c r="L86" s="156">
        <v>6533.6699999999983</v>
      </c>
      <c r="M86" s="20">
        <v>40452</v>
      </c>
      <c r="N86" s="20">
        <v>40816</v>
      </c>
      <c r="O86" s="157">
        <v>40785</v>
      </c>
      <c r="P86" s="158" t="s">
        <v>2926</v>
      </c>
      <c r="Q86" s="157">
        <v>40816</v>
      </c>
      <c r="R86" s="158" t="s">
        <v>2915</v>
      </c>
    </row>
    <row r="87" spans="2:18" s="31" customFormat="1" ht="25.5" x14ac:dyDescent="0.2">
      <c r="B87" s="152" t="s">
        <v>3781</v>
      </c>
      <c r="C87" s="152" t="s">
        <v>3782</v>
      </c>
      <c r="D87" s="182" t="s">
        <v>3783</v>
      </c>
      <c r="E87" s="153">
        <v>20097.010000000002</v>
      </c>
      <c r="F87" s="153">
        <v>13391.42</v>
      </c>
      <c r="G87" s="154">
        <v>6705.590000000002</v>
      </c>
      <c r="H87" s="155">
        <f t="shared" si="2"/>
        <v>0.50073778583600559</v>
      </c>
      <c r="I87" s="155">
        <f t="shared" si="1"/>
        <v>9.2787213958750653E-4</v>
      </c>
      <c r="J87" s="154">
        <v>20097.010000000002</v>
      </c>
      <c r="K87" s="154">
        <v>13391.42</v>
      </c>
      <c r="L87" s="156">
        <v>6705.590000000002</v>
      </c>
      <c r="M87" s="20">
        <v>40452</v>
      </c>
      <c r="N87" s="20">
        <v>40816</v>
      </c>
      <c r="O87" s="157">
        <v>40612</v>
      </c>
      <c r="P87" s="158" t="s">
        <v>2930</v>
      </c>
      <c r="Q87" s="157">
        <v>40816</v>
      </c>
      <c r="R87" s="158" t="s">
        <v>2915</v>
      </c>
    </row>
    <row r="88" spans="2:18" s="31" customFormat="1" x14ac:dyDescent="0.2">
      <c r="B88" s="152" t="s">
        <v>3784</v>
      </c>
      <c r="C88" s="152" t="s">
        <v>3785</v>
      </c>
      <c r="D88" s="182" t="s">
        <v>3786</v>
      </c>
      <c r="E88" s="153">
        <v>2181.9499999999998</v>
      </c>
      <c r="F88" s="153">
        <v>2579.8000000000002</v>
      </c>
      <c r="G88" s="154">
        <v>-397.85000000000036</v>
      </c>
      <c r="H88" s="155">
        <f t="shared" si="2"/>
        <v>-0.15421738119234063</v>
      </c>
      <c r="I88" s="155">
        <f t="shared" si="1"/>
        <v>1.0073989190297261E-4</v>
      </c>
      <c r="J88" s="154">
        <v>2181.9499999999998</v>
      </c>
      <c r="K88" s="154">
        <v>2579.8000000000002</v>
      </c>
      <c r="L88" s="156">
        <v>-397.85000000000036</v>
      </c>
      <c r="M88" s="20">
        <v>40452</v>
      </c>
      <c r="N88" s="20">
        <v>40816</v>
      </c>
      <c r="O88" s="157">
        <v>40683</v>
      </c>
      <c r="P88" s="158" t="s">
        <v>2914</v>
      </c>
      <c r="Q88" s="157">
        <v>40814</v>
      </c>
      <c r="R88" s="158" t="s">
        <v>2915</v>
      </c>
    </row>
    <row r="89" spans="2:18" s="31" customFormat="1" ht="25.5" x14ac:dyDescent="0.2">
      <c r="B89" s="152" t="s">
        <v>3787</v>
      </c>
      <c r="C89" s="152" t="s">
        <v>3788</v>
      </c>
      <c r="D89" s="182" t="s">
        <v>3789</v>
      </c>
      <c r="E89" s="153">
        <v>41035.1</v>
      </c>
      <c r="F89" s="153">
        <v>116214.90000000001</v>
      </c>
      <c r="G89" s="154">
        <v>-75179.800000000017</v>
      </c>
      <c r="H89" s="155">
        <f t="shared" si="2"/>
        <v>-0.64690328004412523</v>
      </c>
      <c r="I89" s="155">
        <f t="shared" si="1"/>
        <v>1.894576657681281E-3</v>
      </c>
      <c r="J89" s="154">
        <v>41035.1</v>
      </c>
      <c r="K89" s="154">
        <v>116214.90000000001</v>
      </c>
      <c r="L89" s="156">
        <v>-75179.800000000017</v>
      </c>
      <c r="M89" s="20">
        <v>40452</v>
      </c>
      <c r="N89" s="20">
        <v>40816</v>
      </c>
      <c r="O89" s="157">
        <v>40787</v>
      </c>
      <c r="P89" s="158" t="s">
        <v>2915</v>
      </c>
      <c r="Q89" s="157">
        <v>40814</v>
      </c>
      <c r="R89" s="158" t="s">
        <v>2915</v>
      </c>
    </row>
    <row r="90" spans="2:18" s="31" customFormat="1" x14ac:dyDescent="0.2">
      <c r="B90" s="152" t="s">
        <v>3790</v>
      </c>
      <c r="C90" s="152" t="s">
        <v>3791</v>
      </c>
      <c r="D90" s="182" t="s">
        <v>3792</v>
      </c>
      <c r="E90" s="153">
        <v>11673.75</v>
      </c>
      <c r="F90" s="153">
        <v>12622.54</v>
      </c>
      <c r="G90" s="154">
        <v>-948.79000000000087</v>
      </c>
      <c r="H90" s="155">
        <f t="shared" si="2"/>
        <v>-7.51663294392413E-2</v>
      </c>
      <c r="I90" s="155">
        <f t="shared" si="1"/>
        <v>5.389730805482832E-4</v>
      </c>
      <c r="J90" s="154">
        <v>11673.75</v>
      </c>
      <c r="K90" s="154">
        <v>12622.54</v>
      </c>
      <c r="L90" s="156">
        <v>-948.79000000000087</v>
      </c>
      <c r="M90" s="20">
        <v>40452</v>
      </c>
      <c r="N90" s="20">
        <v>40816</v>
      </c>
      <c r="O90" s="157">
        <v>40766</v>
      </c>
      <c r="P90" s="158" t="s">
        <v>2926</v>
      </c>
      <c r="Q90" s="157">
        <v>40816</v>
      </c>
      <c r="R90" s="158" t="s">
        <v>2915</v>
      </c>
    </row>
    <row r="91" spans="2:18" s="31" customFormat="1" x14ac:dyDescent="0.2">
      <c r="B91" s="152" t="s">
        <v>3793</v>
      </c>
      <c r="C91" s="152" t="s">
        <v>3794</v>
      </c>
      <c r="D91" s="182" t="s">
        <v>3795</v>
      </c>
      <c r="E91" s="153">
        <v>4262.71</v>
      </c>
      <c r="F91" s="153">
        <v>4961.2</v>
      </c>
      <c r="G91" s="154">
        <v>-698.48999999999978</v>
      </c>
      <c r="H91" s="155">
        <f t="shared" si="2"/>
        <v>-0.14079053454809318</v>
      </c>
      <c r="I91" s="155">
        <f t="shared" si="1"/>
        <v>1.9680787580545861E-4</v>
      </c>
      <c r="J91" s="154">
        <v>4262.71</v>
      </c>
      <c r="K91" s="154">
        <v>4961.2</v>
      </c>
      <c r="L91" s="156">
        <v>-698.48999999999978</v>
      </c>
      <c r="M91" s="20">
        <v>40452</v>
      </c>
      <c r="N91" s="20">
        <v>40816</v>
      </c>
      <c r="O91" s="157">
        <v>40452</v>
      </c>
      <c r="P91" s="158" t="s">
        <v>2917</v>
      </c>
      <c r="Q91" s="157">
        <v>40816</v>
      </c>
      <c r="R91" s="158" t="s">
        <v>2915</v>
      </c>
    </row>
    <row r="92" spans="2:18" s="31" customFormat="1" x14ac:dyDescent="0.2">
      <c r="B92" s="152" t="s">
        <v>3796</v>
      </c>
      <c r="C92" s="152" t="s">
        <v>3797</v>
      </c>
      <c r="D92" s="182" t="s">
        <v>3798</v>
      </c>
      <c r="E92" s="153">
        <v>29084.350000000002</v>
      </c>
      <c r="F92" s="153">
        <v>29240.14</v>
      </c>
      <c r="G92" s="154">
        <v>-155.78999999999724</v>
      </c>
      <c r="H92" s="155">
        <f t="shared" si="2"/>
        <v>-5.3279498661770166E-3</v>
      </c>
      <c r="I92" s="155">
        <f t="shared" si="1"/>
        <v>1.3428145810253313E-3</v>
      </c>
      <c r="J92" s="154">
        <v>29084.350000000002</v>
      </c>
      <c r="K92" s="154">
        <v>29240.14</v>
      </c>
      <c r="L92" s="156">
        <v>-155.78999999999724</v>
      </c>
      <c r="M92" s="20">
        <v>40452</v>
      </c>
      <c r="N92" s="20">
        <v>40816</v>
      </c>
      <c r="O92" s="157">
        <v>40664</v>
      </c>
      <c r="P92" s="158" t="s">
        <v>2914</v>
      </c>
      <c r="Q92" s="157">
        <v>40814</v>
      </c>
      <c r="R92" s="158" t="s">
        <v>2915</v>
      </c>
    </row>
    <row r="93" spans="2:18" s="31" customFormat="1" x14ac:dyDescent="0.2">
      <c r="B93" s="152" t="s">
        <v>3799</v>
      </c>
      <c r="C93" s="152" t="s">
        <v>3800</v>
      </c>
      <c r="D93" s="182" t="s">
        <v>3801</v>
      </c>
      <c r="E93" s="153">
        <v>3419.1</v>
      </c>
      <c r="F93" s="153">
        <v>3905.01</v>
      </c>
      <c r="G93" s="154">
        <v>-485.91000000000031</v>
      </c>
      <c r="H93" s="155">
        <f t="shared" si="2"/>
        <v>-0.1244324598400517</v>
      </c>
      <c r="I93" s="155">
        <f t="shared" si="1"/>
        <v>1.5785868805676283E-4</v>
      </c>
      <c r="J93" s="154">
        <v>3419.1</v>
      </c>
      <c r="K93" s="154">
        <v>3905.01</v>
      </c>
      <c r="L93" s="156">
        <v>-485.91000000000031</v>
      </c>
      <c r="M93" s="20">
        <v>40452</v>
      </c>
      <c r="N93" s="20">
        <v>40816</v>
      </c>
      <c r="O93" s="157">
        <v>40739</v>
      </c>
      <c r="P93" s="158" t="s">
        <v>2916</v>
      </c>
      <c r="Q93" s="157">
        <v>40816</v>
      </c>
      <c r="R93" s="158" t="s">
        <v>2915</v>
      </c>
    </row>
    <row r="94" spans="2:18" s="31" customFormat="1" x14ac:dyDescent="0.2">
      <c r="B94" s="152" t="s">
        <v>822</v>
      </c>
      <c r="C94" s="152" t="s">
        <v>823</v>
      </c>
      <c r="D94" s="182" t="s">
        <v>823</v>
      </c>
      <c r="E94" s="153">
        <v>-1904.7</v>
      </c>
      <c r="F94" s="153">
        <v>0</v>
      </c>
      <c r="G94" s="159"/>
      <c r="H94" s="155"/>
      <c r="I94" s="155">
        <f t="shared" si="1"/>
        <v>2.844742926173096E-2</v>
      </c>
      <c r="J94" s="154">
        <v>616149.84</v>
      </c>
      <c r="K94" s="154" t="s">
        <v>2801</v>
      </c>
      <c r="L94" s="156"/>
      <c r="M94" s="20">
        <v>40452</v>
      </c>
      <c r="N94" s="20">
        <v>40816</v>
      </c>
      <c r="O94" s="157">
        <v>40066</v>
      </c>
      <c r="P94" s="158" t="s">
        <v>2915</v>
      </c>
      <c r="Q94" s="157">
        <v>40451</v>
      </c>
      <c r="R94" s="158" t="s">
        <v>2915</v>
      </c>
    </row>
    <row r="95" spans="2:18" s="31" customFormat="1" x14ac:dyDescent="0.2">
      <c r="B95" s="152" t="s">
        <v>3014</v>
      </c>
      <c r="C95" s="152" t="s">
        <v>3015</v>
      </c>
      <c r="D95" s="182" t="s">
        <v>3016</v>
      </c>
      <c r="E95" s="153">
        <v>112.83</v>
      </c>
      <c r="F95" s="153">
        <v>4391.05</v>
      </c>
      <c r="G95" s="154">
        <v>944.30999999999949</v>
      </c>
      <c r="H95" s="155">
        <f>G95/F95</f>
        <v>0.21505334714931496</v>
      </c>
      <c r="I95" s="155">
        <f t="shared" si="1"/>
        <v>2.4633176271841422E-4</v>
      </c>
      <c r="J95" s="154">
        <v>5335.36</v>
      </c>
      <c r="K95" s="154">
        <v>4391.05</v>
      </c>
      <c r="L95" s="156">
        <v>944.30999999999949</v>
      </c>
      <c r="M95" s="20">
        <v>40452</v>
      </c>
      <c r="N95" s="20">
        <v>40816</v>
      </c>
      <c r="O95" s="157">
        <v>40226</v>
      </c>
      <c r="P95" s="158" t="s">
        <v>2990</v>
      </c>
      <c r="Q95" s="157">
        <v>40578</v>
      </c>
      <c r="R95" s="158" t="s">
        <v>2990</v>
      </c>
    </row>
    <row r="96" spans="2:18" s="31" customFormat="1" ht="25.5" x14ac:dyDescent="0.2">
      <c r="B96" s="152" t="s">
        <v>3020</v>
      </c>
      <c r="C96" s="152" t="s">
        <v>3021</v>
      </c>
      <c r="D96" s="182" t="s">
        <v>3022</v>
      </c>
      <c r="E96" s="153">
        <v>111.39</v>
      </c>
      <c r="F96" s="153">
        <v>20540</v>
      </c>
      <c r="G96" s="154">
        <v>20655.090000000004</v>
      </c>
      <c r="H96" s="155">
        <f>G96/F96</f>
        <v>1.0056032132424539</v>
      </c>
      <c r="I96" s="155">
        <f t="shared" si="1"/>
        <v>1.9019633417508323E-3</v>
      </c>
      <c r="J96" s="154">
        <v>41195.090000000004</v>
      </c>
      <c r="K96" s="154">
        <v>20540</v>
      </c>
      <c r="L96" s="156">
        <v>20655.090000000004</v>
      </c>
      <c r="M96" s="20">
        <v>40452</v>
      </c>
      <c r="N96" s="20">
        <v>40816</v>
      </c>
      <c r="O96" s="157">
        <v>40210</v>
      </c>
      <c r="P96" s="158" t="s">
        <v>2990</v>
      </c>
      <c r="Q96" s="157">
        <v>40513</v>
      </c>
      <c r="R96" s="158" t="s">
        <v>2921</v>
      </c>
    </row>
    <row r="97" spans="2:18" s="31" customFormat="1" x14ac:dyDescent="0.2">
      <c r="B97" s="152" t="s">
        <v>775</v>
      </c>
      <c r="C97" s="152" t="s">
        <v>776</v>
      </c>
      <c r="D97" s="182" t="s">
        <v>776</v>
      </c>
      <c r="E97" s="153">
        <v>-1547.9</v>
      </c>
      <c r="F97" s="153">
        <v>0</v>
      </c>
      <c r="G97" s="159"/>
      <c r="H97" s="155"/>
      <c r="I97" s="155">
        <f t="shared" si="1"/>
        <v>5.0911188270874631E-3</v>
      </c>
      <c r="J97" s="154">
        <v>110269.79000000001</v>
      </c>
      <c r="K97" s="154" t="s">
        <v>2801</v>
      </c>
      <c r="L97" s="156"/>
      <c r="M97" s="20">
        <v>40452</v>
      </c>
      <c r="N97" s="20">
        <v>40816</v>
      </c>
      <c r="O97" s="157">
        <v>40066</v>
      </c>
      <c r="P97" s="158" t="s">
        <v>2915</v>
      </c>
      <c r="Q97" s="157">
        <v>40451</v>
      </c>
      <c r="R97" s="158" t="s">
        <v>2915</v>
      </c>
    </row>
    <row r="98" spans="2:18" s="31" customFormat="1" x14ac:dyDescent="0.2">
      <c r="B98" s="152" t="s">
        <v>3802</v>
      </c>
      <c r="C98" s="152" t="s">
        <v>3803</v>
      </c>
      <c r="D98" s="182" t="s">
        <v>3804</v>
      </c>
      <c r="E98" s="153">
        <v>15946.49</v>
      </c>
      <c r="F98" s="153">
        <v>0</v>
      </c>
      <c r="G98" s="159"/>
      <c r="H98" s="155"/>
      <c r="I98" s="155">
        <f t="shared" si="1"/>
        <v>7.3624403805395804E-4</v>
      </c>
      <c r="J98" s="154">
        <v>15946.49</v>
      </c>
      <c r="K98" s="154" t="s">
        <v>2801</v>
      </c>
      <c r="L98" s="156"/>
      <c r="M98" s="20">
        <v>40452</v>
      </c>
      <c r="N98" s="20">
        <v>40816</v>
      </c>
      <c r="O98" s="157">
        <v>40436</v>
      </c>
      <c r="P98" s="158" t="s">
        <v>2915</v>
      </c>
      <c r="Q98" s="157">
        <v>42643</v>
      </c>
      <c r="R98" s="158" t="s">
        <v>2915</v>
      </c>
    </row>
    <row r="99" spans="2:18" s="31" customFormat="1" ht="25.5" x14ac:dyDescent="0.2">
      <c r="B99" s="152" t="s">
        <v>3805</v>
      </c>
      <c r="C99" s="152" t="s">
        <v>3806</v>
      </c>
      <c r="D99" s="182" t="s">
        <v>3807</v>
      </c>
      <c r="E99" s="153">
        <v>6666.55</v>
      </c>
      <c r="F99" s="153">
        <v>0</v>
      </c>
      <c r="G99" s="159"/>
      <c r="H99" s="155"/>
      <c r="I99" s="155">
        <f t="shared" si="1"/>
        <v>3.0779235379626576E-4</v>
      </c>
      <c r="J99" s="154">
        <v>6666.55</v>
      </c>
      <c r="K99" s="154" t="s">
        <v>2801</v>
      </c>
      <c r="L99" s="156"/>
      <c r="M99" s="20">
        <v>40452</v>
      </c>
      <c r="N99" s="20">
        <v>40816</v>
      </c>
      <c r="O99" s="157">
        <v>40436</v>
      </c>
      <c r="P99" s="158" t="s">
        <v>2915</v>
      </c>
      <c r="Q99" s="157">
        <v>42643</v>
      </c>
      <c r="R99" s="158" t="s">
        <v>2915</v>
      </c>
    </row>
    <row r="100" spans="2:18" s="31" customFormat="1" x14ac:dyDescent="0.2">
      <c r="B100" s="152" t="s">
        <v>3808</v>
      </c>
      <c r="C100" s="152" t="s">
        <v>3809</v>
      </c>
      <c r="D100" s="182" t="s">
        <v>3810</v>
      </c>
      <c r="E100" s="153">
        <v>23528.97</v>
      </c>
      <c r="F100" s="153">
        <v>0</v>
      </c>
      <c r="G100" s="159"/>
      <c r="H100" s="155"/>
      <c r="I100" s="155">
        <f t="shared" si="1"/>
        <v>1.0863245694852244E-3</v>
      </c>
      <c r="J100" s="154">
        <v>23528.97</v>
      </c>
      <c r="K100" s="154" t="s">
        <v>2801</v>
      </c>
      <c r="L100" s="156"/>
      <c r="M100" s="20">
        <v>40452</v>
      </c>
      <c r="N100" s="20">
        <v>40816</v>
      </c>
      <c r="O100" s="157">
        <v>40436</v>
      </c>
      <c r="P100" s="158" t="s">
        <v>2915</v>
      </c>
      <c r="Q100" s="157">
        <v>42643</v>
      </c>
      <c r="R100" s="158" t="s">
        <v>2915</v>
      </c>
    </row>
    <row r="101" spans="2:18" s="31" customFormat="1" x14ac:dyDescent="0.2">
      <c r="B101" s="152" t="s">
        <v>3811</v>
      </c>
      <c r="C101" s="152" t="s">
        <v>3812</v>
      </c>
      <c r="D101" s="182" t="s">
        <v>3813</v>
      </c>
      <c r="E101" s="153">
        <v>55494.82</v>
      </c>
      <c r="F101" s="153">
        <v>0</v>
      </c>
      <c r="G101" s="159"/>
      <c r="H101" s="155"/>
      <c r="I101" s="155">
        <f t="shared" si="1"/>
        <v>2.5621770287930167E-3</v>
      </c>
      <c r="J101" s="154">
        <v>55494.82</v>
      </c>
      <c r="K101" s="154" t="s">
        <v>2801</v>
      </c>
      <c r="L101" s="156"/>
      <c r="M101" s="20">
        <v>40452</v>
      </c>
      <c r="N101" s="20">
        <v>40816</v>
      </c>
      <c r="O101" s="157">
        <v>40436</v>
      </c>
      <c r="P101" s="158" t="s">
        <v>2915</v>
      </c>
      <c r="Q101" s="157">
        <v>42643</v>
      </c>
      <c r="R101" s="158" t="s">
        <v>2915</v>
      </c>
    </row>
    <row r="102" spans="2:18" s="31" customFormat="1" x14ac:dyDescent="0.2">
      <c r="B102" s="152" t="s">
        <v>3814</v>
      </c>
      <c r="C102" s="152" t="s">
        <v>3815</v>
      </c>
      <c r="D102" s="182" t="s">
        <v>3816</v>
      </c>
      <c r="E102" s="153">
        <v>-3084.27</v>
      </c>
      <c r="F102" s="153">
        <v>0</v>
      </c>
      <c r="G102" s="159"/>
      <c r="H102" s="155"/>
      <c r="I102" s="155">
        <f t="shared" si="1"/>
        <v>-1.4239970045123917E-4</v>
      </c>
      <c r="J102" s="154">
        <v>-3084.27</v>
      </c>
      <c r="K102" s="154" t="s">
        <v>2801</v>
      </c>
      <c r="L102" s="156"/>
      <c r="M102" s="20">
        <v>40452</v>
      </c>
      <c r="N102" s="20">
        <v>40816</v>
      </c>
      <c r="O102" s="157">
        <v>40437</v>
      </c>
      <c r="P102" s="158" t="s">
        <v>2915</v>
      </c>
      <c r="Q102" s="157">
        <v>40816</v>
      </c>
      <c r="R102" s="158" t="s">
        <v>2915</v>
      </c>
    </row>
    <row r="103" spans="2:18" s="31" customFormat="1" ht="25.5" x14ac:dyDescent="0.2">
      <c r="B103" s="152" t="s">
        <v>3038</v>
      </c>
      <c r="C103" s="152" t="s">
        <v>3039</v>
      </c>
      <c r="D103" s="182" t="s">
        <v>3040</v>
      </c>
      <c r="E103" s="153">
        <v>14237.94</v>
      </c>
      <c r="F103" s="153">
        <v>0</v>
      </c>
      <c r="G103" s="159"/>
      <c r="H103" s="155"/>
      <c r="I103" s="155">
        <f t="shared" si="1"/>
        <v>6.8741915980912534E-4</v>
      </c>
      <c r="J103" s="154">
        <v>14888.98</v>
      </c>
      <c r="K103" s="154" t="s">
        <v>2801</v>
      </c>
      <c r="L103" s="156"/>
      <c r="M103" s="20">
        <v>40452</v>
      </c>
      <c r="N103" s="20">
        <v>40816</v>
      </c>
      <c r="O103" s="157">
        <v>40435</v>
      </c>
      <c r="P103" s="158" t="s">
        <v>2915</v>
      </c>
      <c r="Q103" s="157">
        <v>42643</v>
      </c>
      <c r="R103" s="158" t="s">
        <v>2915</v>
      </c>
    </row>
    <row r="104" spans="2:18" s="31" customFormat="1" x14ac:dyDescent="0.2">
      <c r="B104" s="152" t="s">
        <v>3041</v>
      </c>
      <c r="C104" s="152" t="s">
        <v>3042</v>
      </c>
      <c r="D104" s="182" t="s">
        <v>3043</v>
      </c>
      <c r="E104" s="153">
        <v>693.69</v>
      </c>
      <c r="F104" s="153">
        <v>11441.380000000001</v>
      </c>
      <c r="G104" s="154">
        <v>17.449999999998909</v>
      </c>
      <c r="H104" s="155">
        <f>G104/F104</f>
        <v>1.525165670574608E-3</v>
      </c>
      <c r="I104" s="155">
        <f t="shared" si="1"/>
        <v>5.2905029699788699E-4</v>
      </c>
      <c r="J104" s="154">
        <v>11458.83</v>
      </c>
      <c r="K104" s="154">
        <v>11441.380000000001</v>
      </c>
      <c r="L104" s="156">
        <v>17.449999999998909</v>
      </c>
      <c r="M104" s="20">
        <v>40452</v>
      </c>
      <c r="N104" s="20">
        <v>40816</v>
      </c>
      <c r="O104" s="157">
        <v>40448</v>
      </c>
      <c r="P104" s="158" t="s">
        <v>2915</v>
      </c>
      <c r="Q104" s="157">
        <v>40451</v>
      </c>
      <c r="R104" s="158" t="s">
        <v>2915</v>
      </c>
    </row>
    <row r="105" spans="2:18" s="31" customFormat="1" x14ac:dyDescent="0.2">
      <c r="B105" s="152" t="s">
        <v>3044</v>
      </c>
      <c r="C105" s="152" t="s">
        <v>3045</v>
      </c>
      <c r="D105" s="182" t="s">
        <v>3046</v>
      </c>
      <c r="E105" s="153">
        <v>221932.62</v>
      </c>
      <c r="F105" s="153">
        <v>0</v>
      </c>
      <c r="G105" s="159"/>
      <c r="H105" s="155"/>
      <c r="I105" s="155">
        <f t="shared" si="1"/>
        <v>1.0593199347438012E-2</v>
      </c>
      <c r="J105" s="154">
        <v>229440.7</v>
      </c>
      <c r="K105" s="154" t="s">
        <v>2801</v>
      </c>
      <c r="L105" s="156"/>
      <c r="M105" s="20">
        <v>40452</v>
      </c>
      <c r="N105" s="20">
        <v>40816</v>
      </c>
      <c r="O105" s="157">
        <v>40434</v>
      </c>
      <c r="P105" s="158" t="s">
        <v>2915</v>
      </c>
      <c r="Q105" s="157">
        <v>42643</v>
      </c>
      <c r="R105" s="158" t="s">
        <v>2915</v>
      </c>
    </row>
    <row r="106" spans="2:18" s="31" customFormat="1" x14ac:dyDescent="0.2">
      <c r="B106" s="152" t="s">
        <v>3047</v>
      </c>
      <c r="C106" s="152" t="s">
        <v>3048</v>
      </c>
      <c r="D106" s="182" t="s">
        <v>3049</v>
      </c>
      <c r="E106" s="153">
        <v>251308.26</v>
      </c>
      <c r="F106" s="153">
        <v>0</v>
      </c>
      <c r="G106" s="159"/>
      <c r="H106" s="155"/>
      <c r="I106" s="155">
        <f t="shared" si="1"/>
        <v>1.1611359952759203E-2</v>
      </c>
      <c r="J106" s="154">
        <v>251493.29</v>
      </c>
      <c r="K106" s="154" t="s">
        <v>2801</v>
      </c>
      <c r="L106" s="156"/>
      <c r="M106" s="20">
        <v>40452</v>
      </c>
      <c r="N106" s="20">
        <v>40816</v>
      </c>
      <c r="O106" s="157">
        <v>40434</v>
      </c>
      <c r="P106" s="158" t="s">
        <v>2915</v>
      </c>
      <c r="Q106" s="157">
        <v>42643</v>
      </c>
      <c r="R106" s="158" t="s">
        <v>2915</v>
      </c>
    </row>
    <row r="107" spans="2:18" s="31" customFormat="1" ht="25.5" x14ac:dyDescent="0.2">
      <c r="B107" s="152" t="s">
        <v>3817</v>
      </c>
      <c r="C107" s="152" t="s">
        <v>3818</v>
      </c>
      <c r="D107" s="182" t="s">
        <v>3819</v>
      </c>
      <c r="E107" s="153">
        <v>378127</v>
      </c>
      <c r="F107" s="153">
        <v>0</v>
      </c>
      <c r="G107" s="159"/>
      <c r="H107" s="155"/>
      <c r="I107" s="155">
        <f t="shared" si="1"/>
        <v>1.7457995419507929E-2</v>
      </c>
      <c r="J107" s="154">
        <v>378127</v>
      </c>
      <c r="K107" s="154" t="s">
        <v>2801</v>
      </c>
      <c r="L107" s="156"/>
      <c r="M107" s="20">
        <v>40452</v>
      </c>
      <c r="N107" s="20">
        <v>40816</v>
      </c>
      <c r="O107" s="157">
        <v>40435</v>
      </c>
      <c r="P107" s="158" t="s">
        <v>2915</v>
      </c>
      <c r="Q107" s="157">
        <v>42643</v>
      </c>
      <c r="R107" s="158" t="s">
        <v>2915</v>
      </c>
    </row>
    <row r="108" spans="2:18" s="31" customFormat="1" ht="25.5" x14ac:dyDescent="0.2">
      <c r="B108" s="152" t="s">
        <v>3820</v>
      </c>
      <c r="C108" s="152" t="s">
        <v>3821</v>
      </c>
      <c r="D108" s="182" t="s">
        <v>3822</v>
      </c>
      <c r="E108" s="153">
        <v>19278.11</v>
      </c>
      <c r="F108" s="153">
        <v>0</v>
      </c>
      <c r="G108" s="159"/>
      <c r="H108" s="155"/>
      <c r="I108" s="155">
        <f t="shared" si="1"/>
        <v>8.9006380416307214E-4</v>
      </c>
      <c r="J108" s="154">
        <v>19278.11</v>
      </c>
      <c r="K108" s="154" t="s">
        <v>2801</v>
      </c>
      <c r="L108" s="156"/>
      <c r="M108" s="20">
        <v>40452</v>
      </c>
      <c r="N108" s="20">
        <v>40816</v>
      </c>
      <c r="O108" s="157">
        <v>40431</v>
      </c>
      <c r="P108" s="158" t="s">
        <v>2915</v>
      </c>
      <c r="Q108" s="157">
        <v>40444</v>
      </c>
      <c r="R108" s="158" t="s">
        <v>2915</v>
      </c>
    </row>
    <row r="109" spans="2:18" s="31" customFormat="1" x14ac:dyDescent="0.2">
      <c r="B109" s="152" t="s">
        <v>3050</v>
      </c>
      <c r="C109" s="152" t="s">
        <v>3051</v>
      </c>
      <c r="D109" s="182" t="s">
        <v>3052</v>
      </c>
      <c r="E109" s="153">
        <v>57135.32</v>
      </c>
      <c r="F109" s="153">
        <v>0</v>
      </c>
      <c r="G109" s="159"/>
      <c r="H109" s="155"/>
      <c r="I109" s="155">
        <f t="shared" si="1"/>
        <v>2.6906210258021458E-3</v>
      </c>
      <c r="J109" s="154">
        <v>58276.82</v>
      </c>
      <c r="K109" s="154" t="s">
        <v>2801</v>
      </c>
      <c r="L109" s="156"/>
      <c r="M109" s="20">
        <v>40452</v>
      </c>
      <c r="N109" s="20">
        <v>40816</v>
      </c>
      <c r="O109" s="157">
        <v>40435</v>
      </c>
      <c r="P109" s="158" t="s">
        <v>2915</v>
      </c>
      <c r="Q109" s="157">
        <v>42643</v>
      </c>
      <c r="R109" s="158" t="s">
        <v>2915</v>
      </c>
    </row>
    <row r="110" spans="2:18" s="31" customFormat="1" ht="25.5" x14ac:dyDescent="0.2">
      <c r="B110" s="152" t="s">
        <v>3823</v>
      </c>
      <c r="C110" s="152" t="s">
        <v>3824</v>
      </c>
      <c r="D110" s="182" t="s">
        <v>3825</v>
      </c>
      <c r="E110" s="153">
        <v>89170.55</v>
      </c>
      <c r="F110" s="153">
        <v>0</v>
      </c>
      <c r="G110" s="159"/>
      <c r="H110" s="155"/>
      <c r="I110" s="155">
        <f t="shared" si="1"/>
        <v>4.1169740681173328E-3</v>
      </c>
      <c r="J110" s="154">
        <v>89170.55</v>
      </c>
      <c r="K110" s="154" t="s">
        <v>2801</v>
      </c>
      <c r="L110" s="156"/>
      <c r="M110" s="20">
        <v>40452</v>
      </c>
      <c r="N110" s="20">
        <v>40816</v>
      </c>
      <c r="O110" s="157">
        <v>40431</v>
      </c>
      <c r="P110" s="158" t="s">
        <v>2915</v>
      </c>
      <c r="Q110" s="157">
        <v>40444</v>
      </c>
      <c r="R110" s="158" t="s">
        <v>2915</v>
      </c>
    </row>
    <row r="111" spans="2:18" s="31" customFormat="1" ht="25.5" x14ac:dyDescent="0.2">
      <c r="B111" s="152" t="s">
        <v>3826</v>
      </c>
      <c r="C111" s="152" t="s">
        <v>3827</v>
      </c>
      <c r="D111" s="182" t="s">
        <v>3828</v>
      </c>
      <c r="E111" s="153">
        <v>18542.7</v>
      </c>
      <c r="F111" s="153">
        <v>0</v>
      </c>
      <c r="G111" s="159"/>
      <c r="H111" s="155"/>
      <c r="I111" s="155">
        <f t="shared" si="1"/>
        <v>8.56110173738743E-4</v>
      </c>
      <c r="J111" s="154">
        <v>18542.7</v>
      </c>
      <c r="K111" s="154" t="s">
        <v>2801</v>
      </c>
      <c r="L111" s="156"/>
      <c r="M111" s="20">
        <v>40452</v>
      </c>
      <c r="N111" s="20">
        <v>40816</v>
      </c>
      <c r="O111" s="157">
        <v>40432</v>
      </c>
      <c r="P111" s="158" t="s">
        <v>2915</v>
      </c>
      <c r="Q111" s="157">
        <v>40444</v>
      </c>
      <c r="R111" s="158" t="s">
        <v>2915</v>
      </c>
    </row>
    <row r="112" spans="2:18" s="31" customFormat="1" ht="25.5" x14ac:dyDescent="0.2">
      <c r="B112" s="152" t="s">
        <v>3829</v>
      </c>
      <c r="C112" s="152" t="s">
        <v>3830</v>
      </c>
      <c r="D112" s="182" t="s">
        <v>3831</v>
      </c>
      <c r="E112" s="153">
        <v>24414.97</v>
      </c>
      <c r="F112" s="153">
        <v>0</v>
      </c>
      <c r="G112" s="159"/>
      <c r="H112" s="155"/>
      <c r="I112" s="155">
        <f t="shared" si="1"/>
        <v>1.1272308891653426E-3</v>
      </c>
      <c r="J112" s="154">
        <v>24414.97</v>
      </c>
      <c r="K112" s="154" t="s">
        <v>2801</v>
      </c>
      <c r="L112" s="156"/>
      <c r="M112" s="20">
        <v>40452</v>
      </c>
      <c r="N112" s="20">
        <v>40816</v>
      </c>
      <c r="O112" s="157">
        <v>40432</v>
      </c>
      <c r="P112" s="158" t="s">
        <v>2915</v>
      </c>
      <c r="Q112" s="157">
        <v>40444</v>
      </c>
      <c r="R112" s="158" t="s">
        <v>2915</v>
      </c>
    </row>
    <row r="113" spans="2:18" s="31" customFormat="1" x14ac:dyDescent="0.2">
      <c r="B113" s="152" t="s">
        <v>3832</v>
      </c>
      <c r="C113" s="152" t="s">
        <v>3833</v>
      </c>
      <c r="D113" s="182" t="s">
        <v>3834</v>
      </c>
      <c r="E113" s="153">
        <v>36834.590000000004</v>
      </c>
      <c r="F113" s="153">
        <v>0</v>
      </c>
      <c r="G113" s="159"/>
      <c r="H113" s="155"/>
      <c r="I113" s="155">
        <f t="shared" si="1"/>
        <v>1.7006405347924178E-3</v>
      </c>
      <c r="J113" s="154">
        <v>36834.590000000004</v>
      </c>
      <c r="K113" s="154" t="s">
        <v>2801</v>
      </c>
      <c r="L113" s="156"/>
      <c r="M113" s="20">
        <v>40452</v>
      </c>
      <c r="N113" s="20">
        <v>40816</v>
      </c>
      <c r="O113" s="157">
        <v>40433</v>
      </c>
      <c r="P113" s="158" t="s">
        <v>2915</v>
      </c>
      <c r="Q113" s="157">
        <v>40444</v>
      </c>
      <c r="R113" s="158" t="s">
        <v>2915</v>
      </c>
    </row>
    <row r="114" spans="2:18" s="31" customFormat="1" ht="25.5" x14ac:dyDescent="0.2">
      <c r="B114" s="152" t="s">
        <v>3063</v>
      </c>
      <c r="C114" s="152" t="s">
        <v>3064</v>
      </c>
      <c r="D114" s="182" t="s">
        <v>3065</v>
      </c>
      <c r="E114" s="153">
        <v>19613.47</v>
      </c>
      <c r="F114" s="153">
        <v>45777.270000000004</v>
      </c>
      <c r="G114" s="154">
        <v>-8344.9900000000052</v>
      </c>
      <c r="H114" s="155">
        <f>G114/F114</f>
        <v>-0.18229549293787078</v>
      </c>
      <c r="I114" s="155">
        <f t="shared" si="1"/>
        <v>1.7282356794985235E-3</v>
      </c>
      <c r="J114" s="154">
        <v>37432.28</v>
      </c>
      <c r="K114" s="154">
        <v>45777.270000000004</v>
      </c>
      <c r="L114" s="156">
        <v>-8344.9900000000052</v>
      </c>
      <c r="M114" s="20">
        <v>40452</v>
      </c>
      <c r="N114" s="20">
        <v>40816</v>
      </c>
      <c r="O114" s="157">
        <v>40428</v>
      </c>
      <c r="P114" s="158" t="s">
        <v>2915</v>
      </c>
      <c r="Q114" s="157">
        <v>40449</v>
      </c>
      <c r="R114" s="158" t="s">
        <v>2915</v>
      </c>
    </row>
    <row r="115" spans="2:18" s="31" customFormat="1" x14ac:dyDescent="0.2">
      <c r="B115" s="152" t="s">
        <v>3835</v>
      </c>
      <c r="C115" s="152" t="s">
        <v>3836</v>
      </c>
      <c r="D115" s="182" t="s">
        <v>3837</v>
      </c>
      <c r="E115" s="153">
        <v>37756.410000000003</v>
      </c>
      <c r="F115" s="153">
        <v>0</v>
      </c>
      <c r="G115" s="159"/>
      <c r="H115" s="155"/>
      <c r="I115" s="155">
        <f t="shared" si="1"/>
        <v>1.7432006517309354E-3</v>
      </c>
      <c r="J115" s="154">
        <v>37756.410000000003</v>
      </c>
      <c r="K115" s="154" t="s">
        <v>2801</v>
      </c>
      <c r="L115" s="156"/>
      <c r="M115" s="20">
        <v>40452</v>
      </c>
      <c r="N115" s="20">
        <v>40816</v>
      </c>
      <c r="O115" s="157">
        <v>40436</v>
      </c>
      <c r="P115" s="158" t="s">
        <v>2915</v>
      </c>
      <c r="Q115" s="157">
        <v>42643</v>
      </c>
      <c r="R115" s="158" t="s">
        <v>2915</v>
      </c>
    </row>
    <row r="116" spans="2:18" s="31" customFormat="1" x14ac:dyDescent="0.2">
      <c r="B116" s="152" t="s">
        <v>3838</v>
      </c>
      <c r="C116" s="152" t="s">
        <v>3839</v>
      </c>
      <c r="D116" s="182" t="s">
        <v>3840</v>
      </c>
      <c r="E116" s="153">
        <v>-1063.03</v>
      </c>
      <c r="F116" s="153">
        <v>2097.5100000000002</v>
      </c>
      <c r="G116" s="154">
        <v>-3160.54</v>
      </c>
      <c r="H116" s="155">
        <f t="shared" ref="H116:H121" si="3">G116/F116</f>
        <v>-1.5068056886498751</v>
      </c>
      <c r="I116" s="155">
        <f t="shared" si="1"/>
        <v>-4.9079734773765197E-5</v>
      </c>
      <c r="J116" s="154">
        <v>-1063.03</v>
      </c>
      <c r="K116" s="154">
        <v>2097.5100000000002</v>
      </c>
      <c r="L116" s="156">
        <v>-3160.54</v>
      </c>
      <c r="M116" s="20">
        <v>40452</v>
      </c>
      <c r="N116" s="20">
        <v>40816</v>
      </c>
      <c r="O116" s="157">
        <v>40465</v>
      </c>
      <c r="P116" s="158" t="s">
        <v>2917</v>
      </c>
      <c r="Q116" s="157">
        <v>40814</v>
      </c>
      <c r="R116" s="158" t="s">
        <v>2915</v>
      </c>
    </row>
    <row r="117" spans="2:18" s="31" customFormat="1" ht="25.5" x14ac:dyDescent="0.2">
      <c r="B117" s="152" t="s">
        <v>3841</v>
      </c>
      <c r="C117" s="152" t="s">
        <v>3842</v>
      </c>
      <c r="D117" s="182" t="s">
        <v>3843</v>
      </c>
      <c r="E117" s="153">
        <v>141.76</v>
      </c>
      <c r="F117" s="153">
        <v>2255.02</v>
      </c>
      <c r="G117" s="154">
        <v>-2113.2600000000002</v>
      </c>
      <c r="H117" s="155">
        <f t="shared" si="3"/>
        <v>-0.93713581254268263</v>
      </c>
      <c r="I117" s="155">
        <f t="shared" si="1"/>
        <v>6.545011148818899E-6</v>
      </c>
      <c r="J117" s="154">
        <v>141.76</v>
      </c>
      <c r="K117" s="154">
        <v>2255.02</v>
      </c>
      <c r="L117" s="156">
        <v>-2113.2600000000002</v>
      </c>
      <c r="M117" s="20">
        <v>40452</v>
      </c>
      <c r="N117" s="20">
        <v>40816</v>
      </c>
      <c r="O117" s="157">
        <v>40465</v>
      </c>
      <c r="P117" s="158" t="s">
        <v>2917</v>
      </c>
      <c r="Q117" s="157">
        <v>40540</v>
      </c>
      <c r="R117" s="158" t="s">
        <v>2921</v>
      </c>
    </row>
    <row r="118" spans="2:18" s="31" customFormat="1" x14ac:dyDescent="0.2">
      <c r="B118" s="152" t="s">
        <v>3844</v>
      </c>
      <c r="C118" s="152" t="s">
        <v>3845</v>
      </c>
      <c r="D118" s="182" t="s">
        <v>3846</v>
      </c>
      <c r="E118" s="153">
        <v>15279.25</v>
      </c>
      <c r="F118" s="153">
        <v>5994.02</v>
      </c>
      <c r="G118" s="154">
        <v>9285.23</v>
      </c>
      <c r="H118" s="155">
        <f t="shared" si="3"/>
        <v>1.5490822519778045</v>
      </c>
      <c r="I118" s="155">
        <f t="shared" si="1"/>
        <v>7.0543779342262388E-4</v>
      </c>
      <c r="J118" s="154">
        <v>15279.25</v>
      </c>
      <c r="K118" s="154">
        <v>5994.02</v>
      </c>
      <c r="L118" s="156">
        <v>9285.23</v>
      </c>
      <c r="M118" s="20">
        <v>40452</v>
      </c>
      <c r="N118" s="20">
        <v>40816</v>
      </c>
      <c r="O118" s="157">
        <v>40465</v>
      </c>
      <c r="P118" s="158" t="s">
        <v>2917</v>
      </c>
      <c r="Q118" s="157">
        <v>40814</v>
      </c>
      <c r="R118" s="158" t="s">
        <v>2915</v>
      </c>
    </row>
    <row r="119" spans="2:18" s="31" customFormat="1" x14ac:dyDescent="0.2">
      <c r="B119" s="152" t="s">
        <v>3066</v>
      </c>
      <c r="C119" s="152" t="s">
        <v>3067</v>
      </c>
      <c r="D119" s="182" t="s">
        <v>3068</v>
      </c>
      <c r="E119" s="153">
        <v>-15.950000000000001</v>
      </c>
      <c r="F119" s="153">
        <v>11895.61</v>
      </c>
      <c r="G119" s="154">
        <v>789.90999999999985</v>
      </c>
      <c r="H119" s="155">
        <f t="shared" si="3"/>
        <v>6.6403488345700631E-2</v>
      </c>
      <c r="I119" s="155">
        <f t="shared" si="1"/>
        <v>5.8568615849721446E-4</v>
      </c>
      <c r="J119" s="154">
        <v>12685.52</v>
      </c>
      <c r="K119" s="154">
        <v>11895.61</v>
      </c>
      <c r="L119" s="156">
        <v>789.90999999999985</v>
      </c>
      <c r="M119" s="20">
        <v>40452</v>
      </c>
      <c r="N119" s="20">
        <v>40816</v>
      </c>
      <c r="O119" s="157">
        <v>40274</v>
      </c>
      <c r="P119" s="158" t="s">
        <v>2931</v>
      </c>
      <c r="Q119" s="157">
        <v>40449</v>
      </c>
      <c r="R119" s="158" t="s">
        <v>2915</v>
      </c>
    </row>
    <row r="120" spans="2:18" s="31" customFormat="1" x14ac:dyDescent="0.2">
      <c r="B120" s="152" t="s">
        <v>3847</v>
      </c>
      <c r="C120" s="152" t="s">
        <v>3848</v>
      </c>
      <c r="D120" s="182" t="s">
        <v>3849</v>
      </c>
      <c r="E120" s="153">
        <v>17163.400000000001</v>
      </c>
      <c r="F120" s="153">
        <v>12144.300000000001</v>
      </c>
      <c r="G120" s="154">
        <v>5019.1000000000004</v>
      </c>
      <c r="H120" s="155">
        <f t="shared" si="3"/>
        <v>0.41328853865599496</v>
      </c>
      <c r="I120" s="155">
        <f t="shared" si="1"/>
        <v>7.9242836026832892E-4</v>
      </c>
      <c r="J120" s="154">
        <v>17163.400000000001</v>
      </c>
      <c r="K120" s="154">
        <v>12144.300000000001</v>
      </c>
      <c r="L120" s="156">
        <v>5019.1000000000004</v>
      </c>
      <c r="M120" s="20">
        <v>40452</v>
      </c>
      <c r="N120" s="20">
        <v>40816</v>
      </c>
      <c r="O120" s="157">
        <v>40577</v>
      </c>
      <c r="P120" s="158" t="s">
        <v>2990</v>
      </c>
      <c r="Q120" s="157">
        <v>40814</v>
      </c>
      <c r="R120" s="158" t="s">
        <v>2915</v>
      </c>
    </row>
    <row r="121" spans="2:18" s="31" customFormat="1" x14ac:dyDescent="0.2">
      <c r="B121" s="152" t="s">
        <v>3850</v>
      </c>
      <c r="C121" s="152" t="s">
        <v>3851</v>
      </c>
      <c r="D121" s="182" t="s">
        <v>3852</v>
      </c>
      <c r="E121" s="153">
        <v>84537.99</v>
      </c>
      <c r="F121" s="153">
        <v>85358.11</v>
      </c>
      <c r="G121" s="154">
        <v>-820.11999999999534</v>
      </c>
      <c r="H121" s="155">
        <f t="shared" si="3"/>
        <v>-9.6079915546395684E-3</v>
      </c>
      <c r="I121" s="155">
        <f t="shared" si="1"/>
        <v>3.9030903431767822E-3</v>
      </c>
      <c r="J121" s="154">
        <v>84537.99</v>
      </c>
      <c r="K121" s="154">
        <v>85358.11</v>
      </c>
      <c r="L121" s="156">
        <v>-820.11999999999534</v>
      </c>
      <c r="M121" s="20">
        <v>40452</v>
      </c>
      <c r="N121" s="20">
        <v>40816</v>
      </c>
      <c r="O121" s="157">
        <v>40581</v>
      </c>
      <c r="P121" s="158" t="s">
        <v>2990</v>
      </c>
      <c r="Q121" s="157">
        <v>40814</v>
      </c>
      <c r="R121" s="158" t="s">
        <v>2915</v>
      </c>
    </row>
    <row r="122" spans="2:18" s="31" customFormat="1" x14ac:dyDescent="0.2">
      <c r="B122" s="152" t="s">
        <v>3069</v>
      </c>
      <c r="C122" s="152" t="s">
        <v>3070</v>
      </c>
      <c r="D122" s="182" t="s">
        <v>3071</v>
      </c>
      <c r="E122" s="153">
        <v>144185.75</v>
      </c>
      <c r="F122" s="153">
        <v>0</v>
      </c>
      <c r="G122" s="159"/>
      <c r="H122" s="155"/>
      <c r="I122" s="155">
        <f t="shared" si="1"/>
        <v>6.9659487207425746E-3</v>
      </c>
      <c r="J122" s="154">
        <v>150877.19</v>
      </c>
      <c r="K122" s="154" t="s">
        <v>2801</v>
      </c>
      <c r="L122" s="156"/>
      <c r="M122" s="20">
        <v>40452</v>
      </c>
      <c r="N122" s="20">
        <v>40816</v>
      </c>
      <c r="O122" s="157">
        <v>40436</v>
      </c>
      <c r="P122" s="158" t="s">
        <v>2915</v>
      </c>
      <c r="Q122" s="157">
        <v>42643</v>
      </c>
      <c r="R122" s="158" t="s">
        <v>2915</v>
      </c>
    </row>
    <row r="123" spans="2:18" s="31" customFormat="1" x14ac:dyDescent="0.2">
      <c r="B123" s="152" t="s">
        <v>3853</v>
      </c>
      <c r="C123" s="152" t="s">
        <v>3854</v>
      </c>
      <c r="D123" s="182" t="s">
        <v>3635</v>
      </c>
      <c r="E123" s="153">
        <v>-8237</v>
      </c>
      <c r="F123" s="153">
        <v>0</v>
      </c>
      <c r="G123" s="159"/>
      <c r="H123" s="155"/>
      <c r="I123" s="155">
        <f t="shared" si="1"/>
        <v>-3.802994979741907E-4</v>
      </c>
      <c r="J123" s="154">
        <v>-8237</v>
      </c>
      <c r="K123" s="154" t="s">
        <v>2801</v>
      </c>
      <c r="L123" s="156"/>
      <c r="M123" s="20">
        <v>40452</v>
      </c>
      <c r="N123" s="20">
        <v>40816</v>
      </c>
      <c r="O123" s="157">
        <v>40505</v>
      </c>
      <c r="P123" s="158" t="s">
        <v>2965</v>
      </c>
      <c r="Q123" s="157">
        <v>40505</v>
      </c>
      <c r="R123" s="158" t="s">
        <v>2965</v>
      </c>
    </row>
    <row r="124" spans="2:18" s="31" customFormat="1" x14ac:dyDescent="0.2">
      <c r="B124" s="152" t="s">
        <v>3855</v>
      </c>
      <c r="C124" s="152" t="s">
        <v>3856</v>
      </c>
      <c r="D124" s="182" t="s">
        <v>3635</v>
      </c>
      <c r="E124" s="153">
        <v>-1534</v>
      </c>
      <c r="F124" s="153">
        <v>0</v>
      </c>
      <c r="G124" s="159"/>
      <c r="H124" s="155"/>
      <c r="I124" s="155">
        <f t="shared" si="1"/>
        <v>-7.0824260033071327E-5</v>
      </c>
      <c r="J124" s="154">
        <v>-1534</v>
      </c>
      <c r="K124" s="154" t="s">
        <v>2801</v>
      </c>
      <c r="L124" s="156"/>
      <c r="M124" s="20">
        <v>40452</v>
      </c>
      <c r="N124" s="20">
        <v>40816</v>
      </c>
      <c r="O124" s="157">
        <v>40505</v>
      </c>
      <c r="P124" s="158" t="s">
        <v>2965</v>
      </c>
      <c r="Q124" s="157">
        <v>40505</v>
      </c>
      <c r="R124" s="158" t="s">
        <v>2965</v>
      </c>
    </row>
    <row r="125" spans="2:18" s="31" customFormat="1" x14ac:dyDescent="0.2">
      <c r="B125" s="152" t="s">
        <v>3857</v>
      </c>
      <c r="C125" s="152" t="s">
        <v>3858</v>
      </c>
      <c r="D125" s="182" t="s">
        <v>3635</v>
      </c>
      <c r="E125" s="153">
        <v>-354</v>
      </c>
      <c r="F125" s="153">
        <v>0</v>
      </c>
      <c r="G125" s="159"/>
      <c r="H125" s="155"/>
      <c r="I125" s="155">
        <f t="shared" si="1"/>
        <v>-1.6344060007631844E-5</v>
      </c>
      <c r="J125" s="154">
        <v>-354</v>
      </c>
      <c r="K125" s="154" t="s">
        <v>2801</v>
      </c>
      <c r="L125" s="156"/>
      <c r="M125" s="20">
        <v>40452</v>
      </c>
      <c r="N125" s="20">
        <v>40816</v>
      </c>
      <c r="O125" s="157">
        <v>40505</v>
      </c>
      <c r="P125" s="158" t="s">
        <v>2965</v>
      </c>
      <c r="Q125" s="157">
        <v>40505</v>
      </c>
      <c r="R125" s="158" t="s">
        <v>2965</v>
      </c>
    </row>
    <row r="126" spans="2:18" s="31" customFormat="1" x14ac:dyDescent="0.2">
      <c r="B126" s="152" t="s">
        <v>3859</v>
      </c>
      <c r="C126" s="152" t="s">
        <v>3860</v>
      </c>
      <c r="D126" s="182" t="s">
        <v>3861</v>
      </c>
      <c r="E126" s="153">
        <v>6913.71</v>
      </c>
      <c r="F126" s="153">
        <v>5493.58</v>
      </c>
      <c r="G126" s="154">
        <v>1420.13</v>
      </c>
      <c r="H126" s="155">
        <f>G126/F126</f>
        <v>0.25850720295326546</v>
      </c>
      <c r="I126" s="155">
        <f t="shared" si="1"/>
        <v>3.1920364721854341E-4</v>
      </c>
      <c r="J126" s="154">
        <v>6913.71</v>
      </c>
      <c r="K126" s="154">
        <v>5493.58</v>
      </c>
      <c r="L126" s="156">
        <v>1420.13</v>
      </c>
      <c r="M126" s="20">
        <v>40452</v>
      </c>
      <c r="N126" s="20">
        <v>40816</v>
      </c>
      <c r="O126" s="157">
        <v>40547</v>
      </c>
      <c r="P126" s="158" t="s">
        <v>2922</v>
      </c>
      <c r="Q126" s="157">
        <v>40814</v>
      </c>
      <c r="R126" s="158" t="s">
        <v>2915</v>
      </c>
    </row>
    <row r="127" spans="2:18" s="31" customFormat="1" x14ac:dyDescent="0.2">
      <c r="B127" s="152" t="s">
        <v>3862</v>
      </c>
      <c r="C127" s="152" t="s">
        <v>3863</v>
      </c>
      <c r="D127" s="182" t="s">
        <v>3635</v>
      </c>
      <c r="E127" s="153">
        <v>-843</v>
      </c>
      <c r="F127" s="153">
        <v>0</v>
      </c>
      <c r="G127" s="159"/>
      <c r="H127" s="155"/>
      <c r="I127" s="155">
        <f t="shared" si="1"/>
        <v>-3.8921024255462272E-5</v>
      </c>
      <c r="J127" s="154">
        <v>-843</v>
      </c>
      <c r="K127" s="154" t="s">
        <v>2801</v>
      </c>
      <c r="L127" s="156"/>
      <c r="M127" s="20">
        <v>40452</v>
      </c>
      <c r="N127" s="20">
        <v>40816</v>
      </c>
      <c r="O127" s="157">
        <v>40571</v>
      </c>
      <c r="P127" s="158" t="s">
        <v>2922</v>
      </c>
      <c r="Q127" s="157">
        <v>40571</v>
      </c>
      <c r="R127" s="158" t="s">
        <v>2922</v>
      </c>
    </row>
    <row r="128" spans="2:18" s="31" customFormat="1" x14ac:dyDescent="0.2">
      <c r="B128" s="152" t="s">
        <v>3864</v>
      </c>
      <c r="C128" s="152" t="s">
        <v>3865</v>
      </c>
      <c r="D128" s="182" t="s">
        <v>3635</v>
      </c>
      <c r="E128" s="153">
        <v>-912</v>
      </c>
      <c r="F128" s="153">
        <v>0</v>
      </c>
      <c r="G128" s="159"/>
      <c r="H128" s="155"/>
      <c r="I128" s="155">
        <f t="shared" si="1"/>
        <v>-4.2106730867119327E-5</v>
      </c>
      <c r="J128" s="154">
        <v>-912</v>
      </c>
      <c r="K128" s="154" t="s">
        <v>2801</v>
      </c>
      <c r="L128" s="156"/>
      <c r="M128" s="20">
        <v>40452</v>
      </c>
      <c r="N128" s="20">
        <v>40816</v>
      </c>
      <c r="O128" s="157">
        <v>40571</v>
      </c>
      <c r="P128" s="158" t="s">
        <v>2922</v>
      </c>
      <c r="Q128" s="157">
        <v>40571</v>
      </c>
      <c r="R128" s="158" t="s">
        <v>2922</v>
      </c>
    </row>
    <row r="129" spans="2:18" s="31" customFormat="1" x14ac:dyDescent="0.2">
      <c r="B129" s="152" t="s">
        <v>3866</v>
      </c>
      <c r="C129" s="152" t="s">
        <v>3867</v>
      </c>
      <c r="D129" s="182" t="s">
        <v>3635</v>
      </c>
      <c r="E129" s="153">
        <v>-852</v>
      </c>
      <c r="F129" s="153">
        <v>0</v>
      </c>
      <c r="G129" s="159"/>
      <c r="H129" s="155"/>
      <c r="I129" s="155">
        <f t="shared" si="1"/>
        <v>-3.9336551204808845E-5</v>
      </c>
      <c r="J129" s="154">
        <v>-852</v>
      </c>
      <c r="K129" s="154" t="s">
        <v>2801</v>
      </c>
      <c r="L129" s="156"/>
      <c r="M129" s="20">
        <v>40452</v>
      </c>
      <c r="N129" s="20">
        <v>40816</v>
      </c>
      <c r="O129" s="157">
        <v>40571</v>
      </c>
      <c r="P129" s="158" t="s">
        <v>2922</v>
      </c>
      <c r="Q129" s="157">
        <v>40571</v>
      </c>
      <c r="R129" s="158" t="s">
        <v>2922</v>
      </c>
    </row>
    <row r="130" spans="2:18" s="31" customFormat="1" ht="25.5" x14ac:dyDescent="0.2">
      <c r="B130" s="152" t="s">
        <v>3868</v>
      </c>
      <c r="C130" s="152" t="s">
        <v>3869</v>
      </c>
      <c r="D130" s="182" t="s">
        <v>3870</v>
      </c>
      <c r="E130" s="153">
        <v>6997.33</v>
      </c>
      <c r="F130" s="153">
        <v>10528.68</v>
      </c>
      <c r="G130" s="154">
        <v>-3531.3500000000004</v>
      </c>
      <c r="H130" s="155">
        <f>G130/F130</f>
        <v>-0.33540291850450393</v>
      </c>
      <c r="I130" s="155">
        <f t="shared" si="1"/>
        <v>3.2306435427458343E-4</v>
      </c>
      <c r="J130" s="154">
        <v>6997.33</v>
      </c>
      <c r="K130" s="154">
        <v>10528.68</v>
      </c>
      <c r="L130" s="156">
        <v>-3531.3500000000004</v>
      </c>
      <c r="M130" s="20">
        <v>40452</v>
      </c>
      <c r="N130" s="20">
        <v>40816</v>
      </c>
      <c r="O130" s="157">
        <v>40575</v>
      </c>
      <c r="P130" s="158" t="s">
        <v>2990</v>
      </c>
      <c r="Q130" s="157">
        <v>40632</v>
      </c>
      <c r="R130" s="158" t="s">
        <v>2930</v>
      </c>
    </row>
    <row r="131" spans="2:18" s="31" customFormat="1" x14ac:dyDescent="0.2">
      <c r="B131" s="152" t="s">
        <v>3871</v>
      </c>
      <c r="C131" s="152" t="s">
        <v>3872</v>
      </c>
      <c r="D131" s="182" t="s">
        <v>3635</v>
      </c>
      <c r="E131" s="153">
        <v>-758.80000000000007</v>
      </c>
      <c r="F131" s="153">
        <v>0</v>
      </c>
      <c r="G131" s="159"/>
      <c r="H131" s="155"/>
      <c r="I131" s="155">
        <f t="shared" si="1"/>
        <v>-3.50335387960199E-5</v>
      </c>
      <c r="J131" s="154">
        <v>-758.80000000000007</v>
      </c>
      <c r="K131" s="154" t="s">
        <v>2801</v>
      </c>
      <c r="L131" s="156"/>
      <c r="M131" s="20">
        <v>40452</v>
      </c>
      <c r="N131" s="20">
        <v>40816</v>
      </c>
      <c r="O131" s="157">
        <v>40562</v>
      </c>
      <c r="P131" s="158" t="s">
        <v>2922</v>
      </c>
      <c r="Q131" s="157">
        <v>40562</v>
      </c>
      <c r="R131" s="158" t="s">
        <v>2922</v>
      </c>
    </row>
    <row r="132" spans="2:18" s="31" customFormat="1" x14ac:dyDescent="0.2">
      <c r="B132" s="152" t="s">
        <v>3873</v>
      </c>
      <c r="C132" s="152" t="s">
        <v>3874</v>
      </c>
      <c r="D132" s="182" t="s">
        <v>3875</v>
      </c>
      <c r="E132" s="153">
        <v>8083.0700000000006</v>
      </c>
      <c r="F132" s="153">
        <v>10549.99</v>
      </c>
      <c r="G132" s="154">
        <v>-2466.9199999999992</v>
      </c>
      <c r="H132" s="155">
        <f>G132/F132</f>
        <v>-0.23383150126208643</v>
      </c>
      <c r="I132" s="155">
        <f t="shared" si="1"/>
        <v>3.7319260205053318E-4</v>
      </c>
      <c r="J132" s="154">
        <v>8083.0700000000006</v>
      </c>
      <c r="K132" s="154">
        <v>10549.99</v>
      </c>
      <c r="L132" s="156">
        <v>-2466.9199999999992</v>
      </c>
      <c r="M132" s="20">
        <v>40452</v>
      </c>
      <c r="N132" s="20">
        <v>40816</v>
      </c>
      <c r="O132" s="157">
        <v>40476</v>
      </c>
      <c r="P132" s="158" t="s">
        <v>2917</v>
      </c>
      <c r="Q132" s="157">
        <v>40814</v>
      </c>
      <c r="R132" s="158" t="s">
        <v>2915</v>
      </c>
    </row>
    <row r="133" spans="2:18" s="31" customFormat="1" x14ac:dyDescent="0.2">
      <c r="B133" s="152" t="s">
        <v>3075</v>
      </c>
      <c r="C133" s="152" t="s">
        <v>3076</v>
      </c>
      <c r="D133" s="182" t="s">
        <v>3077</v>
      </c>
      <c r="E133" s="153">
        <v>-85.95</v>
      </c>
      <c r="F133" s="153">
        <v>1782.72</v>
      </c>
      <c r="G133" s="154">
        <v>-1347.12</v>
      </c>
      <c r="H133" s="155">
        <f>G133/F133</f>
        <v>-0.75565428109854593</v>
      </c>
      <c r="I133" s="155">
        <f t="shared" si="1"/>
        <v>2.01115043483741E-5</v>
      </c>
      <c r="J133" s="154">
        <v>435.6</v>
      </c>
      <c r="K133" s="154">
        <v>1782.72</v>
      </c>
      <c r="L133" s="156">
        <v>-1347.12</v>
      </c>
      <c r="M133" s="20">
        <v>40452</v>
      </c>
      <c r="N133" s="20">
        <v>40816</v>
      </c>
      <c r="O133" s="157">
        <v>40368</v>
      </c>
      <c r="P133" s="158" t="s">
        <v>2916</v>
      </c>
      <c r="Q133" s="157">
        <v>40449</v>
      </c>
      <c r="R133" s="158" t="s">
        <v>2915</v>
      </c>
    </row>
    <row r="134" spans="2:18" s="31" customFormat="1" x14ac:dyDescent="0.2">
      <c r="B134" s="152" t="s">
        <v>3876</v>
      </c>
      <c r="C134" s="152" t="s">
        <v>3877</v>
      </c>
      <c r="D134" s="182" t="s">
        <v>3878</v>
      </c>
      <c r="E134" s="153">
        <v>1073.3600000000001</v>
      </c>
      <c r="F134" s="153">
        <v>0</v>
      </c>
      <c r="G134" s="159"/>
      <c r="H134" s="155"/>
      <c r="I134" s="155">
        <f t="shared" si="1"/>
        <v>4.9556667372292992E-5</v>
      </c>
      <c r="J134" s="154">
        <v>1073.3600000000001</v>
      </c>
      <c r="K134" s="154" t="s">
        <v>2801</v>
      </c>
      <c r="L134" s="156"/>
      <c r="M134" s="20">
        <v>40452</v>
      </c>
      <c r="N134" s="20">
        <v>40816</v>
      </c>
      <c r="O134" s="157">
        <v>40437</v>
      </c>
      <c r="P134" s="158" t="s">
        <v>2915</v>
      </c>
      <c r="Q134" s="157">
        <v>40756</v>
      </c>
      <c r="R134" s="158" t="s">
        <v>2926</v>
      </c>
    </row>
    <row r="135" spans="2:18" s="31" customFormat="1" ht="25.5" x14ac:dyDescent="0.2">
      <c r="B135" s="152" t="s">
        <v>3879</v>
      </c>
      <c r="C135" s="152" t="s">
        <v>3880</v>
      </c>
      <c r="D135" s="182" t="s">
        <v>3881</v>
      </c>
      <c r="E135" s="153">
        <v>3084.81</v>
      </c>
      <c r="F135" s="153">
        <v>0</v>
      </c>
      <c r="G135" s="159"/>
      <c r="H135" s="155"/>
      <c r="I135" s="155">
        <f t="shared" si="1"/>
        <v>1.4242463206819996E-4</v>
      </c>
      <c r="J135" s="154">
        <v>3084.81</v>
      </c>
      <c r="K135" s="154" t="s">
        <v>2801</v>
      </c>
      <c r="L135" s="156"/>
      <c r="M135" s="20">
        <v>40452</v>
      </c>
      <c r="N135" s="20">
        <v>40816</v>
      </c>
      <c r="O135" s="157">
        <v>40441</v>
      </c>
      <c r="P135" s="158" t="s">
        <v>2915</v>
      </c>
      <c r="Q135" s="157">
        <v>42643</v>
      </c>
      <c r="R135" s="158" t="s">
        <v>2915</v>
      </c>
    </row>
    <row r="136" spans="2:18" s="31" customFormat="1" x14ac:dyDescent="0.2">
      <c r="B136" s="152" t="s">
        <v>3882</v>
      </c>
      <c r="C136" s="152" t="s">
        <v>3883</v>
      </c>
      <c r="D136" s="182" t="s">
        <v>3884</v>
      </c>
      <c r="E136" s="153">
        <v>43207.950000000004</v>
      </c>
      <c r="F136" s="153">
        <v>0</v>
      </c>
      <c r="G136" s="159"/>
      <c r="H136" s="155"/>
      <c r="I136" s="155">
        <f t="shared" si="1"/>
        <v>1.9948964056688036E-3</v>
      </c>
      <c r="J136" s="154">
        <v>43207.950000000004</v>
      </c>
      <c r="K136" s="154" t="s">
        <v>2801</v>
      </c>
      <c r="L136" s="156"/>
      <c r="M136" s="20">
        <v>40452</v>
      </c>
      <c r="N136" s="20">
        <v>40816</v>
      </c>
      <c r="O136" s="157">
        <v>40436</v>
      </c>
      <c r="P136" s="158" t="s">
        <v>2915</v>
      </c>
      <c r="Q136" s="157">
        <v>42643</v>
      </c>
      <c r="R136" s="158" t="s">
        <v>2915</v>
      </c>
    </row>
    <row r="137" spans="2:18" s="31" customFormat="1" x14ac:dyDescent="0.2">
      <c r="B137" s="152" t="s">
        <v>3078</v>
      </c>
      <c r="C137" s="152" t="s">
        <v>3079</v>
      </c>
      <c r="D137" s="182" t="s">
        <v>3080</v>
      </c>
      <c r="E137" s="153">
        <v>62329.46</v>
      </c>
      <c r="F137" s="153">
        <v>113968.24</v>
      </c>
      <c r="G137" s="154">
        <v>0</v>
      </c>
      <c r="H137" s="155">
        <f>G137/F137</f>
        <v>0</v>
      </c>
      <c r="I137" s="155">
        <f t="shared" si="1"/>
        <v>5.2618750099553335E-3</v>
      </c>
      <c r="J137" s="154">
        <v>113968.24</v>
      </c>
      <c r="K137" s="154">
        <v>113968.24</v>
      </c>
      <c r="L137" s="156">
        <v>0</v>
      </c>
      <c r="M137" s="20">
        <v>40452</v>
      </c>
      <c r="N137" s="20">
        <v>40816</v>
      </c>
      <c r="O137" s="157">
        <v>40417</v>
      </c>
      <c r="P137" s="158" t="s">
        <v>2926</v>
      </c>
      <c r="Q137" s="157">
        <v>40449</v>
      </c>
      <c r="R137" s="158" t="s">
        <v>2915</v>
      </c>
    </row>
    <row r="138" spans="2:18" s="31" customFormat="1" x14ac:dyDescent="0.2">
      <c r="B138" s="152" t="s">
        <v>3885</v>
      </c>
      <c r="C138" s="152" t="s">
        <v>3886</v>
      </c>
      <c r="D138" s="182" t="s">
        <v>3887</v>
      </c>
      <c r="E138" s="153">
        <v>-916.82</v>
      </c>
      <c r="F138" s="153">
        <v>840.01</v>
      </c>
      <c r="G138" s="154">
        <v>-1756.83</v>
      </c>
      <c r="H138" s="155">
        <f>G138/F138</f>
        <v>-2.0914393876263375</v>
      </c>
      <c r="I138" s="155">
        <f t="shared" si="1"/>
        <v>-4.2329268633324943E-5</v>
      </c>
      <c r="J138" s="154">
        <v>-916.82</v>
      </c>
      <c r="K138" s="154">
        <v>840.01</v>
      </c>
      <c r="L138" s="156">
        <v>-1756.83</v>
      </c>
      <c r="M138" s="20">
        <v>40452</v>
      </c>
      <c r="N138" s="20">
        <v>40816</v>
      </c>
      <c r="O138" s="157">
        <v>40465</v>
      </c>
      <c r="P138" s="158" t="s">
        <v>2917</v>
      </c>
      <c r="Q138" s="157">
        <v>40512</v>
      </c>
      <c r="R138" s="158" t="s">
        <v>2965</v>
      </c>
    </row>
    <row r="139" spans="2:18" s="31" customFormat="1" x14ac:dyDescent="0.2">
      <c r="B139" s="152" t="s">
        <v>763</v>
      </c>
      <c r="C139" s="152" t="s">
        <v>764</v>
      </c>
      <c r="D139" s="182" t="s">
        <v>764</v>
      </c>
      <c r="E139" s="153">
        <v>-939.27</v>
      </c>
      <c r="F139" s="153">
        <v>0</v>
      </c>
      <c r="G139" s="159"/>
      <c r="H139" s="155"/>
      <c r="I139" s="155">
        <f t="shared" si="1"/>
        <v>3.8284441586029431E-3</v>
      </c>
      <c r="J139" s="154">
        <v>82921.210000000006</v>
      </c>
      <c r="K139" s="154" t="s">
        <v>2801</v>
      </c>
      <c r="L139" s="156"/>
      <c r="M139" s="20">
        <v>40452</v>
      </c>
      <c r="N139" s="20">
        <v>40816</v>
      </c>
      <c r="O139" s="157">
        <v>40066</v>
      </c>
      <c r="P139" s="158" t="s">
        <v>2915</v>
      </c>
      <c r="Q139" s="157">
        <v>40451</v>
      </c>
      <c r="R139" s="158" t="s">
        <v>2915</v>
      </c>
    </row>
    <row r="140" spans="2:18" s="31" customFormat="1" x14ac:dyDescent="0.2">
      <c r="B140" s="152" t="s">
        <v>3888</v>
      </c>
      <c r="C140" s="152" t="s">
        <v>3889</v>
      </c>
      <c r="D140" s="182" t="s">
        <v>3890</v>
      </c>
      <c r="E140" s="153">
        <v>12541.300000000001</v>
      </c>
      <c r="F140" s="153">
        <v>0</v>
      </c>
      <c r="G140" s="159"/>
      <c r="H140" s="155"/>
      <c r="I140" s="155">
        <f t="shared" si="1"/>
        <v>5.7902756998224085E-4</v>
      </c>
      <c r="J140" s="154">
        <v>12541.300000000001</v>
      </c>
      <c r="K140" s="154" t="s">
        <v>2801</v>
      </c>
      <c r="L140" s="156"/>
      <c r="M140" s="20">
        <v>40452</v>
      </c>
      <c r="N140" s="20">
        <v>40816</v>
      </c>
      <c r="O140" s="157">
        <v>40436</v>
      </c>
      <c r="P140" s="158" t="s">
        <v>2915</v>
      </c>
      <c r="Q140" s="157">
        <v>42643</v>
      </c>
      <c r="R140" s="158" t="s">
        <v>2915</v>
      </c>
    </row>
    <row r="141" spans="2:18" s="31" customFormat="1" x14ac:dyDescent="0.2">
      <c r="B141" s="152" t="s">
        <v>3891</v>
      </c>
      <c r="C141" s="152" t="s">
        <v>3892</v>
      </c>
      <c r="D141" s="182" t="s">
        <v>3893</v>
      </c>
      <c r="E141" s="153">
        <v>106.85000000000001</v>
      </c>
      <c r="F141" s="153">
        <v>0</v>
      </c>
      <c r="G141" s="159"/>
      <c r="H141" s="155"/>
      <c r="I141" s="155">
        <f t="shared" si="1"/>
        <v>4.9332282819645842E-6</v>
      </c>
      <c r="J141" s="154">
        <v>106.85000000000001</v>
      </c>
      <c r="K141" s="154" t="s">
        <v>2801</v>
      </c>
      <c r="L141" s="156"/>
      <c r="M141" s="20">
        <v>40452</v>
      </c>
      <c r="N141" s="20">
        <v>40816</v>
      </c>
      <c r="O141" s="157">
        <v>40437</v>
      </c>
      <c r="P141" s="158" t="s">
        <v>2915</v>
      </c>
      <c r="Q141" s="157">
        <v>42643</v>
      </c>
      <c r="R141" s="158" t="s">
        <v>2915</v>
      </c>
    </row>
    <row r="142" spans="2:18" s="31" customFormat="1" x14ac:dyDescent="0.2">
      <c r="B142" s="152" t="s">
        <v>3894</v>
      </c>
      <c r="C142" s="152" t="s">
        <v>3895</v>
      </c>
      <c r="D142" s="182" t="s">
        <v>3896</v>
      </c>
      <c r="E142" s="153">
        <v>2124586.2999999998</v>
      </c>
      <c r="F142" s="153">
        <v>2405504.58</v>
      </c>
      <c r="G142" s="154">
        <v>-280918.28000000026</v>
      </c>
      <c r="H142" s="155">
        <f>G142/F142</f>
        <v>-0.11678143635045594</v>
      </c>
      <c r="I142" s="155">
        <f t="shared" si="1"/>
        <v>9.8091429318057935E-2</v>
      </c>
      <c r="J142" s="154">
        <v>2124586.2999999998</v>
      </c>
      <c r="K142" s="154">
        <v>2405504.58</v>
      </c>
      <c r="L142" s="156">
        <v>-280918.28000000026</v>
      </c>
      <c r="M142" s="20">
        <v>40452</v>
      </c>
      <c r="N142" s="20">
        <v>40816</v>
      </c>
      <c r="O142" s="157">
        <v>40695</v>
      </c>
      <c r="P142" s="158" t="s">
        <v>3056</v>
      </c>
      <c r="Q142" s="157">
        <v>40804</v>
      </c>
      <c r="R142" s="158" t="s">
        <v>2915</v>
      </c>
    </row>
    <row r="143" spans="2:18" s="31" customFormat="1" x14ac:dyDescent="0.2">
      <c r="B143" s="152" t="s">
        <v>3897</v>
      </c>
      <c r="C143" s="152" t="s">
        <v>3898</v>
      </c>
      <c r="D143" s="182" t="s">
        <v>3899</v>
      </c>
      <c r="E143" s="153">
        <v>1878.51</v>
      </c>
      <c r="F143" s="153">
        <v>2030.92</v>
      </c>
      <c r="G143" s="154">
        <v>-152.41000000000008</v>
      </c>
      <c r="H143" s="155">
        <f t="shared" ref="H143:H206" si="4">G143/F143</f>
        <v>-7.5044807279459599E-2</v>
      </c>
      <c r="I143" s="155">
        <f t="shared" ref="I143:I206" si="5">J143/21659245</f>
        <v>8.6730169957447738E-5</v>
      </c>
      <c r="J143" s="154">
        <v>1878.51</v>
      </c>
      <c r="K143" s="154">
        <v>2030.92</v>
      </c>
      <c r="L143" s="156">
        <v>-152.41000000000008</v>
      </c>
      <c r="M143" s="20">
        <v>40452</v>
      </c>
      <c r="N143" s="20">
        <v>40816</v>
      </c>
      <c r="O143" s="157">
        <v>40709</v>
      </c>
      <c r="P143" s="158" t="s">
        <v>3056</v>
      </c>
      <c r="Q143" s="157">
        <v>40724</v>
      </c>
      <c r="R143" s="158" t="s">
        <v>3056</v>
      </c>
    </row>
    <row r="144" spans="2:18" s="31" customFormat="1" x14ac:dyDescent="0.2">
      <c r="B144" s="152" t="s">
        <v>3900</v>
      </c>
      <c r="C144" s="152" t="s">
        <v>3901</v>
      </c>
      <c r="D144" s="182" t="s">
        <v>3902</v>
      </c>
      <c r="E144" s="153">
        <v>153588.58000000002</v>
      </c>
      <c r="F144" s="153">
        <v>212483.24</v>
      </c>
      <c r="G144" s="154">
        <v>-58894.659999999974</v>
      </c>
      <c r="H144" s="155">
        <f t="shared" si="4"/>
        <v>-0.27717320198995449</v>
      </c>
      <c r="I144" s="155">
        <f t="shared" si="5"/>
        <v>7.0911326779857752E-3</v>
      </c>
      <c r="J144" s="154">
        <v>153588.58000000002</v>
      </c>
      <c r="K144" s="154">
        <v>212483.24</v>
      </c>
      <c r="L144" s="156">
        <v>-58894.659999999974</v>
      </c>
      <c r="M144" s="20">
        <v>40452</v>
      </c>
      <c r="N144" s="20">
        <v>40816</v>
      </c>
      <c r="O144" s="157">
        <v>40729</v>
      </c>
      <c r="P144" s="158" t="s">
        <v>2916</v>
      </c>
      <c r="Q144" s="157">
        <v>40802</v>
      </c>
      <c r="R144" s="158" t="s">
        <v>2915</v>
      </c>
    </row>
    <row r="145" spans="2:18" s="31" customFormat="1" x14ac:dyDescent="0.2">
      <c r="B145" s="152" t="s">
        <v>3903</v>
      </c>
      <c r="C145" s="152" t="s">
        <v>3904</v>
      </c>
      <c r="D145" s="182" t="s">
        <v>3905</v>
      </c>
      <c r="E145" s="153">
        <v>73139.28</v>
      </c>
      <c r="F145" s="153">
        <v>73139.28</v>
      </c>
      <c r="G145" s="154">
        <v>0</v>
      </c>
      <c r="H145" s="155">
        <f t="shared" si="4"/>
        <v>0</v>
      </c>
      <c r="I145" s="155">
        <f t="shared" si="5"/>
        <v>3.3768157662005301E-3</v>
      </c>
      <c r="J145" s="154">
        <v>73139.28</v>
      </c>
      <c r="K145" s="154">
        <v>73139.28</v>
      </c>
      <c r="L145" s="156">
        <v>0</v>
      </c>
      <c r="M145" s="20">
        <v>40452</v>
      </c>
      <c r="N145" s="20">
        <v>40816</v>
      </c>
      <c r="O145" s="157">
        <v>40513</v>
      </c>
      <c r="P145" s="158" t="s">
        <v>2921</v>
      </c>
      <c r="Q145" s="157">
        <v>40814</v>
      </c>
      <c r="R145" s="158" t="s">
        <v>2915</v>
      </c>
    </row>
    <row r="146" spans="2:18" s="31" customFormat="1" x14ac:dyDescent="0.2">
      <c r="B146" s="152" t="s">
        <v>3906</v>
      </c>
      <c r="C146" s="152" t="s">
        <v>3907</v>
      </c>
      <c r="D146" s="182" t="s">
        <v>3908</v>
      </c>
      <c r="E146" s="153">
        <v>-1095.9000000000001</v>
      </c>
      <c r="F146" s="153">
        <v>9698.35</v>
      </c>
      <c r="G146" s="154">
        <v>-10794.25</v>
      </c>
      <c r="H146" s="155">
        <f t="shared" si="4"/>
        <v>-1.1129986028551249</v>
      </c>
      <c r="I146" s="155">
        <f t="shared" si="5"/>
        <v>-5.0597331532100963E-5</v>
      </c>
      <c r="J146" s="154">
        <v>-1095.9000000000001</v>
      </c>
      <c r="K146" s="154">
        <v>9698.35</v>
      </c>
      <c r="L146" s="156">
        <v>-10794.25</v>
      </c>
      <c r="M146" s="20">
        <v>40452</v>
      </c>
      <c r="N146" s="20">
        <v>40816</v>
      </c>
      <c r="O146" s="157">
        <v>40654</v>
      </c>
      <c r="P146" s="158" t="s">
        <v>2931</v>
      </c>
      <c r="Q146" s="157">
        <v>40814</v>
      </c>
      <c r="R146" s="158" t="s">
        <v>2915</v>
      </c>
    </row>
    <row r="147" spans="2:18" s="31" customFormat="1" ht="38.25" x14ac:dyDescent="0.2">
      <c r="B147" s="152" t="s">
        <v>3909</v>
      </c>
      <c r="C147" s="152" t="s">
        <v>3910</v>
      </c>
      <c r="D147" s="182" t="s">
        <v>3911</v>
      </c>
      <c r="E147" s="153">
        <v>2927.68</v>
      </c>
      <c r="F147" s="153">
        <v>3215.32</v>
      </c>
      <c r="G147" s="154">
        <v>-287.64000000000033</v>
      </c>
      <c r="H147" s="155">
        <f t="shared" si="4"/>
        <v>-8.9459214012913277E-2</v>
      </c>
      <c r="I147" s="155">
        <f t="shared" si="5"/>
        <v>1.351699932292192E-4</v>
      </c>
      <c r="J147" s="154">
        <v>2927.68</v>
      </c>
      <c r="K147" s="154">
        <v>3215.32</v>
      </c>
      <c r="L147" s="156">
        <v>-287.64000000000033</v>
      </c>
      <c r="M147" s="20">
        <v>40452</v>
      </c>
      <c r="N147" s="20">
        <v>40816</v>
      </c>
      <c r="O147" s="157">
        <v>40452</v>
      </c>
      <c r="P147" s="158" t="s">
        <v>2917</v>
      </c>
      <c r="Q147" s="157">
        <v>40816</v>
      </c>
      <c r="R147" s="158" t="s">
        <v>2915</v>
      </c>
    </row>
    <row r="148" spans="2:18" s="31" customFormat="1" x14ac:dyDescent="0.2">
      <c r="B148" s="152" t="s">
        <v>3912</v>
      </c>
      <c r="C148" s="152" t="s">
        <v>3913</v>
      </c>
      <c r="D148" s="182" t="s">
        <v>3914</v>
      </c>
      <c r="E148" s="153">
        <v>2926.56</v>
      </c>
      <c r="F148" s="153">
        <v>2406.65</v>
      </c>
      <c r="G148" s="154">
        <v>519.90999999999985</v>
      </c>
      <c r="H148" s="155">
        <f t="shared" si="4"/>
        <v>0.21603058192923766</v>
      </c>
      <c r="I148" s="155">
        <f t="shared" si="5"/>
        <v>1.3511828320885607E-4</v>
      </c>
      <c r="J148" s="154">
        <v>2926.56</v>
      </c>
      <c r="K148" s="154">
        <v>2406.65</v>
      </c>
      <c r="L148" s="156">
        <v>519.90999999999985</v>
      </c>
      <c r="M148" s="20">
        <v>40452</v>
      </c>
      <c r="N148" s="20">
        <v>40816</v>
      </c>
      <c r="O148" s="157">
        <v>40616</v>
      </c>
      <c r="P148" s="158" t="s">
        <v>2930</v>
      </c>
      <c r="Q148" s="157">
        <v>40816</v>
      </c>
      <c r="R148" s="158" t="s">
        <v>2915</v>
      </c>
    </row>
    <row r="149" spans="2:18" s="31" customFormat="1" x14ac:dyDescent="0.2">
      <c r="B149" s="152" t="s">
        <v>3915</v>
      </c>
      <c r="C149" s="152" t="s">
        <v>3916</v>
      </c>
      <c r="D149" s="182" t="s">
        <v>3917</v>
      </c>
      <c r="E149" s="153">
        <v>2776.9900000000002</v>
      </c>
      <c r="F149" s="153">
        <v>9045.07</v>
      </c>
      <c r="G149" s="154">
        <v>-6268.08</v>
      </c>
      <c r="H149" s="155">
        <f t="shared" si="4"/>
        <v>-0.69298302832371672</v>
      </c>
      <c r="I149" s="155">
        <f t="shared" si="5"/>
        <v>1.2821268700732643E-4</v>
      </c>
      <c r="J149" s="154">
        <v>2776.9900000000002</v>
      </c>
      <c r="K149" s="154">
        <v>9045.07</v>
      </c>
      <c r="L149" s="156">
        <v>-6268.08</v>
      </c>
      <c r="M149" s="20">
        <v>40452</v>
      </c>
      <c r="N149" s="20">
        <v>40816</v>
      </c>
      <c r="O149" s="157">
        <v>40648</v>
      </c>
      <c r="P149" s="158" t="s">
        <v>2931</v>
      </c>
      <c r="Q149" s="157">
        <v>40814</v>
      </c>
      <c r="R149" s="158" t="s">
        <v>2915</v>
      </c>
    </row>
    <row r="150" spans="2:18" s="31" customFormat="1" x14ac:dyDescent="0.2">
      <c r="B150" s="152" t="s">
        <v>3918</v>
      </c>
      <c r="C150" s="152" t="s">
        <v>3919</v>
      </c>
      <c r="D150" s="182" t="s">
        <v>3920</v>
      </c>
      <c r="E150" s="153">
        <v>4239.0600000000004</v>
      </c>
      <c r="F150" s="153">
        <v>8915.6</v>
      </c>
      <c r="G150" s="154">
        <v>-4676.54</v>
      </c>
      <c r="H150" s="155">
        <f t="shared" si="4"/>
        <v>-0.52453452375611287</v>
      </c>
      <c r="I150" s="155">
        <f t="shared" si="5"/>
        <v>1.957159633218979E-4</v>
      </c>
      <c r="J150" s="154">
        <v>4239.0600000000004</v>
      </c>
      <c r="K150" s="154">
        <v>8915.6</v>
      </c>
      <c r="L150" s="156">
        <v>-4676.54</v>
      </c>
      <c r="M150" s="20">
        <v>40452</v>
      </c>
      <c r="N150" s="20">
        <v>40816</v>
      </c>
      <c r="O150" s="157">
        <v>40603</v>
      </c>
      <c r="P150" s="158" t="s">
        <v>2930</v>
      </c>
      <c r="Q150" s="157">
        <v>40969</v>
      </c>
      <c r="R150" s="158" t="s">
        <v>2930</v>
      </c>
    </row>
    <row r="151" spans="2:18" s="31" customFormat="1" x14ac:dyDescent="0.2">
      <c r="B151" s="152" t="s">
        <v>3921</v>
      </c>
      <c r="C151" s="152" t="s">
        <v>3922</v>
      </c>
      <c r="D151" s="182" t="s">
        <v>3923</v>
      </c>
      <c r="E151" s="153">
        <v>1569.56</v>
      </c>
      <c r="F151" s="153">
        <v>4034.51</v>
      </c>
      <c r="G151" s="154">
        <v>-2464.9500000000003</v>
      </c>
      <c r="H151" s="155">
        <f t="shared" si="4"/>
        <v>-0.61096638749191357</v>
      </c>
      <c r="I151" s="155">
        <f t="shared" si="5"/>
        <v>7.2466053179600677E-5</v>
      </c>
      <c r="J151" s="154">
        <v>1569.56</v>
      </c>
      <c r="K151" s="154">
        <v>4034.51</v>
      </c>
      <c r="L151" s="156">
        <v>-2464.9500000000003</v>
      </c>
      <c r="M151" s="20">
        <v>40452</v>
      </c>
      <c r="N151" s="20">
        <v>40816</v>
      </c>
      <c r="O151" s="157">
        <v>40719</v>
      </c>
      <c r="P151" s="158" t="s">
        <v>3056</v>
      </c>
      <c r="Q151" s="157">
        <v>40814</v>
      </c>
      <c r="R151" s="158" t="s">
        <v>2915</v>
      </c>
    </row>
    <row r="152" spans="2:18" s="31" customFormat="1" ht="25.5" x14ac:dyDescent="0.2">
      <c r="B152" s="152" t="s">
        <v>3924</v>
      </c>
      <c r="C152" s="152" t="s">
        <v>3925</v>
      </c>
      <c r="D152" s="182" t="s">
        <v>3926</v>
      </c>
      <c r="E152" s="153">
        <v>11255.12</v>
      </c>
      <c r="F152" s="153">
        <v>8096.35</v>
      </c>
      <c r="G152" s="154">
        <v>3158.7700000000004</v>
      </c>
      <c r="H152" s="155">
        <f t="shared" si="4"/>
        <v>0.39014741210545495</v>
      </c>
      <c r="I152" s="155">
        <f t="shared" si="5"/>
        <v>5.1964507534773261E-4</v>
      </c>
      <c r="J152" s="154">
        <v>11255.12</v>
      </c>
      <c r="K152" s="154">
        <v>8096.35</v>
      </c>
      <c r="L152" s="156">
        <v>3158.7700000000004</v>
      </c>
      <c r="M152" s="20">
        <v>40452</v>
      </c>
      <c r="N152" s="20">
        <v>40816</v>
      </c>
      <c r="O152" s="157">
        <v>40742</v>
      </c>
      <c r="P152" s="158" t="s">
        <v>2916</v>
      </c>
      <c r="Q152" s="157">
        <v>41108</v>
      </c>
      <c r="R152" s="158" t="s">
        <v>2916</v>
      </c>
    </row>
    <row r="153" spans="2:18" s="31" customFormat="1" x14ac:dyDescent="0.2">
      <c r="B153" s="152" t="s">
        <v>3927</v>
      </c>
      <c r="C153" s="152" t="s">
        <v>3928</v>
      </c>
      <c r="D153" s="182" t="s">
        <v>3929</v>
      </c>
      <c r="E153" s="153">
        <v>943.36</v>
      </c>
      <c r="F153" s="153">
        <v>3462.9700000000003</v>
      </c>
      <c r="G153" s="154">
        <v>-2519.61</v>
      </c>
      <c r="H153" s="155">
        <f t="shared" si="4"/>
        <v>-0.72758643592061145</v>
      </c>
      <c r="I153" s="155">
        <f t="shared" si="5"/>
        <v>4.355461143728694E-5</v>
      </c>
      <c r="J153" s="154">
        <v>943.36</v>
      </c>
      <c r="K153" s="154">
        <v>3462.9700000000003</v>
      </c>
      <c r="L153" s="156">
        <v>-2519.61</v>
      </c>
      <c r="M153" s="20">
        <v>40452</v>
      </c>
      <c r="N153" s="20">
        <v>40816</v>
      </c>
      <c r="O153" s="157">
        <v>40514</v>
      </c>
      <c r="P153" s="158" t="s">
        <v>2921</v>
      </c>
      <c r="Q153" s="157">
        <v>40540</v>
      </c>
      <c r="R153" s="158" t="s">
        <v>2921</v>
      </c>
    </row>
    <row r="154" spans="2:18" s="31" customFormat="1" ht="25.5" x14ac:dyDescent="0.2">
      <c r="B154" s="152" t="s">
        <v>3930</v>
      </c>
      <c r="C154" s="152" t="s">
        <v>3931</v>
      </c>
      <c r="D154" s="182" t="s">
        <v>3932</v>
      </c>
      <c r="E154" s="153">
        <v>38465.43</v>
      </c>
      <c r="F154" s="153">
        <v>51375.090000000004</v>
      </c>
      <c r="G154" s="154">
        <v>-12909.660000000003</v>
      </c>
      <c r="H154" s="155">
        <f t="shared" si="4"/>
        <v>-0.25128247950514543</v>
      </c>
      <c r="I154" s="155">
        <f t="shared" si="5"/>
        <v>1.7759358648004582E-3</v>
      </c>
      <c r="J154" s="154">
        <v>38465.43</v>
      </c>
      <c r="K154" s="154">
        <v>51375.090000000004</v>
      </c>
      <c r="L154" s="156">
        <v>-12909.660000000003</v>
      </c>
      <c r="M154" s="20">
        <v>40452</v>
      </c>
      <c r="N154" s="20">
        <v>40816</v>
      </c>
      <c r="O154" s="157">
        <v>40624</v>
      </c>
      <c r="P154" s="158" t="s">
        <v>2930</v>
      </c>
      <c r="Q154" s="157">
        <v>40816</v>
      </c>
      <c r="R154" s="158" t="s">
        <v>2915</v>
      </c>
    </row>
    <row r="155" spans="2:18" s="31" customFormat="1" x14ac:dyDescent="0.2">
      <c r="B155" s="152" t="s">
        <v>3933</v>
      </c>
      <c r="C155" s="152" t="s">
        <v>3934</v>
      </c>
      <c r="D155" s="182" t="s">
        <v>3935</v>
      </c>
      <c r="E155" s="153">
        <v>10933.02</v>
      </c>
      <c r="F155" s="153">
        <v>20435.52</v>
      </c>
      <c r="G155" s="154">
        <v>-9502.5</v>
      </c>
      <c r="H155" s="155">
        <f t="shared" si="4"/>
        <v>-0.4649991779020059</v>
      </c>
      <c r="I155" s="155">
        <f t="shared" si="5"/>
        <v>5.0477382752722917E-4</v>
      </c>
      <c r="J155" s="154">
        <v>10933.02</v>
      </c>
      <c r="K155" s="154">
        <v>20435.52</v>
      </c>
      <c r="L155" s="156">
        <v>-9502.5</v>
      </c>
      <c r="M155" s="20">
        <v>40452</v>
      </c>
      <c r="N155" s="20">
        <v>40816</v>
      </c>
      <c r="O155" s="157">
        <v>40695</v>
      </c>
      <c r="P155" s="158" t="s">
        <v>3056</v>
      </c>
      <c r="Q155" s="157">
        <v>41061</v>
      </c>
      <c r="R155" s="158" t="s">
        <v>3056</v>
      </c>
    </row>
    <row r="156" spans="2:18" s="31" customFormat="1" x14ac:dyDescent="0.2">
      <c r="B156" s="152" t="s">
        <v>3102</v>
      </c>
      <c r="C156" s="152" t="s">
        <v>3103</v>
      </c>
      <c r="D156" s="182" t="s">
        <v>3104</v>
      </c>
      <c r="E156" s="153">
        <v>85.570000000000007</v>
      </c>
      <c r="F156" s="153">
        <v>4442.05</v>
      </c>
      <c r="G156" s="154">
        <v>-9257.77</v>
      </c>
      <c r="H156" s="155">
        <f t="shared" si="4"/>
        <v>-2.0841210702265847</v>
      </c>
      <c r="I156" s="155">
        <f t="shared" si="5"/>
        <v>-2.2234016005636393E-4</v>
      </c>
      <c r="J156" s="154">
        <v>-4815.72</v>
      </c>
      <c r="K156" s="154">
        <v>4442.05</v>
      </c>
      <c r="L156" s="156">
        <v>-9257.77</v>
      </c>
      <c r="M156" s="20">
        <v>40452</v>
      </c>
      <c r="N156" s="20">
        <v>40816</v>
      </c>
      <c r="O156" s="157">
        <v>40311</v>
      </c>
      <c r="P156" s="158" t="s">
        <v>2914</v>
      </c>
      <c r="Q156" s="157">
        <v>40358</v>
      </c>
      <c r="R156" s="158" t="s">
        <v>3056</v>
      </c>
    </row>
    <row r="157" spans="2:18" s="31" customFormat="1" x14ac:dyDescent="0.2">
      <c r="B157" s="152" t="s">
        <v>2480</v>
      </c>
      <c r="C157" s="152" t="s">
        <v>2481</v>
      </c>
      <c r="D157" s="182" t="s">
        <v>2482</v>
      </c>
      <c r="E157" s="153">
        <v>-6400.04</v>
      </c>
      <c r="F157" s="153">
        <v>150302.01</v>
      </c>
      <c r="G157" s="154">
        <v>-9703.320000000007</v>
      </c>
      <c r="H157" s="155">
        <f t="shared" si="4"/>
        <v>-6.4558817277293942E-2</v>
      </c>
      <c r="I157" s="155">
        <f t="shared" si="5"/>
        <v>6.4913938597582696E-3</v>
      </c>
      <c r="J157" s="154">
        <v>140598.69</v>
      </c>
      <c r="K157" s="154">
        <v>150302.01</v>
      </c>
      <c r="L157" s="156">
        <v>-9703.320000000007</v>
      </c>
      <c r="M157" s="20">
        <v>40452</v>
      </c>
      <c r="N157" s="20">
        <v>40816</v>
      </c>
      <c r="O157" s="157">
        <v>39693</v>
      </c>
      <c r="P157" s="158" t="s">
        <v>2915</v>
      </c>
      <c r="Q157" s="157">
        <v>40026</v>
      </c>
      <c r="R157" s="158" t="s">
        <v>2926</v>
      </c>
    </row>
    <row r="158" spans="2:18" s="31" customFormat="1" x14ac:dyDescent="0.2">
      <c r="B158" s="152" t="s">
        <v>3936</v>
      </c>
      <c r="C158" s="152" t="s">
        <v>3937</v>
      </c>
      <c r="D158" s="182" t="s">
        <v>3635</v>
      </c>
      <c r="E158" s="153">
        <v>-469</v>
      </c>
      <c r="F158" s="153">
        <v>0</v>
      </c>
      <c r="G158" s="159"/>
      <c r="H158" s="155"/>
      <c r="I158" s="155">
        <f t="shared" si="5"/>
        <v>-2.1653571027060269E-5</v>
      </c>
      <c r="J158" s="154">
        <v>-469</v>
      </c>
      <c r="K158" s="154" t="s">
        <v>2801</v>
      </c>
      <c r="L158" s="156"/>
      <c r="M158" s="20">
        <v>40452</v>
      </c>
      <c r="N158" s="20">
        <v>40816</v>
      </c>
      <c r="O158" s="157">
        <v>40511</v>
      </c>
      <c r="P158" s="158" t="s">
        <v>2965</v>
      </c>
      <c r="Q158" s="157">
        <v>40511</v>
      </c>
      <c r="R158" s="158" t="s">
        <v>2965</v>
      </c>
    </row>
    <row r="159" spans="2:18" s="31" customFormat="1" x14ac:dyDescent="0.2">
      <c r="B159" s="152" t="s">
        <v>3938</v>
      </c>
      <c r="C159" s="152" t="s">
        <v>3939</v>
      </c>
      <c r="D159" s="182" t="s">
        <v>3635</v>
      </c>
      <c r="E159" s="153">
        <v>-573</v>
      </c>
      <c r="F159" s="153">
        <v>0</v>
      </c>
      <c r="G159" s="159"/>
      <c r="H159" s="155"/>
      <c r="I159" s="155">
        <f t="shared" si="5"/>
        <v>-2.6455215775065106E-5</v>
      </c>
      <c r="J159" s="154">
        <v>-573</v>
      </c>
      <c r="K159" s="154" t="s">
        <v>2801</v>
      </c>
      <c r="L159" s="156"/>
      <c r="M159" s="20">
        <v>40452</v>
      </c>
      <c r="N159" s="20">
        <v>40816</v>
      </c>
      <c r="O159" s="157">
        <v>40511</v>
      </c>
      <c r="P159" s="158" t="s">
        <v>2965</v>
      </c>
      <c r="Q159" s="157">
        <v>40511</v>
      </c>
      <c r="R159" s="158" t="s">
        <v>2965</v>
      </c>
    </row>
    <row r="160" spans="2:18" s="31" customFormat="1" x14ac:dyDescent="0.2">
      <c r="B160" s="152" t="s">
        <v>777</v>
      </c>
      <c r="C160" s="152" t="s">
        <v>778</v>
      </c>
      <c r="D160" s="182" t="s">
        <v>778</v>
      </c>
      <c r="E160" s="153">
        <v>-8294.4600000000009</v>
      </c>
      <c r="F160" s="153">
        <v>0</v>
      </c>
      <c r="G160" s="159"/>
      <c r="H160" s="155"/>
      <c r="I160" s="155">
        <f t="shared" si="5"/>
        <v>2.023421361178564E-2</v>
      </c>
      <c r="J160" s="154">
        <v>438257.79000000004</v>
      </c>
      <c r="K160" s="154" t="s">
        <v>2801</v>
      </c>
      <c r="L160" s="156"/>
      <c r="M160" s="20">
        <v>40452</v>
      </c>
      <c r="N160" s="20">
        <v>40816</v>
      </c>
      <c r="O160" s="157">
        <v>40066</v>
      </c>
      <c r="P160" s="158" t="s">
        <v>2915</v>
      </c>
      <c r="Q160" s="157">
        <v>40451</v>
      </c>
      <c r="R160" s="158" t="s">
        <v>2915</v>
      </c>
    </row>
    <row r="161" spans="2:18" s="31" customFormat="1" x14ac:dyDescent="0.2">
      <c r="B161" s="152" t="s">
        <v>820</v>
      </c>
      <c r="C161" s="152" t="s">
        <v>821</v>
      </c>
      <c r="D161" s="182" t="s">
        <v>821</v>
      </c>
      <c r="E161" s="153">
        <v>-1064.2</v>
      </c>
      <c r="F161" s="153">
        <v>0</v>
      </c>
      <c r="G161" s="159"/>
      <c r="H161" s="155"/>
      <c r="I161" s="155">
        <f t="shared" si="5"/>
        <v>6.2059956383521218E-3</v>
      </c>
      <c r="J161" s="154">
        <v>134417.18</v>
      </c>
      <c r="K161" s="154" t="s">
        <v>2801</v>
      </c>
      <c r="L161" s="156"/>
      <c r="M161" s="20">
        <v>40452</v>
      </c>
      <c r="N161" s="20">
        <v>40816</v>
      </c>
      <c r="O161" s="157">
        <v>40066</v>
      </c>
      <c r="P161" s="158" t="s">
        <v>2915</v>
      </c>
      <c r="Q161" s="157">
        <v>40451</v>
      </c>
      <c r="R161" s="158" t="s">
        <v>2915</v>
      </c>
    </row>
    <row r="162" spans="2:18" s="31" customFormat="1" x14ac:dyDescent="0.2">
      <c r="B162" s="152" t="s">
        <v>3940</v>
      </c>
      <c r="C162" s="152" t="s">
        <v>3941</v>
      </c>
      <c r="D162" s="182" t="s">
        <v>3942</v>
      </c>
      <c r="E162" s="153">
        <v>53956.380000000005</v>
      </c>
      <c r="F162" s="153">
        <v>0</v>
      </c>
      <c r="G162" s="159"/>
      <c r="H162" s="155"/>
      <c r="I162" s="155">
        <f t="shared" si="5"/>
        <v>2.4911477754649344E-3</v>
      </c>
      <c r="J162" s="154">
        <v>53956.380000000005</v>
      </c>
      <c r="K162" s="154" t="s">
        <v>2801</v>
      </c>
      <c r="L162" s="156"/>
      <c r="M162" s="20">
        <v>40452</v>
      </c>
      <c r="N162" s="20">
        <v>40816</v>
      </c>
      <c r="O162" s="157">
        <v>40434</v>
      </c>
      <c r="P162" s="158" t="s">
        <v>2915</v>
      </c>
      <c r="Q162" s="157">
        <v>42643</v>
      </c>
      <c r="R162" s="158" t="s">
        <v>2915</v>
      </c>
    </row>
    <row r="163" spans="2:18" s="31" customFormat="1" x14ac:dyDescent="0.2">
      <c r="B163" s="152" t="s">
        <v>3943</v>
      </c>
      <c r="C163" s="152" t="s">
        <v>3944</v>
      </c>
      <c r="D163" s="182" t="s">
        <v>3945</v>
      </c>
      <c r="E163" s="153">
        <v>37828.81</v>
      </c>
      <c r="F163" s="153">
        <v>0</v>
      </c>
      <c r="G163" s="159"/>
      <c r="H163" s="155"/>
      <c r="I163" s="155">
        <f t="shared" si="5"/>
        <v>1.7465433351901232E-3</v>
      </c>
      <c r="J163" s="154">
        <v>37828.81</v>
      </c>
      <c r="K163" s="154" t="s">
        <v>2801</v>
      </c>
      <c r="L163" s="156"/>
      <c r="M163" s="20">
        <v>40452</v>
      </c>
      <c r="N163" s="20">
        <v>40816</v>
      </c>
      <c r="O163" s="157">
        <v>40434</v>
      </c>
      <c r="P163" s="158" t="s">
        <v>2915</v>
      </c>
      <c r="Q163" s="157">
        <v>42643</v>
      </c>
      <c r="R163" s="158" t="s">
        <v>2915</v>
      </c>
    </row>
    <row r="164" spans="2:18" s="31" customFormat="1" x14ac:dyDescent="0.2">
      <c r="B164" s="152" t="s">
        <v>3946</v>
      </c>
      <c r="C164" s="152" t="s">
        <v>3947</v>
      </c>
      <c r="D164" s="182" t="s">
        <v>3948</v>
      </c>
      <c r="E164" s="153">
        <v>92296.73</v>
      </c>
      <c r="F164" s="153">
        <v>0</v>
      </c>
      <c r="G164" s="159"/>
      <c r="H164" s="155"/>
      <c r="I164" s="155">
        <f t="shared" si="5"/>
        <v>4.2613087390626957E-3</v>
      </c>
      <c r="J164" s="154">
        <v>92296.73</v>
      </c>
      <c r="K164" s="154" t="s">
        <v>2801</v>
      </c>
      <c r="L164" s="156"/>
      <c r="M164" s="20">
        <v>40452</v>
      </c>
      <c r="N164" s="20">
        <v>40816</v>
      </c>
      <c r="O164" s="157">
        <v>40436</v>
      </c>
      <c r="P164" s="158" t="s">
        <v>2915</v>
      </c>
      <c r="Q164" s="157">
        <v>42643</v>
      </c>
      <c r="R164" s="158" t="s">
        <v>2915</v>
      </c>
    </row>
    <row r="165" spans="2:18" s="31" customFormat="1" ht="25.5" x14ac:dyDescent="0.2">
      <c r="B165" s="152" t="s">
        <v>3949</v>
      </c>
      <c r="C165" s="152" t="s">
        <v>3950</v>
      </c>
      <c r="D165" s="182" t="s">
        <v>3951</v>
      </c>
      <c r="E165" s="153">
        <v>15849.74</v>
      </c>
      <c r="F165" s="153">
        <v>0</v>
      </c>
      <c r="G165" s="159"/>
      <c r="H165" s="155"/>
      <c r="I165" s="155">
        <f t="shared" si="5"/>
        <v>7.3177712334848233E-4</v>
      </c>
      <c r="J165" s="154">
        <v>15849.74</v>
      </c>
      <c r="K165" s="154" t="s">
        <v>2801</v>
      </c>
      <c r="L165" s="156"/>
      <c r="M165" s="20">
        <v>40452</v>
      </c>
      <c r="N165" s="20">
        <v>40816</v>
      </c>
      <c r="O165" s="157">
        <v>40436</v>
      </c>
      <c r="P165" s="158" t="s">
        <v>2915</v>
      </c>
      <c r="Q165" s="157">
        <v>42643</v>
      </c>
      <c r="R165" s="158" t="s">
        <v>2915</v>
      </c>
    </row>
    <row r="166" spans="2:18" s="31" customFormat="1" ht="25.5" x14ac:dyDescent="0.2">
      <c r="B166" s="152" t="s">
        <v>3952</v>
      </c>
      <c r="C166" s="152" t="s">
        <v>3953</v>
      </c>
      <c r="D166" s="182" t="s">
        <v>3954</v>
      </c>
      <c r="E166" s="153">
        <v>8004.85</v>
      </c>
      <c r="F166" s="153">
        <v>0</v>
      </c>
      <c r="G166" s="159"/>
      <c r="H166" s="155"/>
      <c r="I166" s="155">
        <f t="shared" si="5"/>
        <v>3.6958121116410108E-4</v>
      </c>
      <c r="J166" s="154">
        <v>8004.85</v>
      </c>
      <c r="K166" s="154" t="s">
        <v>2801</v>
      </c>
      <c r="L166" s="156"/>
      <c r="M166" s="20">
        <v>40452</v>
      </c>
      <c r="N166" s="20">
        <v>40816</v>
      </c>
      <c r="O166" s="157">
        <v>40436</v>
      </c>
      <c r="P166" s="158" t="s">
        <v>2915</v>
      </c>
      <c r="Q166" s="157">
        <v>42643</v>
      </c>
      <c r="R166" s="158" t="s">
        <v>2915</v>
      </c>
    </row>
    <row r="167" spans="2:18" s="31" customFormat="1" x14ac:dyDescent="0.2">
      <c r="B167" s="152" t="s">
        <v>3955</v>
      </c>
      <c r="C167" s="152" t="s">
        <v>3956</v>
      </c>
      <c r="D167" s="182" t="s">
        <v>3957</v>
      </c>
      <c r="E167" s="153">
        <v>16116.07</v>
      </c>
      <c r="F167" s="153">
        <v>0</v>
      </c>
      <c r="G167" s="159"/>
      <c r="H167" s="155"/>
      <c r="I167" s="155">
        <f t="shared" si="5"/>
        <v>7.4407348917286816E-4</v>
      </c>
      <c r="J167" s="154">
        <v>16116.07</v>
      </c>
      <c r="K167" s="154" t="s">
        <v>2801</v>
      </c>
      <c r="L167" s="156"/>
      <c r="M167" s="20">
        <v>40452</v>
      </c>
      <c r="N167" s="20">
        <v>40816</v>
      </c>
      <c r="O167" s="157">
        <v>40436</v>
      </c>
      <c r="P167" s="158" t="s">
        <v>2915</v>
      </c>
      <c r="Q167" s="157">
        <v>42643</v>
      </c>
      <c r="R167" s="158" t="s">
        <v>2915</v>
      </c>
    </row>
    <row r="168" spans="2:18" s="31" customFormat="1" ht="25.5" x14ac:dyDescent="0.2">
      <c r="B168" s="152" t="s">
        <v>3958</v>
      </c>
      <c r="C168" s="152" t="s">
        <v>3959</v>
      </c>
      <c r="D168" s="182" t="s">
        <v>3960</v>
      </c>
      <c r="E168" s="153">
        <v>24370.84</v>
      </c>
      <c r="F168" s="153">
        <v>0</v>
      </c>
      <c r="G168" s="159"/>
      <c r="H168" s="155"/>
      <c r="I168" s="155">
        <f t="shared" si="5"/>
        <v>1.1251934220237133E-3</v>
      </c>
      <c r="J168" s="154">
        <v>24370.84</v>
      </c>
      <c r="K168" s="154" t="s">
        <v>2801</v>
      </c>
      <c r="L168" s="156"/>
      <c r="M168" s="20">
        <v>40452</v>
      </c>
      <c r="N168" s="20">
        <v>40816</v>
      </c>
      <c r="O168" s="157">
        <v>40435</v>
      </c>
      <c r="P168" s="158" t="s">
        <v>2915</v>
      </c>
      <c r="Q168" s="157">
        <v>42643</v>
      </c>
      <c r="R168" s="158" t="s">
        <v>2915</v>
      </c>
    </row>
    <row r="169" spans="2:18" s="31" customFormat="1" ht="25.5" x14ac:dyDescent="0.2">
      <c r="B169" s="152" t="s">
        <v>3127</v>
      </c>
      <c r="C169" s="152" t="s">
        <v>3128</v>
      </c>
      <c r="D169" s="182" t="s">
        <v>3129</v>
      </c>
      <c r="E169" s="153">
        <v>56362.03</v>
      </c>
      <c r="F169" s="153">
        <v>0</v>
      </c>
      <c r="G169" s="159"/>
      <c r="H169" s="155"/>
      <c r="I169" s="155">
        <f t="shared" si="5"/>
        <v>2.6101182197255722E-3</v>
      </c>
      <c r="J169" s="154">
        <v>56533.19</v>
      </c>
      <c r="K169" s="154" t="s">
        <v>2801</v>
      </c>
      <c r="L169" s="156"/>
      <c r="M169" s="20">
        <v>40452</v>
      </c>
      <c r="N169" s="20">
        <v>40816</v>
      </c>
      <c r="O169" s="157">
        <v>40435</v>
      </c>
      <c r="P169" s="158" t="s">
        <v>2915</v>
      </c>
      <c r="Q169" s="157">
        <v>42643</v>
      </c>
      <c r="R169" s="158" t="s">
        <v>2915</v>
      </c>
    </row>
    <row r="170" spans="2:18" s="31" customFormat="1" x14ac:dyDescent="0.2">
      <c r="B170" s="152" t="s">
        <v>3130</v>
      </c>
      <c r="C170" s="152" t="s">
        <v>3131</v>
      </c>
      <c r="D170" s="182" t="s">
        <v>3132</v>
      </c>
      <c r="E170" s="153">
        <v>1546.4</v>
      </c>
      <c r="F170" s="153">
        <v>9166.9600000000009</v>
      </c>
      <c r="G170" s="154">
        <v>1760.9699999999993</v>
      </c>
      <c r="H170" s="155">
        <f t="shared" si="4"/>
        <v>0.19209967099234634</v>
      </c>
      <c r="I170" s="155">
        <f t="shared" si="5"/>
        <v>5.0453882395254314E-4</v>
      </c>
      <c r="J170" s="154">
        <v>10927.93</v>
      </c>
      <c r="K170" s="154">
        <v>9166.9600000000009</v>
      </c>
      <c r="L170" s="156">
        <v>1760.9699999999993</v>
      </c>
      <c r="M170" s="20">
        <v>40452</v>
      </c>
      <c r="N170" s="20">
        <v>40816</v>
      </c>
      <c r="O170" s="157">
        <v>40442</v>
      </c>
      <c r="P170" s="158" t="s">
        <v>2915</v>
      </c>
      <c r="Q170" s="157">
        <v>40451</v>
      </c>
      <c r="R170" s="158" t="s">
        <v>2915</v>
      </c>
    </row>
    <row r="171" spans="2:18" s="31" customFormat="1" ht="25.5" x14ac:dyDescent="0.2">
      <c r="B171" s="152" t="s">
        <v>3133</v>
      </c>
      <c r="C171" s="152" t="s">
        <v>3134</v>
      </c>
      <c r="D171" s="182" t="s">
        <v>3135</v>
      </c>
      <c r="E171" s="153">
        <v>104987.69</v>
      </c>
      <c r="F171" s="153">
        <v>0</v>
      </c>
      <c r="G171" s="159"/>
      <c r="H171" s="155"/>
      <c r="I171" s="155">
        <f t="shared" si="5"/>
        <v>5.0466071185768478E-3</v>
      </c>
      <c r="J171" s="154">
        <v>109305.7</v>
      </c>
      <c r="K171" s="154" t="s">
        <v>2801</v>
      </c>
      <c r="L171" s="156"/>
      <c r="M171" s="20">
        <v>40452</v>
      </c>
      <c r="N171" s="20">
        <v>40816</v>
      </c>
      <c r="O171" s="157">
        <v>40435</v>
      </c>
      <c r="P171" s="158" t="s">
        <v>2915</v>
      </c>
      <c r="Q171" s="157">
        <v>42643</v>
      </c>
      <c r="R171" s="158" t="s">
        <v>2915</v>
      </c>
    </row>
    <row r="172" spans="2:18" s="31" customFormat="1" x14ac:dyDescent="0.2">
      <c r="B172" s="152" t="s">
        <v>3136</v>
      </c>
      <c r="C172" s="152" t="s">
        <v>3137</v>
      </c>
      <c r="D172" s="182" t="s">
        <v>3138</v>
      </c>
      <c r="E172" s="153">
        <v>43732.9</v>
      </c>
      <c r="F172" s="153">
        <v>0</v>
      </c>
      <c r="G172" s="159"/>
      <c r="H172" s="155"/>
      <c r="I172" s="155">
        <f t="shared" si="5"/>
        <v>2.0204453109976825E-3</v>
      </c>
      <c r="J172" s="154">
        <v>43761.32</v>
      </c>
      <c r="K172" s="154" t="s">
        <v>2801</v>
      </c>
      <c r="L172" s="156"/>
      <c r="M172" s="20">
        <v>40452</v>
      </c>
      <c r="N172" s="20">
        <v>40816</v>
      </c>
      <c r="O172" s="157">
        <v>40433</v>
      </c>
      <c r="P172" s="158" t="s">
        <v>2915</v>
      </c>
      <c r="Q172" s="157">
        <v>40444</v>
      </c>
      <c r="R172" s="158" t="s">
        <v>2915</v>
      </c>
    </row>
    <row r="173" spans="2:18" s="31" customFormat="1" x14ac:dyDescent="0.2">
      <c r="B173" s="152" t="s">
        <v>1501</v>
      </c>
      <c r="C173" s="152" t="s">
        <v>1502</v>
      </c>
      <c r="D173" s="182" t="s">
        <v>2470</v>
      </c>
      <c r="E173" s="153">
        <v>-9491.44</v>
      </c>
      <c r="F173" s="153">
        <v>316705.87</v>
      </c>
      <c r="G173" s="154">
        <v>-16528.599999999977</v>
      </c>
      <c r="H173" s="155">
        <f t="shared" si="4"/>
        <v>-5.2189117934568048E-2</v>
      </c>
      <c r="I173" s="155">
        <f t="shared" si="5"/>
        <v>1.3859082807364708E-2</v>
      </c>
      <c r="J173" s="154">
        <v>300177.27</v>
      </c>
      <c r="K173" s="154">
        <v>316705.87</v>
      </c>
      <c r="L173" s="156">
        <v>-16528.599999999977</v>
      </c>
      <c r="M173" s="20">
        <v>40452</v>
      </c>
      <c r="N173" s="20">
        <v>40816</v>
      </c>
      <c r="O173" s="157">
        <v>39693</v>
      </c>
      <c r="P173" s="158" t="s">
        <v>2915</v>
      </c>
      <c r="Q173" s="157">
        <v>40026</v>
      </c>
      <c r="R173" s="158" t="s">
        <v>2926</v>
      </c>
    </row>
    <row r="174" spans="2:18" s="31" customFormat="1" x14ac:dyDescent="0.2">
      <c r="B174" s="152" t="s">
        <v>3961</v>
      </c>
      <c r="C174" s="152" t="s">
        <v>3962</v>
      </c>
      <c r="D174" s="182" t="s">
        <v>3963</v>
      </c>
      <c r="E174" s="153">
        <v>1769.42</v>
      </c>
      <c r="F174" s="153">
        <v>3327.35</v>
      </c>
      <c r="G174" s="154">
        <v>-1557.9299999999998</v>
      </c>
      <c r="H174" s="155">
        <f t="shared" si="4"/>
        <v>-0.46821945391978598</v>
      </c>
      <c r="I174" s="155">
        <f t="shared" si="5"/>
        <v>8.1693521634756893E-5</v>
      </c>
      <c r="J174" s="154">
        <v>1769.42</v>
      </c>
      <c r="K174" s="154">
        <v>3327.35</v>
      </c>
      <c r="L174" s="156">
        <v>-1557.9299999999998</v>
      </c>
      <c r="M174" s="20">
        <v>40452</v>
      </c>
      <c r="N174" s="20">
        <v>40816</v>
      </c>
      <c r="O174" s="157">
        <v>40443</v>
      </c>
      <c r="P174" s="158" t="s">
        <v>2915</v>
      </c>
      <c r="Q174" s="157">
        <v>40449</v>
      </c>
      <c r="R174" s="158" t="s">
        <v>2915</v>
      </c>
    </row>
    <row r="175" spans="2:18" s="31" customFormat="1" x14ac:dyDescent="0.2">
      <c r="B175" s="152" t="s">
        <v>3145</v>
      </c>
      <c r="C175" s="152" t="s">
        <v>3146</v>
      </c>
      <c r="D175" s="182" t="s">
        <v>3147</v>
      </c>
      <c r="E175" s="153">
        <v>81293.22</v>
      </c>
      <c r="F175" s="153">
        <v>0</v>
      </c>
      <c r="G175" s="159"/>
      <c r="H175" s="155"/>
      <c r="I175" s="155">
        <f t="shared" si="5"/>
        <v>3.8151676108747101E-3</v>
      </c>
      <c r="J175" s="154">
        <v>82633.650000000009</v>
      </c>
      <c r="K175" s="154" t="s">
        <v>2801</v>
      </c>
      <c r="L175" s="156"/>
      <c r="M175" s="20">
        <v>40452</v>
      </c>
      <c r="N175" s="20">
        <v>40816</v>
      </c>
      <c r="O175" s="157">
        <v>40436</v>
      </c>
      <c r="P175" s="158" t="s">
        <v>2915</v>
      </c>
      <c r="Q175" s="157">
        <v>42643</v>
      </c>
      <c r="R175" s="158" t="s">
        <v>2915</v>
      </c>
    </row>
    <row r="176" spans="2:18" s="31" customFormat="1" x14ac:dyDescent="0.2">
      <c r="B176" s="152" t="s">
        <v>3964</v>
      </c>
      <c r="C176" s="152" t="s">
        <v>3965</v>
      </c>
      <c r="D176" s="182" t="s">
        <v>3966</v>
      </c>
      <c r="E176" s="153">
        <v>77225.820000000007</v>
      </c>
      <c r="F176" s="153">
        <v>0</v>
      </c>
      <c r="G176" s="159"/>
      <c r="H176" s="155"/>
      <c r="I176" s="155">
        <f t="shared" si="5"/>
        <v>3.5654899328208351E-3</v>
      </c>
      <c r="J176" s="154">
        <v>77225.820000000007</v>
      </c>
      <c r="K176" s="154" t="s">
        <v>2801</v>
      </c>
      <c r="L176" s="156"/>
      <c r="M176" s="20">
        <v>40452</v>
      </c>
      <c r="N176" s="20">
        <v>40816</v>
      </c>
      <c r="O176" s="157">
        <v>40436</v>
      </c>
      <c r="P176" s="158" t="s">
        <v>2915</v>
      </c>
      <c r="Q176" s="157">
        <v>42643</v>
      </c>
      <c r="R176" s="158" t="s">
        <v>2915</v>
      </c>
    </row>
    <row r="177" spans="2:18" s="31" customFormat="1" x14ac:dyDescent="0.2">
      <c r="B177" s="152" t="s">
        <v>3967</v>
      </c>
      <c r="C177" s="152" t="s">
        <v>3968</v>
      </c>
      <c r="D177" s="182" t="s">
        <v>3969</v>
      </c>
      <c r="E177" s="153">
        <v>53621.21</v>
      </c>
      <c r="F177" s="153">
        <v>45581.69</v>
      </c>
      <c r="G177" s="154">
        <v>8039.5199999999968</v>
      </c>
      <c r="H177" s="155">
        <f t="shared" si="4"/>
        <v>0.17637608434439347</v>
      </c>
      <c r="I177" s="155">
        <f t="shared" si="5"/>
        <v>2.4756730901746575E-3</v>
      </c>
      <c r="J177" s="154">
        <v>53621.21</v>
      </c>
      <c r="K177" s="154">
        <v>45581.69</v>
      </c>
      <c r="L177" s="156">
        <v>8039.5199999999968</v>
      </c>
      <c r="M177" s="20">
        <v>40452</v>
      </c>
      <c r="N177" s="20">
        <v>40816</v>
      </c>
      <c r="O177" s="157">
        <v>40483</v>
      </c>
      <c r="P177" s="158" t="s">
        <v>2965</v>
      </c>
      <c r="Q177" s="157">
        <v>40543</v>
      </c>
      <c r="R177" s="158" t="s">
        <v>2921</v>
      </c>
    </row>
    <row r="178" spans="2:18" s="31" customFormat="1" x14ac:dyDescent="0.2">
      <c r="B178" s="152" t="s">
        <v>3970</v>
      </c>
      <c r="C178" s="152" t="s">
        <v>3971</v>
      </c>
      <c r="D178" s="182" t="s">
        <v>3972</v>
      </c>
      <c r="E178" s="153">
        <v>30313.74</v>
      </c>
      <c r="F178" s="153">
        <v>27657.15</v>
      </c>
      <c r="G178" s="154">
        <v>2656.59</v>
      </c>
      <c r="H178" s="155">
        <f t="shared" si="4"/>
        <v>9.6054365688438614E-2</v>
      </c>
      <c r="I178" s="155">
        <f t="shared" si="5"/>
        <v>1.3995751006094627E-3</v>
      </c>
      <c r="J178" s="154">
        <v>30313.74</v>
      </c>
      <c r="K178" s="154">
        <v>27657.15</v>
      </c>
      <c r="L178" s="156">
        <v>2656.59</v>
      </c>
      <c r="M178" s="20">
        <v>40452</v>
      </c>
      <c r="N178" s="20">
        <v>40816</v>
      </c>
      <c r="O178" s="157">
        <v>40486</v>
      </c>
      <c r="P178" s="158" t="s">
        <v>2965</v>
      </c>
      <c r="Q178" s="157">
        <v>40814</v>
      </c>
      <c r="R178" s="158" t="s">
        <v>2915</v>
      </c>
    </row>
    <row r="179" spans="2:18" s="31" customFormat="1" x14ac:dyDescent="0.2">
      <c r="B179" s="152" t="s">
        <v>3973</v>
      </c>
      <c r="C179" s="152" t="s">
        <v>3974</v>
      </c>
      <c r="D179" s="182" t="s">
        <v>3975</v>
      </c>
      <c r="E179" s="153">
        <v>10375.790000000001</v>
      </c>
      <c r="F179" s="153">
        <v>10805.93</v>
      </c>
      <c r="G179" s="154">
        <v>-430.13999999999942</v>
      </c>
      <c r="H179" s="155">
        <f t="shared" si="4"/>
        <v>-3.9805921378354238E-2</v>
      </c>
      <c r="I179" s="155">
        <f t="shared" si="5"/>
        <v>4.7904670730674134E-4</v>
      </c>
      <c r="J179" s="154">
        <v>10375.790000000001</v>
      </c>
      <c r="K179" s="154">
        <v>10805.93</v>
      </c>
      <c r="L179" s="156">
        <v>-430.13999999999942</v>
      </c>
      <c r="M179" s="20">
        <v>40452</v>
      </c>
      <c r="N179" s="20">
        <v>40816</v>
      </c>
      <c r="O179" s="157">
        <v>40499</v>
      </c>
      <c r="P179" s="158" t="s">
        <v>2965</v>
      </c>
      <c r="Q179" s="157">
        <v>40814</v>
      </c>
      <c r="R179" s="158" t="s">
        <v>2915</v>
      </c>
    </row>
    <row r="180" spans="2:18" s="31" customFormat="1" x14ac:dyDescent="0.2">
      <c r="B180" s="152" t="s">
        <v>3976</v>
      </c>
      <c r="C180" s="152" t="s">
        <v>3977</v>
      </c>
      <c r="D180" s="182" t="s">
        <v>3978</v>
      </c>
      <c r="E180" s="153">
        <v>29790.15</v>
      </c>
      <c r="F180" s="153">
        <v>58359.12</v>
      </c>
      <c r="G180" s="154">
        <v>-28568.97</v>
      </c>
      <c r="H180" s="155">
        <f t="shared" si="4"/>
        <v>-0.48953736793837876</v>
      </c>
      <c r="I180" s="155">
        <f t="shared" si="5"/>
        <v>1.3754011277863102E-3</v>
      </c>
      <c r="J180" s="154">
        <v>29790.15</v>
      </c>
      <c r="K180" s="154">
        <v>58359.12</v>
      </c>
      <c r="L180" s="156">
        <v>-28568.97</v>
      </c>
      <c r="M180" s="20">
        <v>40452</v>
      </c>
      <c r="N180" s="20">
        <v>40816</v>
      </c>
      <c r="O180" s="157">
        <v>40550</v>
      </c>
      <c r="P180" s="158" t="s">
        <v>2922</v>
      </c>
      <c r="Q180" s="157">
        <v>40814</v>
      </c>
      <c r="R180" s="158" t="s">
        <v>2915</v>
      </c>
    </row>
    <row r="181" spans="2:18" s="31" customFormat="1" ht="25.5" x14ac:dyDescent="0.2">
      <c r="B181" s="152" t="s">
        <v>3979</v>
      </c>
      <c r="C181" s="152" t="s">
        <v>3980</v>
      </c>
      <c r="D181" s="182" t="s">
        <v>3981</v>
      </c>
      <c r="E181" s="153">
        <v>74946.17</v>
      </c>
      <c r="F181" s="153">
        <v>0</v>
      </c>
      <c r="G181" s="159"/>
      <c r="H181" s="155"/>
      <c r="I181" s="155">
        <f t="shared" si="5"/>
        <v>3.4602392650343997E-3</v>
      </c>
      <c r="J181" s="154">
        <v>74946.17</v>
      </c>
      <c r="K181" s="154" t="s">
        <v>2801</v>
      </c>
      <c r="L181" s="156"/>
      <c r="M181" s="20">
        <v>40452</v>
      </c>
      <c r="N181" s="20">
        <v>40816</v>
      </c>
      <c r="O181" s="157">
        <v>40432</v>
      </c>
      <c r="P181" s="158" t="s">
        <v>2915</v>
      </c>
      <c r="Q181" s="157">
        <v>40444</v>
      </c>
      <c r="R181" s="158" t="s">
        <v>2915</v>
      </c>
    </row>
    <row r="182" spans="2:18" s="31" customFormat="1" x14ac:dyDescent="0.2">
      <c r="B182" s="152" t="s">
        <v>3148</v>
      </c>
      <c r="C182" s="152" t="s">
        <v>3149</v>
      </c>
      <c r="D182" s="182" t="s">
        <v>3150</v>
      </c>
      <c r="E182" s="153">
        <v>-629.49</v>
      </c>
      <c r="F182" s="153">
        <v>7061.43</v>
      </c>
      <c r="G182" s="154">
        <v>-4815.82</v>
      </c>
      <c r="H182" s="155">
        <f t="shared" si="4"/>
        <v>-0.68198934210209539</v>
      </c>
      <c r="I182" s="155">
        <f t="shared" si="5"/>
        <v>1.0367905252468403E-4</v>
      </c>
      <c r="J182" s="154">
        <v>2245.61</v>
      </c>
      <c r="K182" s="154">
        <v>7061.43</v>
      </c>
      <c r="L182" s="156">
        <v>-4815.82</v>
      </c>
      <c r="M182" s="20">
        <v>40452</v>
      </c>
      <c r="N182" s="20">
        <v>40816</v>
      </c>
      <c r="O182" s="157">
        <v>40428</v>
      </c>
      <c r="P182" s="158" t="s">
        <v>2915</v>
      </c>
      <c r="Q182" s="157">
        <v>40449</v>
      </c>
      <c r="R182" s="158" t="s">
        <v>2915</v>
      </c>
    </row>
    <row r="183" spans="2:18" s="31" customFormat="1" x14ac:dyDescent="0.2">
      <c r="B183" s="152" t="s">
        <v>3982</v>
      </c>
      <c r="C183" s="152" t="s">
        <v>3983</v>
      </c>
      <c r="D183" s="182" t="s">
        <v>3635</v>
      </c>
      <c r="E183" s="153">
        <v>-336</v>
      </c>
      <c r="F183" s="153">
        <v>0</v>
      </c>
      <c r="G183" s="159"/>
      <c r="H183" s="155"/>
      <c r="I183" s="155">
        <f t="shared" si="5"/>
        <v>-1.5513006108938701E-5</v>
      </c>
      <c r="J183" s="154">
        <v>-336</v>
      </c>
      <c r="K183" s="154" t="s">
        <v>2801</v>
      </c>
      <c r="L183" s="156"/>
      <c r="M183" s="20">
        <v>40452</v>
      </c>
      <c r="N183" s="20">
        <v>40816</v>
      </c>
      <c r="O183" s="157">
        <v>40571</v>
      </c>
      <c r="P183" s="158" t="s">
        <v>2922</v>
      </c>
      <c r="Q183" s="157">
        <v>40571</v>
      </c>
      <c r="R183" s="158" t="s">
        <v>2922</v>
      </c>
    </row>
    <row r="184" spans="2:18" s="31" customFormat="1" x14ac:dyDescent="0.2">
      <c r="B184" s="152" t="s">
        <v>3984</v>
      </c>
      <c r="C184" s="152" t="s">
        <v>3985</v>
      </c>
      <c r="D184" s="182" t="s">
        <v>3986</v>
      </c>
      <c r="E184" s="153">
        <v>835.30000000000007</v>
      </c>
      <c r="F184" s="153">
        <v>4.66</v>
      </c>
      <c r="G184" s="154">
        <v>830.6400000000001</v>
      </c>
      <c r="H184" s="155">
        <f t="shared" si="4"/>
        <v>178.24892703862662</v>
      </c>
      <c r="I184" s="155">
        <f t="shared" si="5"/>
        <v>3.8565517865465768E-5</v>
      </c>
      <c r="J184" s="154">
        <v>835.30000000000007</v>
      </c>
      <c r="K184" s="154">
        <v>4.66</v>
      </c>
      <c r="L184" s="156">
        <v>830.6400000000001</v>
      </c>
      <c r="M184" s="20">
        <v>40452</v>
      </c>
      <c r="N184" s="20">
        <v>40816</v>
      </c>
      <c r="O184" s="157">
        <v>40518</v>
      </c>
      <c r="P184" s="158" t="s">
        <v>2921</v>
      </c>
      <c r="Q184" s="157">
        <v>40814</v>
      </c>
      <c r="R184" s="158" t="s">
        <v>2915</v>
      </c>
    </row>
    <row r="185" spans="2:18" s="31" customFormat="1" x14ac:dyDescent="0.2">
      <c r="B185" s="152" t="s">
        <v>3987</v>
      </c>
      <c r="C185" s="152" t="s">
        <v>3988</v>
      </c>
      <c r="D185" s="182" t="s">
        <v>3989</v>
      </c>
      <c r="E185" s="153">
        <v>3582.11</v>
      </c>
      <c r="F185" s="153">
        <v>1813.0900000000001</v>
      </c>
      <c r="G185" s="154">
        <v>1769.02</v>
      </c>
      <c r="H185" s="155">
        <f t="shared" si="4"/>
        <v>0.97569342944917237</v>
      </c>
      <c r="I185" s="155">
        <f t="shared" si="5"/>
        <v>1.6538480450265002E-4</v>
      </c>
      <c r="J185" s="154">
        <v>3582.11</v>
      </c>
      <c r="K185" s="154">
        <v>1813.0900000000001</v>
      </c>
      <c r="L185" s="156">
        <v>1769.02</v>
      </c>
      <c r="M185" s="20">
        <v>40452</v>
      </c>
      <c r="N185" s="20">
        <v>40816</v>
      </c>
      <c r="O185" s="157">
        <v>40457</v>
      </c>
      <c r="P185" s="158" t="s">
        <v>2917</v>
      </c>
      <c r="Q185" s="157">
        <v>40540</v>
      </c>
      <c r="R185" s="158" t="s">
        <v>2921</v>
      </c>
    </row>
    <row r="186" spans="2:18" s="31" customFormat="1" x14ac:dyDescent="0.2">
      <c r="B186" s="152" t="s">
        <v>3990</v>
      </c>
      <c r="C186" s="152" t="s">
        <v>3991</v>
      </c>
      <c r="D186" s="182" t="s">
        <v>3992</v>
      </c>
      <c r="E186" s="153">
        <v>23440.19</v>
      </c>
      <c r="F186" s="153">
        <v>14207.720000000001</v>
      </c>
      <c r="G186" s="154">
        <v>9232.4699999999975</v>
      </c>
      <c r="H186" s="155">
        <f t="shared" si="4"/>
        <v>0.64982066088014101</v>
      </c>
      <c r="I186" s="155">
        <f t="shared" si="5"/>
        <v>1.0822256269782257E-3</v>
      </c>
      <c r="J186" s="154">
        <v>23440.19</v>
      </c>
      <c r="K186" s="154">
        <v>14207.720000000001</v>
      </c>
      <c r="L186" s="156">
        <v>9232.4699999999975</v>
      </c>
      <c r="M186" s="20">
        <v>40452</v>
      </c>
      <c r="N186" s="20">
        <v>40816</v>
      </c>
      <c r="O186" s="157">
        <v>40549</v>
      </c>
      <c r="P186" s="158" t="s">
        <v>2922</v>
      </c>
      <c r="Q186" s="157">
        <v>40817</v>
      </c>
      <c r="R186" s="158" t="s">
        <v>2917</v>
      </c>
    </row>
    <row r="187" spans="2:18" s="31" customFormat="1" x14ac:dyDescent="0.2">
      <c r="B187" s="152" t="s">
        <v>3993</v>
      </c>
      <c r="C187" s="152" t="s">
        <v>3994</v>
      </c>
      <c r="D187" s="182" t="s">
        <v>3995</v>
      </c>
      <c r="E187" s="153">
        <v>2450.81</v>
      </c>
      <c r="F187" s="153">
        <v>3873.39</v>
      </c>
      <c r="G187" s="154">
        <v>-1422.58</v>
      </c>
      <c r="H187" s="155">
        <f t="shared" si="4"/>
        <v>-0.3672700141219965</v>
      </c>
      <c r="I187" s="155">
        <f t="shared" si="5"/>
        <v>1.1315306696978588E-4</v>
      </c>
      <c r="J187" s="154">
        <v>2450.81</v>
      </c>
      <c r="K187" s="154">
        <v>3873.39</v>
      </c>
      <c r="L187" s="156">
        <v>-1422.58</v>
      </c>
      <c r="M187" s="20">
        <v>40452</v>
      </c>
      <c r="N187" s="20">
        <v>40816</v>
      </c>
      <c r="O187" s="157">
        <v>40549</v>
      </c>
      <c r="P187" s="158" t="s">
        <v>2922</v>
      </c>
      <c r="Q187" s="157">
        <v>40814</v>
      </c>
      <c r="R187" s="158" t="s">
        <v>2915</v>
      </c>
    </row>
    <row r="188" spans="2:18" s="31" customFormat="1" x14ac:dyDescent="0.2">
      <c r="B188" s="152" t="s">
        <v>3996</v>
      </c>
      <c r="C188" s="152" t="s">
        <v>3997</v>
      </c>
      <c r="D188" s="182" t="s">
        <v>3635</v>
      </c>
      <c r="E188" s="153">
        <v>-381</v>
      </c>
      <c r="F188" s="153">
        <v>0</v>
      </c>
      <c r="G188" s="159"/>
      <c r="H188" s="155"/>
      <c r="I188" s="155">
        <f t="shared" si="5"/>
        <v>-1.7590640855671562E-5</v>
      </c>
      <c r="J188" s="154">
        <v>-381</v>
      </c>
      <c r="K188" s="154" t="s">
        <v>2801</v>
      </c>
      <c r="L188" s="156"/>
      <c r="M188" s="20">
        <v>40452</v>
      </c>
      <c r="N188" s="20">
        <v>40816</v>
      </c>
      <c r="O188" s="157">
        <v>40588</v>
      </c>
      <c r="P188" s="158" t="s">
        <v>2990</v>
      </c>
      <c r="Q188" s="157">
        <v>40588</v>
      </c>
      <c r="R188" s="158" t="s">
        <v>2990</v>
      </c>
    </row>
    <row r="189" spans="2:18" s="31" customFormat="1" x14ac:dyDescent="0.2">
      <c r="B189" s="152" t="s">
        <v>3151</v>
      </c>
      <c r="C189" s="152" t="s">
        <v>3152</v>
      </c>
      <c r="D189" s="182" t="s">
        <v>3153</v>
      </c>
      <c r="E189" s="153">
        <v>10146.68</v>
      </c>
      <c r="F189" s="153">
        <v>38196.559999999998</v>
      </c>
      <c r="G189" s="154">
        <v>3438.3700000000026</v>
      </c>
      <c r="H189" s="155">
        <f t="shared" si="4"/>
        <v>9.001779217814386E-2</v>
      </c>
      <c r="I189" s="155">
        <f t="shared" si="5"/>
        <v>1.9222706054620093E-3</v>
      </c>
      <c r="J189" s="154">
        <v>41634.93</v>
      </c>
      <c r="K189" s="154">
        <v>38196.559999999998</v>
      </c>
      <c r="L189" s="156">
        <v>3438.3700000000026</v>
      </c>
      <c r="M189" s="20">
        <v>40452</v>
      </c>
      <c r="N189" s="20">
        <v>40816</v>
      </c>
      <c r="O189" s="157">
        <v>40204</v>
      </c>
      <c r="P189" s="158" t="s">
        <v>2922</v>
      </c>
      <c r="Q189" s="157">
        <v>40449</v>
      </c>
      <c r="R189" s="158" t="s">
        <v>2915</v>
      </c>
    </row>
    <row r="190" spans="2:18" s="31" customFormat="1" x14ac:dyDescent="0.2">
      <c r="B190" s="152" t="s">
        <v>3998</v>
      </c>
      <c r="C190" s="152" t="s">
        <v>3999</v>
      </c>
      <c r="D190" s="182" t="s">
        <v>4000</v>
      </c>
      <c r="E190" s="153">
        <v>12999.33</v>
      </c>
      <c r="F190" s="153">
        <v>0</v>
      </c>
      <c r="G190" s="159"/>
      <c r="H190" s="155"/>
      <c r="I190" s="155">
        <f t="shared" si="5"/>
        <v>6.0017465982770872E-4</v>
      </c>
      <c r="J190" s="154">
        <v>12999.33</v>
      </c>
      <c r="K190" s="154" t="s">
        <v>2801</v>
      </c>
      <c r="L190" s="156"/>
      <c r="M190" s="20">
        <v>40452</v>
      </c>
      <c r="N190" s="20">
        <v>40816</v>
      </c>
      <c r="O190" s="157">
        <v>40435</v>
      </c>
      <c r="P190" s="158" t="s">
        <v>2915</v>
      </c>
      <c r="Q190" s="157">
        <v>42643</v>
      </c>
      <c r="R190" s="158" t="s">
        <v>2915</v>
      </c>
    </row>
    <row r="191" spans="2:18" s="31" customFormat="1" ht="25.5" x14ac:dyDescent="0.2">
      <c r="B191" s="152" t="s">
        <v>4001</v>
      </c>
      <c r="C191" s="152" t="s">
        <v>4002</v>
      </c>
      <c r="D191" s="182" t="s">
        <v>4003</v>
      </c>
      <c r="E191" s="153">
        <v>151332.41</v>
      </c>
      <c r="F191" s="153">
        <v>0</v>
      </c>
      <c r="G191" s="159"/>
      <c r="H191" s="155"/>
      <c r="I191" s="155">
        <f t="shared" si="5"/>
        <v>6.9869660738405238E-3</v>
      </c>
      <c r="J191" s="154">
        <v>151332.41</v>
      </c>
      <c r="K191" s="154" t="s">
        <v>2801</v>
      </c>
      <c r="L191" s="156"/>
      <c r="M191" s="20">
        <v>40452</v>
      </c>
      <c r="N191" s="20">
        <v>40816</v>
      </c>
      <c r="O191" s="157">
        <v>40431</v>
      </c>
      <c r="P191" s="158" t="s">
        <v>2915</v>
      </c>
      <c r="Q191" s="157">
        <v>40444</v>
      </c>
      <c r="R191" s="158" t="s">
        <v>2915</v>
      </c>
    </row>
    <row r="192" spans="2:18" s="31" customFormat="1" x14ac:dyDescent="0.2">
      <c r="B192" s="152" t="s">
        <v>4004</v>
      </c>
      <c r="C192" s="152" t="s">
        <v>4005</v>
      </c>
      <c r="D192" s="182" t="s">
        <v>3635</v>
      </c>
      <c r="E192" s="153">
        <v>-392</v>
      </c>
      <c r="F192" s="153">
        <v>0</v>
      </c>
      <c r="G192" s="159"/>
      <c r="H192" s="155"/>
      <c r="I192" s="155">
        <f t="shared" si="5"/>
        <v>-1.8098507127095151E-5</v>
      </c>
      <c r="J192" s="154">
        <v>-392</v>
      </c>
      <c r="K192" s="154" t="s">
        <v>2801</v>
      </c>
      <c r="L192" s="156"/>
      <c r="M192" s="20">
        <v>40452</v>
      </c>
      <c r="N192" s="20">
        <v>40816</v>
      </c>
      <c r="O192" s="157">
        <v>40574</v>
      </c>
      <c r="P192" s="158" t="s">
        <v>2922</v>
      </c>
      <c r="Q192" s="157">
        <v>40574</v>
      </c>
      <c r="R192" s="158" t="s">
        <v>2922</v>
      </c>
    </row>
    <row r="193" spans="2:18" s="31" customFormat="1" x14ac:dyDescent="0.2">
      <c r="B193" s="152" t="s">
        <v>808</v>
      </c>
      <c r="C193" s="152" t="s">
        <v>809</v>
      </c>
      <c r="D193" s="182" t="s">
        <v>809</v>
      </c>
      <c r="E193" s="153">
        <v>-3437.07</v>
      </c>
      <c r="F193" s="153">
        <v>0</v>
      </c>
      <c r="G193" s="159"/>
      <c r="H193" s="155"/>
      <c r="I193" s="155">
        <f t="shared" si="5"/>
        <v>4.8546108139965176E-2</v>
      </c>
      <c r="J193" s="154">
        <v>1051472.05</v>
      </c>
      <c r="K193" s="154" t="s">
        <v>2801</v>
      </c>
      <c r="L193" s="156"/>
      <c r="M193" s="20">
        <v>40452</v>
      </c>
      <c r="N193" s="20">
        <v>40816</v>
      </c>
      <c r="O193" s="157">
        <v>40066</v>
      </c>
      <c r="P193" s="158" t="s">
        <v>2915</v>
      </c>
      <c r="Q193" s="157">
        <v>40451</v>
      </c>
      <c r="R193" s="158" t="s">
        <v>2915</v>
      </c>
    </row>
    <row r="194" spans="2:18" s="31" customFormat="1" ht="25.5" x14ac:dyDescent="0.2">
      <c r="B194" s="152" t="s">
        <v>4006</v>
      </c>
      <c r="C194" s="152" t="s">
        <v>4007</v>
      </c>
      <c r="D194" s="182" t="s">
        <v>4008</v>
      </c>
      <c r="E194" s="153">
        <v>103769.24</v>
      </c>
      <c r="F194" s="153">
        <v>0</v>
      </c>
      <c r="G194" s="159"/>
      <c r="H194" s="155"/>
      <c r="I194" s="155">
        <f t="shared" si="5"/>
        <v>4.7909906370235903E-3</v>
      </c>
      <c r="J194" s="154">
        <v>103769.24</v>
      </c>
      <c r="K194" s="154" t="s">
        <v>2801</v>
      </c>
      <c r="L194" s="156"/>
      <c r="M194" s="20">
        <v>40452</v>
      </c>
      <c r="N194" s="20">
        <v>40816</v>
      </c>
      <c r="O194" s="157">
        <v>40435</v>
      </c>
      <c r="P194" s="158" t="s">
        <v>2915</v>
      </c>
      <c r="Q194" s="157">
        <v>42643</v>
      </c>
      <c r="R194" s="158" t="s">
        <v>2915</v>
      </c>
    </row>
    <row r="195" spans="2:18" s="31" customFormat="1" x14ac:dyDescent="0.2">
      <c r="B195" s="152" t="s">
        <v>4009</v>
      </c>
      <c r="C195" s="152" t="s">
        <v>4010</v>
      </c>
      <c r="D195" s="182" t="s">
        <v>4011</v>
      </c>
      <c r="E195" s="153">
        <v>61516.79</v>
      </c>
      <c r="F195" s="153">
        <v>0</v>
      </c>
      <c r="G195" s="159"/>
      <c r="H195" s="155"/>
      <c r="I195" s="155">
        <f t="shared" si="5"/>
        <v>2.8402093424770808E-3</v>
      </c>
      <c r="J195" s="154">
        <v>61516.79</v>
      </c>
      <c r="K195" s="154" t="s">
        <v>2801</v>
      </c>
      <c r="L195" s="156"/>
      <c r="M195" s="20">
        <v>40452</v>
      </c>
      <c r="N195" s="20">
        <v>40816</v>
      </c>
      <c r="O195" s="157">
        <v>40435</v>
      </c>
      <c r="P195" s="158" t="s">
        <v>2915</v>
      </c>
      <c r="Q195" s="157">
        <v>42643</v>
      </c>
      <c r="R195" s="158" t="s">
        <v>2915</v>
      </c>
    </row>
    <row r="196" spans="2:18" s="31" customFormat="1" x14ac:dyDescent="0.2">
      <c r="B196" s="152" t="s">
        <v>4012</v>
      </c>
      <c r="C196" s="152" t="s">
        <v>4013</v>
      </c>
      <c r="D196" s="182" t="s">
        <v>4014</v>
      </c>
      <c r="E196" s="153">
        <v>-457</v>
      </c>
      <c r="F196" s="153">
        <v>0</v>
      </c>
      <c r="G196" s="159"/>
      <c r="H196" s="155"/>
      <c r="I196" s="155">
        <f t="shared" si="5"/>
        <v>-2.1099535094598174E-5</v>
      </c>
      <c r="J196" s="154">
        <v>-457</v>
      </c>
      <c r="K196" s="154" t="s">
        <v>2801</v>
      </c>
      <c r="L196" s="156"/>
      <c r="M196" s="20">
        <v>40452</v>
      </c>
      <c r="N196" s="20">
        <v>40816</v>
      </c>
      <c r="O196" s="157">
        <v>40511</v>
      </c>
      <c r="P196" s="158" t="s">
        <v>2965</v>
      </c>
      <c r="Q196" s="157">
        <v>40511</v>
      </c>
      <c r="R196" s="158" t="s">
        <v>2965</v>
      </c>
    </row>
    <row r="197" spans="2:18" s="31" customFormat="1" x14ac:dyDescent="0.2">
      <c r="B197" s="152" t="s">
        <v>4015</v>
      </c>
      <c r="C197" s="152" t="s">
        <v>4016</v>
      </c>
      <c r="D197" s="182" t="s">
        <v>3635</v>
      </c>
      <c r="E197" s="153">
        <v>-400</v>
      </c>
      <c r="F197" s="153">
        <v>0</v>
      </c>
      <c r="G197" s="159"/>
      <c r="H197" s="155"/>
      <c r="I197" s="155">
        <f t="shared" si="5"/>
        <v>-1.8467864415403214E-5</v>
      </c>
      <c r="J197" s="154">
        <v>-400</v>
      </c>
      <c r="K197" s="154" t="s">
        <v>2801</v>
      </c>
      <c r="L197" s="156"/>
      <c r="M197" s="20">
        <v>40452</v>
      </c>
      <c r="N197" s="20">
        <v>40816</v>
      </c>
      <c r="O197" s="157">
        <v>40571</v>
      </c>
      <c r="P197" s="158" t="s">
        <v>2922</v>
      </c>
      <c r="Q197" s="157">
        <v>40571</v>
      </c>
      <c r="R197" s="158" t="s">
        <v>2922</v>
      </c>
    </row>
    <row r="198" spans="2:18" s="31" customFormat="1" x14ac:dyDescent="0.2">
      <c r="B198" s="152" t="s">
        <v>145</v>
      </c>
      <c r="C198" s="152" t="s">
        <v>146</v>
      </c>
      <c r="D198" s="182" t="s">
        <v>147</v>
      </c>
      <c r="E198" s="153">
        <v>-175.64000000000001</v>
      </c>
      <c r="F198" s="153">
        <v>37.450000000000003</v>
      </c>
      <c r="G198" s="154">
        <v>-10554.7</v>
      </c>
      <c r="H198" s="155">
        <f t="shared" si="4"/>
        <v>-281.83444592790386</v>
      </c>
      <c r="I198" s="155">
        <f t="shared" si="5"/>
        <v>-4.8557786755724865E-4</v>
      </c>
      <c r="J198" s="154">
        <v>-10517.25</v>
      </c>
      <c r="K198" s="154">
        <v>37.450000000000003</v>
      </c>
      <c r="L198" s="156">
        <v>-10554.7</v>
      </c>
      <c r="M198" s="20">
        <v>40452</v>
      </c>
      <c r="N198" s="20">
        <v>40816</v>
      </c>
      <c r="O198" s="157">
        <v>40028</v>
      </c>
      <c r="P198" s="158" t="s">
        <v>2926</v>
      </c>
      <c r="Q198" s="157">
        <v>40084</v>
      </c>
      <c r="R198" s="158" t="s">
        <v>2915</v>
      </c>
    </row>
    <row r="199" spans="2:18" s="31" customFormat="1" x14ac:dyDescent="0.2">
      <c r="B199" s="152" t="s">
        <v>4017</v>
      </c>
      <c r="C199" s="152" t="s">
        <v>4018</v>
      </c>
      <c r="D199" s="182" t="s">
        <v>4019</v>
      </c>
      <c r="E199" s="153">
        <v>121145.46</v>
      </c>
      <c r="F199" s="153">
        <v>0</v>
      </c>
      <c r="G199" s="159"/>
      <c r="H199" s="155"/>
      <c r="I199" s="155">
        <f t="shared" si="5"/>
        <v>5.593244824554134E-3</v>
      </c>
      <c r="J199" s="154">
        <v>121145.46</v>
      </c>
      <c r="K199" s="154" t="s">
        <v>2801</v>
      </c>
      <c r="L199" s="156"/>
      <c r="M199" s="20">
        <v>40452</v>
      </c>
      <c r="N199" s="20">
        <v>40816</v>
      </c>
      <c r="O199" s="157">
        <v>40437</v>
      </c>
      <c r="P199" s="158" t="s">
        <v>2915</v>
      </c>
      <c r="Q199" s="157">
        <v>42643</v>
      </c>
      <c r="R199" s="158" t="s">
        <v>2915</v>
      </c>
    </row>
    <row r="200" spans="2:18" s="31" customFormat="1" x14ac:dyDescent="0.2">
      <c r="B200" s="152" t="s">
        <v>4020</v>
      </c>
      <c r="C200" s="152" t="s">
        <v>4021</v>
      </c>
      <c r="D200" s="182" t="s">
        <v>4022</v>
      </c>
      <c r="E200" s="153">
        <v>54110.96</v>
      </c>
      <c r="F200" s="153">
        <v>78044.100000000006</v>
      </c>
      <c r="G200" s="154">
        <v>-23933.140000000007</v>
      </c>
      <c r="H200" s="155">
        <f t="shared" si="4"/>
        <v>-0.30666174637160276</v>
      </c>
      <c r="I200" s="155">
        <f t="shared" si="5"/>
        <v>2.4982846816682669E-3</v>
      </c>
      <c r="J200" s="154">
        <v>54110.96</v>
      </c>
      <c r="K200" s="154">
        <v>78044.100000000006</v>
      </c>
      <c r="L200" s="156">
        <v>-23933.140000000007</v>
      </c>
      <c r="M200" s="20">
        <v>40452</v>
      </c>
      <c r="N200" s="20">
        <v>40816</v>
      </c>
      <c r="O200" s="157">
        <v>40544</v>
      </c>
      <c r="P200" s="158" t="s">
        <v>2922</v>
      </c>
      <c r="Q200" s="157">
        <v>40814</v>
      </c>
      <c r="R200" s="158" t="s">
        <v>2915</v>
      </c>
    </row>
    <row r="201" spans="2:18" s="31" customFormat="1" x14ac:dyDescent="0.2">
      <c r="B201" s="152" t="s">
        <v>4023</v>
      </c>
      <c r="C201" s="152" t="s">
        <v>4024</v>
      </c>
      <c r="D201" s="182" t="s">
        <v>4025</v>
      </c>
      <c r="E201" s="153">
        <v>5298.82</v>
      </c>
      <c r="F201" s="153">
        <v>5375</v>
      </c>
      <c r="G201" s="154">
        <v>-76.180000000000291</v>
      </c>
      <c r="H201" s="155">
        <f t="shared" si="4"/>
        <v>-1.4173023255814007E-2</v>
      </c>
      <c r="I201" s="155">
        <f t="shared" si="5"/>
        <v>2.4464472330406716E-4</v>
      </c>
      <c r="J201" s="154">
        <v>5298.82</v>
      </c>
      <c r="K201" s="154">
        <v>5375</v>
      </c>
      <c r="L201" s="156">
        <v>-76.180000000000291</v>
      </c>
      <c r="M201" s="20">
        <v>40452</v>
      </c>
      <c r="N201" s="20">
        <v>40816</v>
      </c>
      <c r="O201" s="157">
        <v>40707.464525462965</v>
      </c>
      <c r="P201" s="158" t="s">
        <v>3056</v>
      </c>
      <c r="Q201" s="157">
        <v>40814</v>
      </c>
      <c r="R201" s="158" t="s">
        <v>2915</v>
      </c>
    </row>
    <row r="202" spans="2:18" s="31" customFormat="1" x14ac:dyDescent="0.2">
      <c r="B202" s="152" t="s">
        <v>4026</v>
      </c>
      <c r="C202" s="152" t="s">
        <v>4027</v>
      </c>
      <c r="D202" s="182" t="s">
        <v>4028</v>
      </c>
      <c r="E202" s="153">
        <v>892390.45000000007</v>
      </c>
      <c r="F202" s="153">
        <v>884840.28</v>
      </c>
      <c r="G202" s="154">
        <v>7550.1700000000419</v>
      </c>
      <c r="H202" s="155">
        <f t="shared" si="4"/>
        <v>8.5328054911786352E-3</v>
      </c>
      <c r="I202" s="155">
        <f t="shared" si="5"/>
        <v>4.1201364590501659E-2</v>
      </c>
      <c r="J202" s="154">
        <v>892390.45000000007</v>
      </c>
      <c r="K202" s="154">
        <v>884840.28</v>
      </c>
      <c r="L202" s="156">
        <v>7550.1700000000419</v>
      </c>
      <c r="M202" s="20">
        <v>40452</v>
      </c>
      <c r="N202" s="20">
        <v>40816</v>
      </c>
      <c r="O202" s="157">
        <v>40603</v>
      </c>
      <c r="P202" s="158" t="s">
        <v>2930</v>
      </c>
      <c r="Q202" s="157">
        <v>40814</v>
      </c>
      <c r="R202" s="158" t="s">
        <v>2915</v>
      </c>
    </row>
    <row r="203" spans="2:18" s="31" customFormat="1" x14ac:dyDescent="0.2">
      <c r="B203" s="152" t="s">
        <v>4029</v>
      </c>
      <c r="C203" s="152" t="s">
        <v>4030</v>
      </c>
      <c r="D203" s="182" t="s">
        <v>4031</v>
      </c>
      <c r="E203" s="153">
        <v>7000.79</v>
      </c>
      <c r="F203" s="153">
        <v>7311.82</v>
      </c>
      <c r="G203" s="154">
        <v>-311.02999999999975</v>
      </c>
      <c r="H203" s="155">
        <f t="shared" si="4"/>
        <v>-4.2537972761911499E-2</v>
      </c>
      <c r="I203" s="155">
        <f t="shared" si="5"/>
        <v>3.2322410130177669E-4</v>
      </c>
      <c r="J203" s="154">
        <v>7000.79</v>
      </c>
      <c r="K203" s="154">
        <v>7311.82</v>
      </c>
      <c r="L203" s="156">
        <v>-311.02999999999975</v>
      </c>
      <c r="M203" s="20">
        <v>40452</v>
      </c>
      <c r="N203" s="20">
        <v>40816</v>
      </c>
      <c r="O203" s="157">
        <v>40729</v>
      </c>
      <c r="P203" s="158" t="s">
        <v>2916</v>
      </c>
      <c r="Q203" s="157">
        <v>40814</v>
      </c>
      <c r="R203" s="158" t="s">
        <v>2915</v>
      </c>
    </row>
    <row r="204" spans="2:18" s="31" customFormat="1" x14ac:dyDescent="0.2">
      <c r="B204" s="152" t="s">
        <v>4032</v>
      </c>
      <c r="C204" s="152" t="s">
        <v>4033</v>
      </c>
      <c r="D204" s="182" t="s">
        <v>4034</v>
      </c>
      <c r="E204" s="153">
        <v>6396.88</v>
      </c>
      <c r="F204" s="153">
        <v>7361.4800000000005</v>
      </c>
      <c r="G204" s="154">
        <v>-964.60000000000036</v>
      </c>
      <c r="H204" s="155">
        <f t="shared" si="4"/>
        <v>-0.13103343349435173</v>
      </c>
      <c r="I204" s="155">
        <f t="shared" si="5"/>
        <v>2.9534178130401131E-4</v>
      </c>
      <c r="J204" s="154">
        <v>6396.88</v>
      </c>
      <c r="K204" s="154">
        <v>7361.4800000000005</v>
      </c>
      <c r="L204" s="156">
        <v>-964.60000000000036</v>
      </c>
      <c r="M204" s="20">
        <v>40452</v>
      </c>
      <c r="N204" s="20">
        <v>40816</v>
      </c>
      <c r="O204" s="157">
        <v>40710.431828703702</v>
      </c>
      <c r="P204" s="158" t="s">
        <v>3056</v>
      </c>
      <c r="Q204" s="157">
        <v>40814</v>
      </c>
      <c r="R204" s="158" t="s">
        <v>2915</v>
      </c>
    </row>
    <row r="205" spans="2:18" s="31" customFormat="1" ht="25.5" x14ac:dyDescent="0.2">
      <c r="B205" s="152" t="s">
        <v>4035</v>
      </c>
      <c r="C205" s="152" t="s">
        <v>4036</v>
      </c>
      <c r="D205" s="182" t="s">
        <v>4037</v>
      </c>
      <c r="E205" s="153">
        <v>1031.08</v>
      </c>
      <c r="F205" s="153">
        <v>1094.6300000000001</v>
      </c>
      <c r="G205" s="154">
        <v>-63.550000000000182</v>
      </c>
      <c r="H205" s="155">
        <f t="shared" si="4"/>
        <v>-5.8056146825868259E-2</v>
      </c>
      <c r="I205" s="155">
        <f t="shared" si="5"/>
        <v>4.7604614103584865E-5</v>
      </c>
      <c r="J205" s="154">
        <v>1031.08</v>
      </c>
      <c r="K205" s="154">
        <v>1094.6300000000001</v>
      </c>
      <c r="L205" s="156">
        <v>-63.550000000000182</v>
      </c>
      <c r="M205" s="20">
        <v>40452</v>
      </c>
      <c r="N205" s="20">
        <v>40816</v>
      </c>
      <c r="O205" s="157">
        <v>40619</v>
      </c>
      <c r="P205" s="158" t="s">
        <v>2930</v>
      </c>
      <c r="Q205" s="157">
        <v>40816</v>
      </c>
      <c r="R205" s="158" t="s">
        <v>2915</v>
      </c>
    </row>
    <row r="206" spans="2:18" s="31" customFormat="1" x14ac:dyDescent="0.2">
      <c r="B206" s="152" t="s">
        <v>4038</v>
      </c>
      <c r="C206" s="152" t="s">
        <v>4039</v>
      </c>
      <c r="D206" s="182" t="s">
        <v>4040</v>
      </c>
      <c r="E206" s="153">
        <v>9184.7800000000007</v>
      </c>
      <c r="F206" s="153">
        <v>7560.14</v>
      </c>
      <c r="G206" s="154">
        <v>1624.6400000000003</v>
      </c>
      <c r="H206" s="155">
        <f t="shared" si="4"/>
        <v>0.21489549135333477</v>
      </c>
      <c r="I206" s="155">
        <f t="shared" si="5"/>
        <v>4.240581793132679E-4</v>
      </c>
      <c r="J206" s="154">
        <v>9184.7800000000007</v>
      </c>
      <c r="K206" s="154">
        <v>7560.14</v>
      </c>
      <c r="L206" s="156">
        <v>1624.6400000000003</v>
      </c>
      <c r="M206" s="20">
        <v>40452</v>
      </c>
      <c r="N206" s="20">
        <v>40816</v>
      </c>
      <c r="O206" s="157">
        <v>40647</v>
      </c>
      <c r="P206" s="158" t="s">
        <v>2931</v>
      </c>
      <c r="Q206" s="157">
        <v>40816</v>
      </c>
      <c r="R206" s="158" t="s">
        <v>2915</v>
      </c>
    </row>
    <row r="207" spans="2:18" s="31" customFormat="1" x14ac:dyDescent="0.2">
      <c r="B207" s="152" t="s">
        <v>4041</v>
      </c>
      <c r="C207" s="152" t="s">
        <v>4042</v>
      </c>
      <c r="D207" s="182" t="s">
        <v>4043</v>
      </c>
      <c r="E207" s="153">
        <v>2773.9500000000003</v>
      </c>
      <c r="F207" s="153">
        <v>5059.17</v>
      </c>
      <c r="G207" s="154">
        <v>-2285.2199999999998</v>
      </c>
      <c r="H207" s="155">
        <f t="shared" ref="H207:H270" si="6">G207/F207</f>
        <v>-0.45169859878201363</v>
      </c>
      <c r="I207" s="155">
        <f t="shared" ref="I207:I270" si="7">J207/21659245</f>
        <v>1.2807233123776938E-4</v>
      </c>
      <c r="J207" s="154">
        <v>2773.9500000000003</v>
      </c>
      <c r="K207" s="154">
        <v>5059.17</v>
      </c>
      <c r="L207" s="156">
        <v>-2285.2199999999998</v>
      </c>
      <c r="M207" s="20">
        <v>40452</v>
      </c>
      <c r="N207" s="20">
        <v>40816</v>
      </c>
      <c r="O207" s="157">
        <v>40634</v>
      </c>
      <c r="P207" s="158" t="s">
        <v>2931</v>
      </c>
      <c r="Q207" s="157">
        <v>40814</v>
      </c>
      <c r="R207" s="158" t="s">
        <v>2915</v>
      </c>
    </row>
    <row r="208" spans="2:18" s="31" customFormat="1" x14ac:dyDescent="0.2">
      <c r="B208" s="152" t="s">
        <v>4044</v>
      </c>
      <c r="C208" s="152" t="s">
        <v>4045</v>
      </c>
      <c r="D208" s="182" t="s">
        <v>4046</v>
      </c>
      <c r="E208" s="153">
        <v>869.49</v>
      </c>
      <c r="F208" s="153">
        <v>1043.1500000000001</v>
      </c>
      <c r="G208" s="154">
        <v>-173.66000000000008</v>
      </c>
      <c r="H208" s="155">
        <f t="shared" si="6"/>
        <v>-0.16647653741072718</v>
      </c>
      <c r="I208" s="155">
        <f t="shared" si="7"/>
        <v>4.014405857637235E-5</v>
      </c>
      <c r="J208" s="154">
        <v>869.49</v>
      </c>
      <c r="K208" s="154">
        <v>1043.1500000000001</v>
      </c>
      <c r="L208" s="156">
        <v>-173.66000000000008</v>
      </c>
      <c r="M208" s="20">
        <v>40452</v>
      </c>
      <c r="N208" s="20">
        <v>40816</v>
      </c>
      <c r="O208" s="157">
        <v>40745</v>
      </c>
      <c r="P208" s="158" t="s">
        <v>2916</v>
      </c>
      <c r="Q208" s="157">
        <v>41111</v>
      </c>
      <c r="R208" s="158" t="s">
        <v>2916</v>
      </c>
    </row>
    <row r="209" spans="2:18" s="31" customFormat="1" x14ac:dyDescent="0.2">
      <c r="B209" s="152" t="s">
        <v>3160</v>
      </c>
      <c r="C209" s="152" t="s">
        <v>3161</v>
      </c>
      <c r="D209" s="182" t="s">
        <v>3162</v>
      </c>
      <c r="E209" s="153">
        <v>-2544.0500000000002</v>
      </c>
      <c r="F209" s="153">
        <v>2968.69</v>
      </c>
      <c r="G209" s="154">
        <v>-1956.01</v>
      </c>
      <c r="H209" s="155">
        <f t="shared" si="6"/>
        <v>-0.65887984262418775</v>
      </c>
      <c r="I209" s="155">
        <f t="shared" si="7"/>
        <v>4.6755092340476318E-5</v>
      </c>
      <c r="J209" s="154">
        <v>1012.6800000000001</v>
      </c>
      <c r="K209" s="154">
        <v>2968.69</v>
      </c>
      <c r="L209" s="156">
        <v>-1956.01</v>
      </c>
      <c r="M209" s="20">
        <v>40452</v>
      </c>
      <c r="N209" s="20">
        <v>40816</v>
      </c>
      <c r="O209" s="157">
        <v>40371</v>
      </c>
      <c r="P209" s="158" t="s">
        <v>2916</v>
      </c>
      <c r="Q209" s="157">
        <v>40449</v>
      </c>
      <c r="R209" s="158" t="s">
        <v>2915</v>
      </c>
    </row>
    <row r="210" spans="2:18" s="31" customFormat="1" ht="25.5" x14ac:dyDescent="0.2">
      <c r="B210" s="152" t="s">
        <v>3163</v>
      </c>
      <c r="C210" s="152" t="s">
        <v>3164</v>
      </c>
      <c r="D210" s="182" t="s">
        <v>3165</v>
      </c>
      <c r="E210" s="153">
        <v>590.02</v>
      </c>
      <c r="F210" s="153">
        <v>7413.24</v>
      </c>
      <c r="G210" s="154">
        <v>807.19000000000051</v>
      </c>
      <c r="H210" s="155">
        <f t="shared" si="6"/>
        <v>0.10888491401870175</v>
      </c>
      <c r="I210" s="155">
        <f t="shared" si="7"/>
        <v>3.7953446669078265E-4</v>
      </c>
      <c r="J210" s="154">
        <v>8220.43</v>
      </c>
      <c r="K210" s="154">
        <v>7413.24</v>
      </c>
      <c r="L210" s="156">
        <v>807.19000000000051</v>
      </c>
      <c r="M210" s="20">
        <v>40452</v>
      </c>
      <c r="N210" s="20">
        <v>40816</v>
      </c>
      <c r="O210" s="157">
        <v>40392</v>
      </c>
      <c r="P210" s="158" t="s">
        <v>2926</v>
      </c>
      <c r="Q210" s="157">
        <v>40449</v>
      </c>
      <c r="R210" s="158" t="s">
        <v>2915</v>
      </c>
    </row>
    <row r="211" spans="2:18" s="31" customFormat="1" x14ac:dyDescent="0.2">
      <c r="B211" s="152" t="s">
        <v>4047</v>
      </c>
      <c r="C211" s="152" t="s">
        <v>4048</v>
      </c>
      <c r="D211" s="182" t="s">
        <v>4049</v>
      </c>
      <c r="E211" s="153">
        <v>125975.24</v>
      </c>
      <c r="F211" s="153">
        <v>133927.1</v>
      </c>
      <c r="G211" s="154">
        <v>-7951.8600000000006</v>
      </c>
      <c r="H211" s="155">
        <f t="shared" si="6"/>
        <v>-5.9374540328283078E-2</v>
      </c>
      <c r="I211" s="155">
        <f t="shared" si="7"/>
        <v>5.8162341300446998E-3</v>
      </c>
      <c r="J211" s="154">
        <v>125975.24</v>
      </c>
      <c r="K211" s="154">
        <v>133927.1</v>
      </c>
      <c r="L211" s="156">
        <v>-7951.8600000000006</v>
      </c>
      <c r="M211" s="20">
        <v>40452</v>
      </c>
      <c r="N211" s="20">
        <v>40816</v>
      </c>
      <c r="O211" s="157">
        <v>40695</v>
      </c>
      <c r="P211" s="158" t="s">
        <v>3056</v>
      </c>
      <c r="Q211" s="157">
        <v>40814</v>
      </c>
      <c r="R211" s="158" t="s">
        <v>2915</v>
      </c>
    </row>
    <row r="212" spans="2:18" s="31" customFormat="1" x14ac:dyDescent="0.2">
      <c r="B212" s="152" t="s">
        <v>4050</v>
      </c>
      <c r="C212" s="152" t="s">
        <v>4051</v>
      </c>
      <c r="D212" s="182" t="s">
        <v>4052</v>
      </c>
      <c r="E212" s="153">
        <v>10187.67</v>
      </c>
      <c r="F212" s="153">
        <v>9982.0500000000011</v>
      </c>
      <c r="G212" s="154">
        <v>205.61999999999898</v>
      </c>
      <c r="H212" s="155">
        <f t="shared" si="6"/>
        <v>2.0598975160412838E-2</v>
      </c>
      <c r="I212" s="155">
        <f t="shared" si="7"/>
        <v>4.703612706721772E-4</v>
      </c>
      <c r="J212" s="154">
        <v>10187.67</v>
      </c>
      <c r="K212" s="154">
        <v>9982.0500000000011</v>
      </c>
      <c r="L212" s="156">
        <v>205.61999999999898</v>
      </c>
      <c r="M212" s="20">
        <v>40452</v>
      </c>
      <c r="N212" s="20">
        <v>40816</v>
      </c>
      <c r="O212" s="157">
        <v>40676</v>
      </c>
      <c r="P212" s="158" t="s">
        <v>2914</v>
      </c>
      <c r="Q212" s="157">
        <v>40816</v>
      </c>
      <c r="R212" s="158" t="s">
        <v>2915</v>
      </c>
    </row>
    <row r="213" spans="2:18" s="31" customFormat="1" x14ac:dyDescent="0.2">
      <c r="B213" s="152" t="s">
        <v>995</v>
      </c>
      <c r="C213" s="152" t="s">
        <v>1746</v>
      </c>
      <c r="D213" s="182" t="s">
        <v>1746</v>
      </c>
      <c r="E213" s="153">
        <v>9380.35</v>
      </c>
      <c r="F213" s="153">
        <v>0</v>
      </c>
      <c r="G213" s="159"/>
      <c r="H213" s="155"/>
      <c r="I213" s="155">
        <f t="shared" si="7"/>
        <v>7.5392118238655131E-2</v>
      </c>
      <c r="J213" s="154">
        <v>1632936.3599999999</v>
      </c>
      <c r="K213" s="154" t="s">
        <v>2801</v>
      </c>
      <c r="L213" s="156"/>
      <c r="M213" s="20">
        <v>40452</v>
      </c>
      <c r="N213" s="20">
        <v>40816</v>
      </c>
      <c r="O213" s="157">
        <v>39720</v>
      </c>
      <c r="P213" s="158" t="s">
        <v>2915</v>
      </c>
      <c r="Q213" s="157">
        <v>40117</v>
      </c>
      <c r="R213" s="158" t="s">
        <v>2917</v>
      </c>
    </row>
    <row r="214" spans="2:18" s="31" customFormat="1" x14ac:dyDescent="0.2">
      <c r="B214" s="152" t="s">
        <v>3176</v>
      </c>
      <c r="C214" s="152" t="s">
        <v>3177</v>
      </c>
      <c r="D214" s="182" t="s">
        <v>3178</v>
      </c>
      <c r="E214" s="153">
        <v>-0.04</v>
      </c>
      <c r="F214" s="153">
        <v>11610.64</v>
      </c>
      <c r="G214" s="154">
        <v>3672.2400000000016</v>
      </c>
      <c r="H214" s="155">
        <f t="shared" si="6"/>
        <v>0.31628230657397022</v>
      </c>
      <c r="I214" s="155">
        <f t="shared" si="7"/>
        <v>7.0560538929219374E-4</v>
      </c>
      <c r="J214" s="154">
        <v>15282.880000000001</v>
      </c>
      <c r="K214" s="154">
        <v>11610.64</v>
      </c>
      <c r="L214" s="156">
        <v>3672.2400000000016</v>
      </c>
      <c r="M214" s="20">
        <v>40452</v>
      </c>
      <c r="N214" s="20">
        <v>40816</v>
      </c>
      <c r="O214" s="157">
        <v>40277</v>
      </c>
      <c r="P214" s="158" t="s">
        <v>2931</v>
      </c>
      <c r="Q214" s="157">
        <v>40326</v>
      </c>
      <c r="R214" s="158" t="s">
        <v>2914</v>
      </c>
    </row>
    <row r="215" spans="2:18" s="31" customFormat="1" x14ac:dyDescent="0.2">
      <c r="B215" s="152" t="s">
        <v>3179</v>
      </c>
      <c r="C215" s="152" t="s">
        <v>3180</v>
      </c>
      <c r="D215" s="182" t="s">
        <v>3181</v>
      </c>
      <c r="E215" s="153">
        <v>2100.9299999999998</v>
      </c>
      <c r="F215" s="153">
        <v>3107.03</v>
      </c>
      <c r="G215" s="154">
        <v>-742.95000000000027</v>
      </c>
      <c r="H215" s="155">
        <f t="shared" si="6"/>
        <v>-0.23911903007051757</v>
      </c>
      <c r="I215" s="155">
        <f t="shared" si="7"/>
        <v>1.0914877226791607E-4</v>
      </c>
      <c r="J215" s="154">
        <v>2364.08</v>
      </c>
      <c r="K215" s="154">
        <v>3107.03</v>
      </c>
      <c r="L215" s="156">
        <v>-742.95000000000027</v>
      </c>
      <c r="M215" s="20">
        <v>40452</v>
      </c>
      <c r="N215" s="20">
        <v>40816</v>
      </c>
      <c r="O215" s="157">
        <v>40395</v>
      </c>
      <c r="P215" s="158" t="s">
        <v>2926</v>
      </c>
      <c r="Q215" s="157">
        <v>40449</v>
      </c>
      <c r="R215" s="158" t="s">
        <v>2915</v>
      </c>
    </row>
    <row r="216" spans="2:18" s="31" customFormat="1" x14ac:dyDescent="0.2">
      <c r="B216" s="152" t="s">
        <v>3182</v>
      </c>
      <c r="C216" s="152" t="s">
        <v>3183</v>
      </c>
      <c r="D216" s="182" t="s">
        <v>3184</v>
      </c>
      <c r="E216" s="153">
        <v>-77.61</v>
      </c>
      <c r="F216" s="153">
        <v>1547.41</v>
      </c>
      <c r="G216" s="154">
        <v>-1253.5800000000002</v>
      </c>
      <c r="H216" s="155">
        <f t="shared" si="6"/>
        <v>-0.81011496629852464</v>
      </c>
      <c r="I216" s="155">
        <f t="shared" si="7"/>
        <v>1.3566031502944816E-5</v>
      </c>
      <c r="J216" s="154">
        <v>293.83</v>
      </c>
      <c r="K216" s="154">
        <v>1547.41</v>
      </c>
      <c r="L216" s="156">
        <v>-1253.5800000000002</v>
      </c>
      <c r="M216" s="20">
        <v>40452</v>
      </c>
      <c r="N216" s="20">
        <v>40816</v>
      </c>
      <c r="O216" s="157">
        <v>40395</v>
      </c>
      <c r="P216" s="158" t="s">
        <v>2926</v>
      </c>
      <c r="Q216" s="157">
        <v>40449</v>
      </c>
      <c r="R216" s="158" t="s">
        <v>2915</v>
      </c>
    </row>
    <row r="217" spans="2:18" s="31" customFormat="1" x14ac:dyDescent="0.2">
      <c r="B217" s="152" t="s">
        <v>440</v>
      </c>
      <c r="C217" s="152" t="s">
        <v>441</v>
      </c>
      <c r="D217" s="182" t="s">
        <v>442</v>
      </c>
      <c r="E217" s="153">
        <v>2559</v>
      </c>
      <c r="F217" s="153">
        <v>3412.37</v>
      </c>
      <c r="G217" s="154">
        <v>3884.83</v>
      </c>
      <c r="H217" s="155">
        <f t="shared" si="6"/>
        <v>1.1384550913294866</v>
      </c>
      <c r="I217" s="155">
        <f t="shared" si="7"/>
        <v>3.3690925053020084E-4</v>
      </c>
      <c r="J217" s="154">
        <v>7297.2</v>
      </c>
      <c r="K217" s="154">
        <v>3412.37</v>
      </c>
      <c r="L217" s="156">
        <v>3884.83</v>
      </c>
      <c r="M217" s="20">
        <v>40452</v>
      </c>
      <c r="N217" s="20">
        <v>40816</v>
      </c>
      <c r="O217" s="157">
        <v>39287</v>
      </c>
      <c r="P217" s="158" t="s">
        <v>2916</v>
      </c>
      <c r="Q217" s="157">
        <v>40478</v>
      </c>
      <c r="R217" s="158" t="s">
        <v>2917</v>
      </c>
    </row>
    <row r="218" spans="2:18" s="31" customFormat="1" x14ac:dyDescent="0.2">
      <c r="B218" s="152" t="s">
        <v>3199</v>
      </c>
      <c r="C218" s="152" t="s">
        <v>3200</v>
      </c>
      <c r="D218" s="182" t="s">
        <v>3201</v>
      </c>
      <c r="E218" s="153">
        <v>31.16</v>
      </c>
      <c r="F218" s="153">
        <v>31975.510000000002</v>
      </c>
      <c r="G218" s="154">
        <v>-2445.2400000000016</v>
      </c>
      <c r="H218" s="155">
        <f t="shared" si="6"/>
        <v>-7.6472275188104941E-2</v>
      </c>
      <c r="I218" s="155">
        <f t="shared" si="7"/>
        <v>1.3634025562756227E-3</v>
      </c>
      <c r="J218" s="154">
        <v>29530.27</v>
      </c>
      <c r="K218" s="154">
        <v>31975.510000000002</v>
      </c>
      <c r="L218" s="156">
        <v>-2445.2400000000016</v>
      </c>
      <c r="M218" s="20">
        <v>40452</v>
      </c>
      <c r="N218" s="20">
        <v>40816</v>
      </c>
      <c r="O218" s="157">
        <v>40330</v>
      </c>
      <c r="P218" s="158" t="s">
        <v>3056</v>
      </c>
      <c r="Q218" s="157">
        <v>40449</v>
      </c>
      <c r="R218" s="158" t="s">
        <v>2915</v>
      </c>
    </row>
    <row r="219" spans="2:18" s="31" customFormat="1" ht="25.5" x14ac:dyDescent="0.2">
      <c r="B219" s="152" t="s">
        <v>3202</v>
      </c>
      <c r="C219" s="152" t="s">
        <v>3203</v>
      </c>
      <c r="D219" s="182" t="s">
        <v>3204</v>
      </c>
      <c r="E219" s="153">
        <v>131.12</v>
      </c>
      <c r="F219" s="153">
        <v>1896.24</v>
      </c>
      <c r="G219" s="154">
        <v>-69.480000000000018</v>
      </c>
      <c r="H219" s="155">
        <f t="shared" si="6"/>
        <v>-3.6640931527654734E-2</v>
      </c>
      <c r="I219" s="155">
        <f t="shared" si="7"/>
        <v>8.4340889998704938E-5</v>
      </c>
      <c r="J219" s="154">
        <v>1826.76</v>
      </c>
      <c r="K219" s="154">
        <v>1896.24</v>
      </c>
      <c r="L219" s="156">
        <v>-69.480000000000018</v>
      </c>
      <c r="M219" s="20">
        <v>40452</v>
      </c>
      <c r="N219" s="20">
        <v>40816</v>
      </c>
      <c r="O219" s="157">
        <v>40429</v>
      </c>
      <c r="P219" s="158" t="s">
        <v>2915</v>
      </c>
      <c r="Q219" s="157">
        <v>40449</v>
      </c>
      <c r="R219" s="158" t="s">
        <v>2915</v>
      </c>
    </row>
    <row r="220" spans="2:18" s="31" customFormat="1" x14ac:dyDescent="0.2">
      <c r="B220" s="152" t="s">
        <v>767</v>
      </c>
      <c r="C220" s="152" t="s">
        <v>768</v>
      </c>
      <c r="D220" s="182" t="s">
        <v>768</v>
      </c>
      <c r="E220" s="153">
        <v>-1238.97</v>
      </c>
      <c r="F220" s="153">
        <v>0</v>
      </c>
      <c r="G220" s="159"/>
      <c r="H220" s="155"/>
      <c r="I220" s="155">
        <f t="shared" si="7"/>
        <v>8.3238344642207057E-3</v>
      </c>
      <c r="J220" s="154">
        <v>180287.97</v>
      </c>
      <c r="K220" s="154" t="s">
        <v>2801</v>
      </c>
      <c r="L220" s="156"/>
      <c r="M220" s="20">
        <v>40452</v>
      </c>
      <c r="N220" s="20">
        <v>40816</v>
      </c>
      <c r="O220" s="157">
        <v>40066</v>
      </c>
      <c r="P220" s="158" t="s">
        <v>2915</v>
      </c>
      <c r="Q220" s="157">
        <v>40451</v>
      </c>
      <c r="R220" s="158" t="s">
        <v>2915</v>
      </c>
    </row>
    <row r="221" spans="2:18" s="31" customFormat="1" x14ac:dyDescent="0.2">
      <c r="B221" s="152" t="s">
        <v>773</v>
      </c>
      <c r="C221" s="152" t="s">
        <v>774</v>
      </c>
      <c r="D221" s="182" t="s">
        <v>774</v>
      </c>
      <c r="E221" s="153">
        <v>-1215.8500000000001</v>
      </c>
      <c r="F221" s="153">
        <v>0</v>
      </c>
      <c r="G221" s="159"/>
      <c r="H221" s="155"/>
      <c r="I221" s="155">
        <f t="shared" si="7"/>
        <v>9.8674529052143797E-3</v>
      </c>
      <c r="J221" s="154">
        <v>213721.58000000002</v>
      </c>
      <c r="K221" s="154" t="s">
        <v>2801</v>
      </c>
      <c r="L221" s="156"/>
      <c r="M221" s="20">
        <v>40452</v>
      </c>
      <c r="N221" s="20">
        <v>40816</v>
      </c>
      <c r="O221" s="157">
        <v>40066</v>
      </c>
      <c r="P221" s="158" t="s">
        <v>2915</v>
      </c>
      <c r="Q221" s="157">
        <v>40451</v>
      </c>
      <c r="R221" s="158" t="s">
        <v>2915</v>
      </c>
    </row>
    <row r="222" spans="2:18" s="31" customFormat="1" x14ac:dyDescent="0.2">
      <c r="B222" s="152" t="s">
        <v>3205</v>
      </c>
      <c r="C222" s="152" t="s">
        <v>3206</v>
      </c>
      <c r="D222" s="182" t="s">
        <v>3206</v>
      </c>
      <c r="E222" s="153">
        <v>487.56</v>
      </c>
      <c r="F222" s="153">
        <v>11198.25</v>
      </c>
      <c r="G222" s="154">
        <v>-2403.0300000000007</v>
      </c>
      <c r="H222" s="155">
        <f t="shared" si="6"/>
        <v>-0.21458977965307086</v>
      </c>
      <c r="I222" s="155">
        <f t="shared" si="7"/>
        <v>4.0607232615910661E-4</v>
      </c>
      <c r="J222" s="154">
        <v>8795.2199999999993</v>
      </c>
      <c r="K222" s="154">
        <v>11198.25</v>
      </c>
      <c r="L222" s="156">
        <v>-2403.0300000000007</v>
      </c>
      <c r="M222" s="20">
        <v>40452</v>
      </c>
      <c r="N222" s="20">
        <v>40816</v>
      </c>
      <c r="O222" s="157">
        <v>40353</v>
      </c>
      <c r="P222" s="158" t="s">
        <v>3056</v>
      </c>
      <c r="Q222" s="157">
        <v>40449</v>
      </c>
      <c r="R222" s="158" t="s">
        <v>2915</v>
      </c>
    </row>
    <row r="223" spans="2:18" s="31" customFormat="1" ht="25.5" x14ac:dyDescent="0.2">
      <c r="B223" s="152" t="s">
        <v>4053</v>
      </c>
      <c r="C223" s="152" t="s">
        <v>4054</v>
      </c>
      <c r="D223" s="182" t="s">
        <v>4055</v>
      </c>
      <c r="E223" s="153">
        <v>53817</v>
      </c>
      <c r="F223" s="153">
        <v>0</v>
      </c>
      <c r="G223" s="159"/>
      <c r="H223" s="155"/>
      <c r="I223" s="155">
        <f t="shared" si="7"/>
        <v>2.4847126481093869E-3</v>
      </c>
      <c r="J223" s="154">
        <v>53817</v>
      </c>
      <c r="K223" s="154" t="s">
        <v>2801</v>
      </c>
      <c r="L223" s="156"/>
      <c r="M223" s="20">
        <v>40452</v>
      </c>
      <c r="N223" s="20">
        <v>40816</v>
      </c>
      <c r="O223" s="157">
        <v>40434</v>
      </c>
      <c r="P223" s="158" t="s">
        <v>2915</v>
      </c>
      <c r="Q223" s="157">
        <v>42643</v>
      </c>
      <c r="R223" s="158" t="s">
        <v>2915</v>
      </c>
    </row>
    <row r="224" spans="2:18" s="31" customFormat="1" ht="25.5" x14ac:dyDescent="0.2">
      <c r="B224" s="152" t="s">
        <v>4056</v>
      </c>
      <c r="C224" s="152" t="s">
        <v>4057</v>
      </c>
      <c r="D224" s="182" t="s">
        <v>4058</v>
      </c>
      <c r="E224" s="153">
        <v>13852.92</v>
      </c>
      <c r="F224" s="153">
        <v>0</v>
      </c>
      <c r="G224" s="159"/>
      <c r="H224" s="155"/>
      <c r="I224" s="155">
        <f t="shared" si="7"/>
        <v>6.3958462079356879E-4</v>
      </c>
      <c r="J224" s="154">
        <v>13852.92</v>
      </c>
      <c r="K224" s="154" t="s">
        <v>2801</v>
      </c>
      <c r="L224" s="156"/>
      <c r="M224" s="20">
        <v>40452</v>
      </c>
      <c r="N224" s="20">
        <v>40816</v>
      </c>
      <c r="O224" s="157">
        <v>40434</v>
      </c>
      <c r="P224" s="158" t="s">
        <v>2915</v>
      </c>
      <c r="Q224" s="157">
        <v>42643</v>
      </c>
      <c r="R224" s="158" t="s">
        <v>2915</v>
      </c>
    </row>
    <row r="225" spans="2:18" s="31" customFormat="1" ht="25.5" x14ac:dyDescent="0.2">
      <c r="B225" s="152" t="s">
        <v>4059</v>
      </c>
      <c r="C225" s="152" t="s">
        <v>4060</v>
      </c>
      <c r="D225" s="182" t="s">
        <v>4061</v>
      </c>
      <c r="E225" s="153">
        <v>106434.96</v>
      </c>
      <c r="F225" s="153">
        <v>0</v>
      </c>
      <c r="G225" s="159"/>
      <c r="H225" s="155"/>
      <c r="I225" s="155">
        <f t="shared" si="7"/>
        <v>4.914066025847162E-3</v>
      </c>
      <c r="J225" s="154">
        <v>106434.96</v>
      </c>
      <c r="K225" s="154" t="s">
        <v>2801</v>
      </c>
      <c r="L225" s="156"/>
      <c r="M225" s="20">
        <v>40452</v>
      </c>
      <c r="N225" s="20">
        <v>40816</v>
      </c>
      <c r="O225" s="157">
        <v>40434</v>
      </c>
      <c r="P225" s="158" t="s">
        <v>2915</v>
      </c>
      <c r="Q225" s="157">
        <v>42643</v>
      </c>
      <c r="R225" s="158" t="s">
        <v>2915</v>
      </c>
    </row>
    <row r="226" spans="2:18" s="31" customFormat="1" x14ac:dyDescent="0.2">
      <c r="B226" s="152" t="s">
        <v>4062</v>
      </c>
      <c r="C226" s="152" t="s">
        <v>4063</v>
      </c>
      <c r="D226" s="182" t="s">
        <v>4064</v>
      </c>
      <c r="E226" s="153">
        <v>8769.58</v>
      </c>
      <c r="F226" s="153">
        <v>0</v>
      </c>
      <c r="G226" s="159"/>
      <c r="H226" s="155"/>
      <c r="I226" s="155">
        <f t="shared" si="7"/>
        <v>4.0488853605007933E-4</v>
      </c>
      <c r="J226" s="154">
        <v>8769.58</v>
      </c>
      <c r="K226" s="154" t="s">
        <v>2801</v>
      </c>
      <c r="L226" s="156"/>
      <c r="M226" s="20">
        <v>40452</v>
      </c>
      <c r="N226" s="20">
        <v>40816</v>
      </c>
      <c r="O226" s="157">
        <v>40436</v>
      </c>
      <c r="P226" s="158" t="s">
        <v>2915</v>
      </c>
      <c r="Q226" s="157">
        <v>42643</v>
      </c>
      <c r="R226" s="158" t="s">
        <v>2915</v>
      </c>
    </row>
    <row r="227" spans="2:18" s="31" customFormat="1" ht="25.5" x14ac:dyDescent="0.2">
      <c r="B227" s="152" t="s">
        <v>4065</v>
      </c>
      <c r="C227" s="152" t="s">
        <v>4066</v>
      </c>
      <c r="D227" s="182" t="s">
        <v>4067</v>
      </c>
      <c r="E227" s="153">
        <v>72154.5</v>
      </c>
      <c r="F227" s="153">
        <v>0</v>
      </c>
      <c r="G227" s="159"/>
      <c r="H227" s="155"/>
      <c r="I227" s="155">
        <f t="shared" si="7"/>
        <v>3.3313488074030282E-3</v>
      </c>
      <c r="J227" s="154">
        <v>72154.5</v>
      </c>
      <c r="K227" s="154" t="s">
        <v>2801</v>
      </c>
      <c r="L227" s="156"/>
      <c r="M227" s="20">
        <v>40452</v>
      </c>
      <c r="N227" s="20">
        <v>40816</v>
      </c>
      <c r="O227" s="157">
        <v>40436</v>
      </c>
      <c r="P227" s="158" t="s">
        <v>2915</v>
      </c>
      <c r="Q227" s="157">
        <v>42643</v>
      </c>
      <c r="R227" s="158" t="s">
        <v>2915</v>
      </c>
    </row>
    <row r="228" spans="2:18" s="31" customFormat="1" x14ac:dyDescent="0.2">
      <c r="B228" s="152" t="s">
        <v>4068</v>
      </c>
      <c r="C228" s="152" t="s">
        <v>4069</v>
      </c>
      <c r="D228" s="182" t="s">
        <v>4070</v>
      </c>
      <c r="E228" s="153">
        <v>7427.06</v>
      </c>
      <c r="F228" s="153">
        <v>0</v>
      </c>
      <c r="G228" s="159"/>
      <c r="H228" s="155"/>
      <c r="I228" s="155">
        <f t="shared" si="7"/>
        <v>3.4290484271266153E-4</v>
      </c>
      <c r="J228" s="154">
        <v>7427.06</v>
      </c>
      <c r="K228" s="154" t="s">
        <v>2801</v>
      </c>
      <c r="L228" s="156"/>
      <c r="M228" s="20">
        <v>40452</v>
      </c>
      <c r="N228" s="20">
        <v>40816</v>
      </c>
      <c r="O228" s="157">
        <v>40436</v>
      </c>
      <c r="P228" s="158" t="s">
        <v>2915</v>
      </c>
      <c r="Q228" s="157">
        <v>42643</v>
      </c>
      <c r="R228" s="158" t="s">
        <v>2915</v>
      </c>
    </row>
    <row r="229" spans="2:18" s="31" customFormat="1" x14ac:dyDescent="0.2">
      <c r="B229" s="152" t="s">
        <v>4071</v>
      </c>
      <c r="C229" s="152" t="s">
        <v>4072</v>
      </c>
      <c r="D229" s="182" t="s">
        <v>4073</v>
      </c>
      <c r="E229" s="153">
        <v>109645.64</v>
      </c>
      <c r="F229" s="153">
        <v>0</v>
      </c>
      <c r="G229" s="159"/>
      <c r="H229" s="155"/>
      <c r="I229" s="155">
        <f t="shared" si="7"/>
        <v>5.062302033150278E-3</v>
      </c>
      <c r="J229" s="154">
        <v>109645.64</v>
      </c>
      <c r="K229" s="154" t="s">
        <v>2801</v>
      </c>
      <c r="L229" s="156"/>
      <c r="M229" s="20">
        <v>40452</v>
      </c>
      <c r="N229" s="20">
        <v>40816</v>
      </c>
      <c r="O229" s="157">
        <v>40434</v>
      </c>
      <c r="P229" s="158" t="s">
        <v>2915</v>
      </c>
      <c r="Q229" s="157">
        <v>42643</v>
      </c>
      <c r="R229" s="158" t="s">
        <v>2915</v>
      </c>
    </row>
    <row r="230" spans="2:18" s="31" customFormat="1" ht="25.5" x14ac:dyDescent="0.2">
      <c r="B230" s="152" t="s">
        <v>4074</v>
      </c>
      <c r="C230" s="152" t="s">
        <v>4075</v>
      </c>
      <c r="D230" s="182" t="s">
        <v>4076</v>
      </c>
      <c r="E230" s="153">
        <v>254720.7</v>
      </c>
      <c r="F230" s="153">
        <v>0</v>
      </c>
      <c r="G230" s="159"/>
      <c r="H230" s="155"/>
      <c r="I230" s="155">
        <f t="shared" si="7"/>
        <v>1.1760368378491495E-2</v>
      </c>
      <c r="J230" s="154">
        <v>254720.7</v>
      </c>
      <c r="K230" s="154" t="s">
        <v>2801</v>
      </c>
      <c r="L230" s="156"/>
      <c r="M230" s="20">
        <v>40452</v>
      </c>
      <c r="N230" s="20">
        <v>40816</v>
      </c>
      <c r="O230" s="157">
        <v>40431</v>
      </c>
      <c r="P230" s="158" t="s">
        <v>2915</v>
      </c>
      <c r="Q230" s="157">
        <v>40444</v>
      </c>
      <c r="R230" s="158" t="s">
        <v>2915</v>
      </c>
    </row>
    <row r="231" spans="2:18" s="31" customFormat="1" ht="25.5" x14ac:dyDescent="0.2">
      <c r="B231" s="152" t="s">
        <v>4077</v>
      </c>
      <c r="C231" s="152" t="s">
        <v>4078</v>
      </c>
      <c r="D231" s="182" t="s">
        <v>4079</v>
      </c>
      <c r="E231" s="153">
        <v>26956.080000000002</v>
      </c>
      <c r="F231" s="153">
        <v>0</v>
      </c>
      <c r="G231" s="159"/>
      <c r="H231" s="155"/>
      <c r="I231" s="155">
        <f t="shared" si="7"/>
        <v>1.2445530765269057E-3</v>
      </c>
      <c r="J231" s="154">
        <v>26956.080000000002</v>
      </c>
      <c r="K231" s="154" t="s">
        <v>2801</v>
      </c>
      <c r="L231" s="156"/>
      <c r="M231" s="20">
        <v>40452</v>
      </c>
      <c r="N231" s="20">
        <v>40816</v>
      </c>
      <c r="O231" s="157">
        <v>40431</v>
      </c>
      <c r="P231" s="158" t="s">
        <v>2915</v>
      </c>
      <c r="Q231" s="157">
        <v>40444</v>
      </c>
      <c r="R231" s="158" t="s">
        <v>2915</v>
      </c>
    </row>
    <row r="232" spans="2:18" s="31" customFormat="1" x14ac:dyDescent="0.2">
      <c r="B232" s="152" t="s">
        <v>4080</v>
      </c>
      <c r="C232" s="152" t="s">
        <v>4081</v>
      </c>
      <c r="D232" s="182" t="s">
        <v>4082</v>
      </c>
      <c r="E232" s="153">
        <v>43156.87</v>
      </c>
      <c r="F232" s="153">
        <v>0</v>
      </c>
      <c r="G232" s="159"/>
      <c r="H232" s="155"/>
      <c r="I232" s="155">
        <f t="shared" si="7"/>
        <v>1.9925380593829563E-3</v>
      </c>
      <c r="J232" s="154">
        <v>43156.87</v>
      </c>
      <c r="K232" s="154" t="s">
        <v>2801</v>
      </c>
      <c r="L232" s="156"/>
      <c r="M232" s="20">
        <v>40452</v>
      </c>
      <c r="N232" s="20">
        <v>40816</v>
      </c>
      <c r="O232" s="157">
        <v>40435</v>
      </c>
      <c r="P232" s="158" t="s">
        <v>2915</v>
      </c>
      <c r="Q232" s="157">
        <v>42643</v>
      </c>
      <c r="R232" s="158" t="s">
        <v>2915</v>
      </c>
    </row>
    <row r="233" spans="2:18" s="31" customFormat="1" ht="25.5" x14ac:dyDescent="0.2">
      <c r="B233" s="152" t="s">
        <v>3213</v>
      </c>
      <c r="C233" s="152" t="s">
        <v>3214</v>
      </c>
      <c r="D233" s="182" t="s">
        <v>3215</v>
      </c>
      <c r="E233" s="153">
        <v>14331.25</v>
      </c>
      <c r="F233" s="153">
        <v>0</v>
      </c>
      <c r="G233" s="159"/>
      <c r="H233" s="155"/>
      <c r="I233" s="155">
        <f t="shared" si="7"/>
        <v>6.6856162345455721E-4</v>
      </c>
      <c r="J233" s="154">
        <v>14480.54</v>
      </c>
      <c r="K233" s="154" t="s">
        <v>2801</v>
      </c>
      <c r="L233" s="156"/>
      <c r="M233" s="20">
        <v>40452</v>
      </c>
      <c r="N233" s="20">
        <v>40816</v>
      </c>
      <c r="O233" s="157">
        <v>40432</v>
      </c>
      <c r="P233" s="158" t="s">
        <v>2915</v>
      </c>
      <c r="Q233" s="157">
        <v>40444</v>
      </c>
      <c r="R233" s="158" t="s">
        <v>2915</v>
      </c>
    </row>
    <row r="234" spans="2:18" s="31" customFormat="1" x14ac:dyDescent="0.2">
      <c r="B234" s="152" t="s">
        <v>3219</v>
      </c>
      <c r="C234" s="152" t="s">
        <v>3220</v>
      </c>
      <c r="D234" s="182" t="s">
        <v>3221</v>
      </c>
      <c r="E234" s="153">
        <v>26106.31</v>
      </c>
      <c r="F234" s="153">
        <v>5596208.0300000003</v>
      </c>
      <c r="G234" s="154">
        <v>-2922817.04</v>
      </c>
      <c r="H234" s="155">
        <f t="shared" si="6"/>
        <v>-0.52228527322991602</v>
      </c>
      <c r="I234" s="155">
        <f t="shared" si="7"/>
        <v>0.12342955583170144</v>
      </c>
      <c r="J234" s="154">
        <v>2673390.9900000002</v>
      </c>
      <c r="K234" s="154">
        <v>5596208.0300000003</v>
      </c>
      <c r="L234" s="156">
        <v>-2922817.04</v>
      </c>
      <c r="M234" s="20">
        <v>40452</v>
      </c>
      <c r="N234" s="20">
        <v>40816</v>
      </c>
      <c r="O234" s="157">
        <v>40147</v>
      </c>
      <c r="P234" s="158" t="s">
        <v>2965</v>
      </c>
      <c r="Q234" s="157">
        <v>40449</v>
      </c>
      <c r="R234" s="158" t="s">
        <v>2915</v>
      </c>
    </row>
    <row r="235" spans="2:18" s="31" customFormat="1" x14ac:dyDescent="0.2">
      <c r="B235" s="152" t="s">
        <v>3225</v>
      </c>
      <c r="C235" s="152" t="s">
        <v>3226</v>
      </c>
      <c r="D235" s="182" t="s">
        <v>3227</v>
      </c>
      <c r="E235" s="153">
        <v>392.83</v>
      </c>
      <c r="F235" s="153">
        <v>5449.81</v>
      </c>
      <c r="G235" s="154">
        <v>23.149999999999636</v>
      </c>
      <c r="H235" s="155">
        <f t="shared" si="6"/>
        <v>4.2478545123590793E-3</v>
      </c>
      <c r="I235" s="155">
        <f t="shared" si="7"/>
        <v>2.5268470807731296E-4</v>
      </c>
      <c r="J235" s="154">
        <v>5472.96</v>
      </c>
      <c r="K235" s="154">
        <v>5449.81</v>
      </c>
      <c r="L235" s="156">
        <v>23.149999999999636</v>
      </c>
      <c r="M235" s="20">
        <v>40452</v>
      </c>
      <c r="N235" s="20">
        <v>40816</v>
      </c>
      <c r="O235" s="157">
        <v>40393</v>
      </c>
      <c r="P235" s="158" t="s">
        <v>2926</v>
      </c>
      <c r="Q235" s="157">
        <v>40449</v>
      </c>
      <c r="R235" s="158" t="s">
        <v>2915</v>
      </c>
    </row>
    <row r="236" spans="2:18" s="31" customFormat="1" x14ac:dyDescent="0.2">
      <c r="B236" s="152" t="s">
        <v>3228</v>
      </c>
      <c r="C236" s="152" t="s">
        <v>3229</v>
      </c>
      <c r="D236" s="182" t="s">
        <v>3229</v>
      </c>
      <c r="E236" s="153">
        <v>12347.78</v>
      </c>
      <c r="F236" s="153">
        <v>46168.28</v>
      </c>
      <c r="G236" s="154">
        <v>12962.68</v>
      </c>
      <c r="H236" s="155">
        <f t="shared" si="6"/>
        <v>0.28077026044721615</v>
      </c>
      <c r="I236" s="155">
        <f t="shared" si="7"/>
        <v>2.7300563800815771E-3</v>
      </c>
      <c r="J236" s="154">
        <v>59130.96</v>
      </c>
      <c r="K236" s="154">
        <v>46168.28</v>
      </c>
      <c r="L236" s="156">
        <v>12962.68</v>
      </c>
      <c r="M236" s="20">
        <v>40452</v>
      </c>
      <c r="N236" s="20">
        <v>40816</v>
      </c>
      <c r="O236" s="157">
        <v>40443</v>
      </c>
      <c r="P236" s="158" t="s">
        <v>2915</v>
      </c>
      <c r="Q236" s="157">
        <v>40814</v>
      </c>
      <c r="R236" s="158" t="s">
        <v>2915</v>
      </c>
    </row>
    <row r="237" spans="2:18" s="31" customFormat="1" x14ac:dyDescent="0.2">
      <c r="B237" s="152" t="s">
        <v>3230</v>
      </c>
      <c r="C237" s="152" t="s">
        <v>3231</v>
      </c>
      <c r="D237" s="182" t="s">
        <v>3231</v>
      </c>
      <c r="E237" s="153">
        <v>-1331.26</v>
      </c>
      <c r="F237" s="153">
        <v>0</v>
      </c>
      <c r="G237" s="159"/>
      <c r="H237" s="155"/>
      <c r="I237" s="155">
        <f t="shared" si="7"/>
        <v>4.1760957041669733E-3</v>
      </c>
      <c r="J237" s="154">
        <v>90451.08</v>
      </c>
      <c r="K237" s="154" t="s">
        <v>2801</v>
      </c>
      <c r="L237" s="156"/>
      <c r="M237" s="20">
        <v>40452</v>
      </c>
      <c r="N237" s="20">
        <v>40816</v>
      </c>
      <c r="O237" s="157">
        <v>40066</v>
      </c>
      <c r="P237" s="158" t="s">
        <v>2915</v>
      </c>
      <c r="Q237" s="157">
        <v>40451</v>
      </c>
      <c r="R237" s="158" t="s">
        <v>2915</v>
      </c>
    </row>
    <row r="238" spans="2:18" s="31" customFormat="1" x14ac:dyDescent="0.2">
      <c r="B238" s="152" t="s">
        <v>3232</v>
      </c>
      <c r="C238" s="152" t="s">
        <v>3233</v>
      </c>
      <c r="D238" s="182" t="s">
        <v>3234</v>
      </c>
      <c r="E238" s="153">
        <v>-467.29</v>
      </c>
      <c r="F238" s="153">
        <v>3266.9500000000003</v>
      </c>
      <c r="G238" s="154">
        <v>-953.30000000000018</v>
      </c>
      <c r="H238" s="155">
        <f t="shared" si="6"/>
        <v>-0.29180122132264041</v>
      </c>
      <c r="I238" s="155">
        <f t="shared" si="7"/>
        <v>1.0682043626174412E-4</v>
      </c>
      <c r="J238" s="154">
        <v>2313.65</v>
      </c>
      <c r="K238" s="154">
        <v>3266.9500000000003</v>
      </c>
      <c r="L238" s="156">
        <v>-953.30000000000018</v>
      </c>
      <c r="M238" s="20">
        <v>40452</v>
      </c>
      <c r="N238" s="20">
        <v>40816</v>
      </c>
      <c r="O238" s="157">
        <v>40428</v>
      </c>
      <c r="P238" s="158" t="s">
        <v>2915</v>
      </c>
      <c r="Q238" s="157">
        <v>40449</v>
      </c>
      <c r="R238" s="158" t="s">
        <v>2915</v>
      </c>
    </row>
    <row r="239" spans="2:18" s="31" customFormat="1" x14ac:dyDescent="0.2">
      <c r="B239" s="152" t="s">
        <v>4083</v>
      </c>
      <c r="C239" s="152" t="s">
        <v>4084</v>
      </c>
      <c r="D239" s="182" t="s">
        <v>4085</v>
      </c>
      <c r="E239" s="153">
        <v>8967.17</v>
      </c>
      <c r="F239" s="153">
        <v>0</v>
      </c>
      <c r="G239" s="159"/>
      <c r="H239" s="155"/>
      <c r="I239" s="155">
        <f t="shared" si="7"/>
        <v>4.1401119937467811E-4</v>
      </c>
      <c r="J239" s="154">
        <v>8967.17</v>
      </c>
      <c r="K239" s="154" t="s">
        <v>2801</v>
      </c>
      <c r="L239" s="156"/>
      <c r="M239" s="20">
        <v>40452</v>
      </c>
      <c r="N239" s="20">
        <v>40816</v>
      </c>
      <c r="O239" s="157">
        <v>40436</v>
      </c>
      <c r="P239" s="158" t="s">
        <v>2915</v>
      </c>
      <c r="Q239" s="157">
        <v>42643</v>
      </c>
      <c r="R239" s="158" t="s">
        <v>2915</v>
      </c>
    </row>
    <row r="240" spans="2:18" s="31" customFormat="1" x14ac:dyDescent="0.2">
      <c r="B240" s="152" t="s">
        <v>3235</v>
      </c>
      <c r="C240" s="152" t="s">
        <v>3236</v>
      </c>
      <c r="D240" s="182" t="s">
        <v>3237</v>
      </c>
      <c r="E240" s="153">
        <v>75286.78</v>
      </c>
      <c r="F240" s="153">
        <v>0</v>
      </c>
      <c r="G240" s="159"/>
      <c r="H240" s="155"/>
      <c r="I240" s="155">
        <f t="shared" si="7"/>
        <v>3.5046794105704055E-3</v>
      </c>
      <c r="J240" s="154">
        <v>75908.710000000006</v>
      </c>
      <c r="K240" s="154" t="s">
        <v>2801</v>
      </c>
      <c r="L240" s="156"/>
      <c r="M240" s="20">
        <v>40452</v>
      </c>
      <c r="N240" s="20">
        <v>40816</v>
      </c>
      <c r="O240" s="157">
        <v>40433</v>
      </c>
      <c r="P240" s="158" t="s">
        <v>2915</v>
      </c>
      <c r="Q240" s="157">
        <v>40444</v>
      </c>
      <c r="R240" s="158" t="s">
        <v>2915</v>
      </c>
    </row>
    <row r="241" spans="2:18" s="31" customFormat="1" x14ac:dyDescent="0.2">
      <c r="B241" s="152" t="s">
        <v>3238</v>
      </c>
      <c r="C241" s="152" t="s">
        <v>3239</v>
      </c>
      <c r="D241" s="182" t="s">
        <v>3240</v>
      </c>
      <c r="E241" s="153">
        <v>30667.08</v>
      </c>
      <c r="F241" s="153">
        <v>0</v>
      </c>
      <c r="G241" s="159"/>
      <c r="H241" s="155"/>
      <c r="I241" s="155">
        <f t="shared" si="7"/>
        <v>1.4237199865461609E-3</v>
      </c>
      <c r="J241" s="154">
        <v>30836.7</v>
      </c>
      <c r="K241" s="154" t="s">
        <v>2801</v>
      </c>
      <c r="L241" s="156"/>
      <c r="M241" s="20">
        <v>40452</v>
      </c>
      <c r="N241" s="20">
        <v>40816</v>
      </c>
      <c r="O241" s="157">
        <v>40433</v>
      </c>
      <c r="P241" s="158" t="s">
        <v>2915</v>
      </c>
      <c r="Q241" s="157">
        <v>40444</v>
      </c>
      <c r="R241" s="158" t="s">
        <v>2915</v>
      </c>
    </row>
    <row r="242" spans="2:18" s="31" customFormat="1" x14ac:dyDescent="0.2">
      <c r="B242" s="152" t="s">
        <v>3241</v>
      </c>
      <c r="C242" s="152" t="s">
        <v>3242</v>
      </c>
      <c r="D242" s="182" t="s">
        <v>3243</v>
      </c>
      <c r="E242" s="153">
        <v>49986.82</v>
      </c>
      <c r="F242" s="153">
        <v>0</v>
      </c>
      <c r="G242" s="159"/>
      <c r="H242" s="155"/>
      <c r="I242" s="155">
        <f t="shared" si="7"/>
        <v>2.3128114576477618E-3</v>
      </c>
      <c r="J242" s="154">
        <v>50093.75</v>
      </c>
      <c r="K242" s="154" t="s">
        <v>2801</v>
      </c>
      <c r="L242" s="156"/>
      <c r="M242" s="20">
        <v>40452</v>
      </c>
      <c r="N242" s="20">
        <v>40816</v>
      </c>
      <c r="O242" s="157">
        <v>40433</v>
      </c>
      <c r="P242" s="158" t="s">
        <v>2915</v>
      </c>
      <c r="Q242" s="157">
        <v>40444</v>
      </c>
      <c r="R242" s="158" t="s">
        <v>2915</v>
      </c>
    </row>
    <row r="243" spans="2:18" s="31" customFormat="1" x14ac:dyDescent="0.2">
      <c r="B243" s="152" t="s">
        <v>4086</v>
      </c>
      <c r="C243" s="152" t="s">
        <v>4087</v>
      </c>
      <c r="D243" s="182" t="s">
        <v>4088</v>
      </c>
      <c r="E243" s="153">
        <v>6025.91</v>
      </c>
      <c r="F243" s="153">
        <v>-7395.07</v>
      </c>
      <c r="G243" s="154">
        <v>13420.98</v>
      </c>
      <c r="H243" s="155">
        <f t="shared" si="6"/>
        <v>-1.8148550317982115</v>
      </c>
      <c r="I243" s="155">
        <f t="shared" si="7"/>
        <v>2.7821422214855594E-4</v>
      </c>
      <c r="J243" s="154">
        <v>6025.91</v>
      </c>
      <c r="K243" s="154">
        <v>-7395.07</v>
      </c>
      <c r="L243" s="156">
        <v>13420.98</v>
      </c>
      <c r="M243" s="20">
        <v>40452</v>
      </c>
      <c r="N243" s="20">
        <v>40816</v>
      </c>
      <c r="O243" s="157">
        <v>40465</v>
      </c>
      <c r="P243" s="158" t="s">
        <v>2917</v>
      </c>
      <c r="Q243" s="157">
        <v>40540</v>
      </c>
      <c r="R243" s="158" t="s">
        <v>2921</v>
      </c>
    </row>
    <row r="244" spans="2:18" s="31" customFormat="1" x14ac:dyDescent="0.2">
      <c r="B244" s="152" t="s">
        <v>4089</v>
      </c>
      <c r="C244" s="152" t="s">
        <v>4090</v>
      </c>
      <c r="D244" s="182" t="s">
        <v>4091</v>
      </c>
      <c r="E244" s="153">
        <v>5307.84</v>
      </c>
      <c r="F244" s="153">
        <v>5211.74</v>
      </c>
      <c r="G244" s="154">
        <v>96.100000000000364</v>
      </c>
      <c r="H244" s="155">
        <f t="shared" si="6"/>
        <v>1.8439139327748579E-2</v>
      </c>
      <c r="I244" s="155">
        <f t="shared" si="7"/>
        <v>2.4506117364663448E-4</v>
      </c>
      <c r="J244" s="154">
        <v>5307.84</v>
      </c>
      <c r="K244" s="154">
        <v>5211.74</v>
      </c>
      <c r="L244" s="156">
        <v>96.100000000000364</v>
      </c>
      <c r="M244" s="20">
        <v>40452</v>
      </c>
      <c r="N244" s="20">
        <v>40816</v>
      </c>
      <c r="O244" s="157">
        <v>40463</v>
      </c>
      <c r="P244" s="158" t="s">
        <v>2917</v>
      </c>
      <c r="Q244" s="157">
        <v>40449</v>
      </c>
      <c r="R244" s="158" t="s">
        <v>2915</v>
      </c>
    </row>
    <row r="245" spans="2:18" s="31" customFormat="1" x14ac:dyDescent="0.2">
      <c r="B245" s="152" t="s">
        <v>4092</v>
      </c>
      <c r="C245" s="152" t="s">
        <v>4093</v>
      </c>
      <c r="D245" s="182" t="s">
        <v>4093</v>
      </c>
      <c r="E245" s="153">
        <v>14371.57</v>
      </c>
      <c r="F245" s="153">
        <v>13864.42</v>
      </c>
      <c r="G245" s="154">
        <v>507.14999999999964</v>
      </c>
      <c r="H245" s="155">
        <f t="shared" si="6"/>
        <v>3.6579243848642758E-2</v>
      </c>
      <c r="I245" s="155">
        <f t="shared" si="7"/>
        <v>6.6353051549119092E-4</v>
      </c>
      <c r="J245" s="154">
        <v>14371.57</v>
      </c>
      <c r="K245" s="154">
        <v>13864.42</v>
      </c>
      <c r="L245" s="156">
        <v>507.14999999999964</v>
      </c>
      <c r="M245" s="20">
        <v>40452</v>
      </c>
      <c r="N245" s="20">
        <v>40816</v>
      </c>
      <c r="O245" s="157">
        <v>40499</v>
      </c>
      <c r="P245" s="158" t="s">
        <v>2965</v>
      </c>
      <c r="Q245" s="157">
        <v>40814</v>
      </c>
      <c r="R245" s="158" t="s">
        <v>2915</v>
      </c>
    </row>
    <row r="246" spans="2:18" s="31" customFormat="1" x14ac:dyDescent="0.2">
      <c r="B246" s="152" t="s">
        <v>4094</v>
      </c>
      <c r="C246" s="152" t="s">
        <v>4095</v>
      </c>
      <c r="D246" s="182" t="s">
        <v>3635</v>
      </c>
      <c r="E246" s="153">
        <v>-2216</v>
      </c>
      <c r="F246" s="153">
        <v>0</v>
      </c>
      <c r="G246" s="159"/>
      <c r="H246" s="155"/>
      <c r="I246" s="155">
        <f t="shared" si="7"/>
        <v>-1.0231196886133382E-4</v>
      </c>
      <c r="J246" s="154">
        <v>-2216</v>
      </c>
      <c r="K246" s="154" t="s">
        <v>2801</v>
      </c>
      <c r="L246" s="156"/>
      <c r="M246" s="20">
        <v>40452</v>
      </c>
      <c r="N246" s="20">
        <v>40816</v>
      </c>
      <c r="O246" s="157">
        <v>40505</v>
      </c>
      <c r="P246" s="158" t="s">
        <v>2965</v>
      </c>
      <c r="Q246" s="157">
        <v>40505</v>
      </c>
      <c r="R246" s="158" t="s">
        <v>2965</v>
      </c>
    </row>
    <row r="247" spans="2:18" s="31" customFormat="1" x14ac:dyDescent="0.2">
      <c r="B247" s="152" t="s">
        <v>3244</v>
      </c>
      <c r="C247" s="152" t="s">
        <v>3245</v>
      </c>
      <c r="D247" s="182" t="s">
        <v>3246</v>
      </c>
      <c r="E247" s="153">
        <v>-57.36</v>
      </c>
      <c r="F247" s="153">
        <v>23750.77</v>
      </c>
      <c r="G247" s="154">
        <v>-2163.4300000000003</v>
      </c>
      <c r="H247" s="155">
        <f t="shared" si="6"/>
        <v>-9.108883627772911E-2</v>
      </c>
      <c r="I247" s="155">
        <f t="shared" si="7"/>
        <v>9.9668017052302604E-4</v>
      </c>
      <c r="J247" s="154">
        <v>21587.34</v>
      </c>
      <c r="K247" s="154">
        <v>23750.77</v>
      </c>
      <c r="L247" s="156">
        <v>-2163.4300000000003</v>
      </c>
      <c r="M247" s="20">
        <v>40452</v>
      </c>
      <c r="N247" s="20">
        <v>40816</v>
      </c>
      <c r="O247" s="157">
        <v>40280</v>
      </c>
      <c r="P247" s="158" t="s">
        <v>2931</v>
      </c>
      <c r="Q247" s="157">
        <v>40449</v>
      </c>
      <c r="R247" s="158" t="s">
        <v>2915</v>
      </c>
    </row>
    <row r="248" spans="2:18" s="31" customFormat="1" x14ac:dyDescent="0.2">
      <c r="B248" s="152" t="s">
        <v>4096</v>
      </c>
      <c r="C248" s="152" t="s">
        <v>4097</v>
      </c>
      <c r="D248" s="182" t="s">
        <v>4098</v>
      </c>
      <c r="E248" s="153">
        <v>1458.81</v>
      </c>
      <c r="F248" s="153">
        <v>1719.95</v>
      </c>
      <c r="G248" s="154">
        <v>-261.1400000000001</v>
      </c>
      <c r="H248" s="155">
        <f t="shared" si="6"/>
        <v>-0.15182999505799594</v>
      </c>
      <c r="I248" s="155">
        <f t="shared" si="7"/>
        <v>6.7352763219585908E-5</v>
      </c>
      <c r="J248" s="154">
        <v>1458.81</v>
      </c>
      <c r="K248" s="154">
        <v>1719.95</v>
      </c>
      <c r="L248" s="156">
        <v>-261.1400000000001</v>
      </c>
      <c r="M248" s="20">
        <v>40452</v>
      </c>
      <c r="N248" s="20">
        <v>40816</v>
      </c>
      <c r="O248" s="157">
        <v>40553</v>
      </c>
      <c r="P248" s="158" t="s">
        <v>2922</v>
      </c>
      <c r="Q248" s="157">
        <v>40814</v>
      </c>
      <c r="R248" s="158" t="s">
        <v>2915</v>
      </c>
    </row>
    <row r="249" spans="2:18" s="31" customFormat="1" x14ac:dyDescent="0.2">
      <c r="B249" s="152" t="s">
        <v>4099</v>
      </c>
      <c r="C249" s="152" t="s">
        <v>4100</v>
      </c>
      <c r="D249" s="182" t="s">
        <v>3635</v>
      </c>
      <c r="E249" s="153">
        <v>-3500</v>
      </c>
      <c r="F249" s="153">
        <v>0</v>
      </c>
      <c r="G249" s="159"/>
      <c r="H249" s="155"/>
      <c r="I249" s="155">
        <f t="shared" si="7"/>
        <v>-1.6159381363477812E-4</v>
      </c>
      <c r="J249" s="154">
        <v>-3500</v>
      </c>
      <c r="K249" s="154" t="s">
        <v>2801</v>
      </c>
      <c r="L249" s="156"/>
      <c r="M249" s="20">
        <v>40452</v>
      </c>
      <c r="N249" s="20">
        <v>40816</v>
      </c>
      <c r="O249" s="157">
        <v>40571</v>
      </c>
      <c r="P249" s="158" t="s">
        <v>2922</v>
      </c>
      <c r="Q249" s="157">
        <v>40571</v>
      </c>
      <c r="R249" s="158" t="s">
        <v>2922</v>
      </c>
    </row>
    <row r="250" spans="2:18" s="31" customFormat="1" x14ac:dyDescent="0.2">
      <c r="B250" s="152" t="s">
        <v>4101</v>
      </c>
      <c r="C250" s="152" t="s">
        <v>4102</v>
      </c>
      <c r="D250" s="182" t="s">
        <v>3635</v>
      </c>
      <c r="E250" s="153">
        <v>-1966</v>
      </c>
      <c r="F250" s="153">
        <v>0</v>
      </c>
      <c r="G250" s="159"/>
      <c r="H250" s="155"/>
      <c r="I250" s="155">
        <f t="shared" si="7"/>
        <v>-9.0769553601706805E-5</v>
      </c>
      <c r="J250" s="154">
        <v>-1966</v>
      </c>
      <c r="K250" s="154" t="s">
        <v>2801</v>
      </c>
      <c r="L250" s="156"/>
      <c r="M250" s="20">
        <v>40452</v>
      </c>
      <c r="N250" s="20">
        <v>40816</v>
      </c>
      <c r="O250" s="157">
        <v>40571</v>
      </c>
      <c r="P250" s="158" t="s">
        <v>2922</v>
      </c>
      <c r="Q250" s="157">
        <v>40571</v>
      </c>
      <c r="R250" s="158" t="s">
        <v>2922</v>
      </c>
    </row>
    <row r="251" spans="2:18" s="31" customFormat="1" x14ac:dyDescent="0.2">
      <c r="B251" s="152" t="s">
        <v>4103</v>
      </c>
      <c r="C251" s="152" t="s">
        <v>4104</v>
      </c>
      <c r="D251" s="182" t="s">
        <v>3635</v>
      </c>
      <c r="E251" s="153">
        <v>-1206</v>
      </c>
      <c r="F251" s="153">
        <v>0</v>
      </c>
      <c r="G251" s="159"/>
      <c r="H251" s="155"/>
      <c r="I251" s="155">
        <f t="shared" si="7"/>
        <v>-5.5680611212440695E-5</v>
      </c>
      <c r="J251" s="154">
        <v>-1206</v>
      </c>
      <c r="K251" s="154" t="s">
        <v>2801</v>
      </c>
      <c r="L251" s="156"/>
      <c r="M251" s="20">
        <v>40452</v>
      </c>
      <c r="N251" s="20">
        <v>40816</v>
      </c>
      <c r="O251" s="157">
        <v>40571</v>
      </c>
      <c r="P251" s="158" t="s">
        <v>2922</v>
      </c>
      <c r="Q251" s="157">
        <v>40571</v>
      </c>
      <c r="R251" s="158" t="s">
        <v>2922</v>
      </c>
    </row>
    <row r="252" spans="2:18" s="31" customFormat="1" x14ac:dyDescent="0.2">
      <c r="B252" s="152" t="s">
        <v>4105</v>
      </c>
      <c r="C252" s="152" t="s">
        <v>4106</v>
      </c>
      <c r="D252" s="182" t="s">
        <v>3635</v>
      </c>
      <c r="E252" s="153">
        <v>-5789</v>
      </c>
      <c r="F252" s="153">
        <v>0</v>
      </c>
      <c r="G252" s="159"/>
      <c r="H252" s="155"/>
      <c r="I252" s="155">
        <f t="shared" si="7"/>
        <v>-2.6727616775192302E-4</v>
      </c>
      <c r="J252" s="154">
        <v>-5789</v>
      </c>
      <c r="K252" s="154" t="s">
        <v>2801</v>
      </c>
      <c r="L252" s="156"/>
      <c r="M252" s="20">
        <v>40452</v>
      </c>
      <c r="N252" s="20">
        <v>40816</v>
      </c>
      <c r="O252" s="157">
        <v>40571</v>
      </c>
      <c r="P252" s="158" t="s">
        <v>2922</v>
      </c>
      <c r="Q252" s="157">
        <v>40571</v>
      </c>
      <c r="R252" s="158" t="s">
        <v>2922</v>
      </c>
    </row>
    <row r="253" spans="2:18" s="31" customFormat="1" x14ac:dyDescent="0.2">
      <c r="B253" s="152" t="s">
        <v>4107</v>
      </c>
      <c r="C253" s="152" t="s">
        <v>4108</v>
      </c>
      <c r="D253" s="182" t="s">
        <v>3635</v>
      </c>
      <c r="E253" s="153">
        <v>-582</v>
      </c>
      <c r="F253" s="153">
        <v>0</v>
      </c>
      <c r="G253" s="159"/>
      <c r="H253" s="155"/>
      <c r="I253" s="155">
        <f t="shared" si="7"/>
        <v>-2.6870742724411679E-5</v>
      </c>
      <c r="J253" s="154">
        <v>-582</v>
      </c>
      <c r="K253" s="154" t="s">
        <v>2801</v>
      </c>
      <c r="L253" s="156"/>
      <c r="M253" s="20">
        <v>40452</v>
      </c>
      <c r="N253" s="20">
        <v>40816</v>
      </c>
      <c r="O253" s="157">
        <v>40562</v>
      </c>
      <c r="P253" s="158" t="s">
        <v>2922</v>
      </c>
      <c r="Q253" s="157">
        <v>40562</v>
      </c>
      <c r="R253" s="158" t="s">
        <v>2922</v>
      </c>
    </row>
    <row r="254" spans="2:18" s="31" customFormat="1" x14ac:dyDescent="0.2">
      <c r="B254" s="152" t="s">
        <v>4109</v>
      </c>
      <c r="C254" s="152" t="s">
        <v>4110</v>
      </c>
      <c r="D254" s="182" t="s">
        <v>4111</v>
      </c>
      <c r="E254" s="153">
        <v>209465.28</v>
      </c>
      <c r="F254" s="153">
        <v>250091.43</v>
      </c>
      <c r="G254" s="154">
        <v>-40626.149999999994</v>
      </c>
      <c r="H254" s="155">
        <f t="shared" si="6"/>
        <v>-0.16244519054491391</v>
      </c>
      <c r="I254" s="155">
        <f t="shared" si="7"/>
        <v>9.6709409769361772E-3</v>
      </c>
      <c r="J254" s="154">
        <v>209465.28</v>
      </c>
      <c r="K254" s="154">
        <v>250091.43</v>
      </c>
      <c r="L254" s="156">
        <v>-40626.149999999994</v>
      </c>
      <c r="M254" s="20">
        <v>40452</v>
      </c>
      <c r="N254" s="20">
        <v>40816</v>
      </c>
      <c r="O254" s="157">
        <v>40480</v>
      </c>
      <c r="P254" s="158" t="s">
        <v>2917</v>
      </c>
      <c r="Q254" s="157">
        <v>40814</v>
      </c>
      <c r="R254" s="158" t="s">
        <v>2915</v>
      </c>
    </row>
    <row r="255" spans="2:18" s="31" customFormat="1" x14ac:dyDescent="0.2">
      <c r="B255" s="152" t="s">
        <v>4112</v>
      </c>
      <c r="C255" s="152" t="s">
        <v>4113</v>
      </c>
      <c r="D255" s="182" t="s">
        <v>4114</v>
      </c>
      <c r="E255" s="153">
        <v>16561.920000000002</v>
      </c>
      <c r="F255" s="153">
        <v>13086.28</v>
      </c>
      <c r="G255" s="154">
        <v>3475.6400000000012</v>
      </c>
      <c r="H255" s="155">
        <f t="shared" si="6"/>
        <v>0.26559419483611851</v>
      </c>
      <c r="I255" s="155">
        <f t="shared" si="7"/>
        <v>7.6465823254688711E-4</v>
      </c>
      <c r="J255" s="154">
        <v>16561.920000000002</v>
      </c>
      <c r="K255" s="154">
        <v>13086.28</v>
      </c>
      <c r="L255" s="156">
        <v>3475.6400000000012</v>
      </c>
      <c r="M255" s="20">
        <v>40452</v>
      </c>
      <c r="N255" s="20">
        <v>40816</v>
      </c>
      <c r="O255" s="157">
        <v>40514</v>
      </c>
      <c r="P255" s="158" t="s">
        <v>2921</v>
      </c>
      <c r="Q255" s="157">
        <v>40564</v>
      </c>
      <c r="R255" s="158" t="s">
        <v>2922</v>
      </c>
    </row>
    <row r="256" spans="2:18" s="31" customFormat="1" x14ac:dyDescent="0.2">
      <c r="B256" s="152" t="s">
        <v>4115</v>
      </c>
      <c r="C256" s="152" t="s">
        <v>4116</v>
      </c>
      <c r="D256" s="182" t="s">
        <v>3181</v>
      </c>
      <c r="E256" s="153">
        <v>1694.52</v>
      </c>
      <c r="F256" s="153">
        <v>2313.15</v>
      </c>
      <c r="G256" s="154">
        <v>-618.63000000000011</v>
      </c>
      <c r="H256" s="155">
        <f t="shared" si="6"/>
        <v>-0.26744050320990859</v>
      </c>
      <c r="I256" s="155">
        <f t="shared" si="7"/>
        <v>7.8235414022972643E-5</v>
      </c>
      <c r="J256" s="154">
        <v>1694.52</v>
      </c>
      <c r="K256" s="154">
        <v>2313.15</v>
      </c>
      <c r="L256" s="156">
        <v>-618.63000000000011</v>
      </c>
      <c r="M256" s="20">
        <v>40452</v>
      </c>
      <c r="N256" s="20">
        <v>40816</v>
      </c>
      <c r="O256" s="157">
        <v>40464</v>
      </c>
      <c r="P256" s="158" t="s">
        <v>2917</v>
      </c>
      <c r="Q256" s="157">
        <v>40814</v>
      </c>
      <c r="R256" s="158" t="s">
        <v>2915</v>
      </c>
    </row>
    <row r="257" spans="2:18" s="31" customFormat="1" x14ac:dyDescent="0.2">
      <c r="B257" s="152" t="s">
        <v>4117</v>
      </c>
      <c r="C257" s="152" t="s">
        <v>4118</v>
      </c>
      <c r="D257" s="182" t="s">
        <v>4119</v>
      </c>
      <c r="E257" s="153">
        <v>561.99</v>
      </c>
      <c r="F257" s="153">
        <v>1118.8800000000001</v>
      </c>
      <c r="G257" s="154">
        <v>-556.8900000000001</v>
      </c>
      <c r="H257" s="155">
        <f t="shared" si="6"/>
        <v>-0.49772093522093525</v>
      </c>
      <c r="I257" s="155">
        <f t="shared" si="7"/>
        <v>2.5946887807031134E-5</v>
      </c>
      <c r="J257" s="154">
        <v>561.99</v>
      </c>
      <c r="K257" s="154">
        <v>1118.8800000000001</v>
      </c>
      <c r="L257" s="156">
        <v>-556.8900000000001</v>
      </c>
      <c r="M257" s="20">
        <v>40452</v>
      </c>
      <c r="N257" s="20">
        <v>40816</v>
      </c>
      <c r="O257" s="157">
        <v>40528</v>
      </c>
      <c r="P257" s="158" t="s">
        <v>2921</v>
      </c>
      <c r="Q257" s="157">
        <v>40571</v>
      </c>
      <c r="R257" s="158" t="s">
        <v>2922</v>
      </c>
    </row>
    <row r="258" spans="2:18" s="31" customFormat="1" x14ac:dyDescent="0.2">
      <c r="B258" s="152" t="s">
        <v>4120</v>
      </c>
      <c r="C258" s="152" t="s">
        <v>4121</v>
      </c>
      <c r="D258" s="182" t="s">
        <v>4122</v>
      </c>
      <c r="E258" s="153">
        <v>7307.72</v>
      </c>
      <c r="F258" s="153">
        <v>0</v>
      </c>
      <c r="G258" s="159"/>
      <c r="H258" s="155"/>
      <c r="I258" s="155">
        <f t="shared" si="7"/>
        <v>3.3739495536432598E-4</v>
      </c>
      <c r="J258" s="154">
        <v>7307.72</v>
      </c>
      <c r="K258" s="154" t="s">
        <v>2801</v>
      </c>
      <c r="L258" s="156"/>
      <c r="M258" s="20">
        <v>40452</v>
      </c>
      <c r="N258" s="20">
        <v>40816</v>
      </c>
      <c r="O258" s="157">
        <v>40437</v>
      </c>
      <c r="P258" s="158" t="s">
        <v>2915</v>
      </c>
      <c r="Q258" s="157">
        <v>40756</v>
      </c>
      <c r="R258" s="158" t="s">
        <v>2926</v>
      </c>
    </row>
    <row r="259" spans="2:18" s="31" customFormat="1" x14ac:dyDescent="0.2">
      <c r="B259" s="152" t="s">
        <v>4123</v>
      </c>
      <c r="C259" s="152" t="s">
        <v>4124</v>
      </c>
      <c r="D259" s="182" t="s">
        <v>4125</v>
      </c>
      <c r="E259" s="153">
        <v>16206.78</v>
      </c>
      <c r="F259" s="153">
        <v>0</v>
      </c>
      <c r="G259" s="159"/>
      <c r="H259" s="155"/>
      <c r="I259" s="155">
        <f t="shared" si="7"/>
        <v>7.4826153912567125E-4</v>
      </c>
      <c r="J259" s="154">
        <v>16206.78</v>
      </c>
      <c r="K259" s="154" t="s">
        <v>2801</v>
      </c>
      <c r="L259" s="156"/>
      <c r="M259" s="20">
        <v>40452</v>
      </c>
      <c r="N259" s="20">
        <v>40816</v>
      </c>
      <c r="O259" s="157">
        <v>40436</v>
      </c>
      <c r="P259" s="158" t="s">
        <v>2915</v>
      </c>
      <c r="Q259" s="157">
        <v>42643</v>
      </c>
      <c r="R259" s="158" t="s">
        <v>2915</v>
      </c>
    </row>
    <row r="260" spans="2:18" s="31" customFormat="1" x14ac:dyDescent="0.2">
      <c r="B260" s="152" t="s">
        <v>4126</v>
      </c>
      <c r="C260" s="152" t="s">
        <v>4127</v>
      </c>
      <c r="D260" s="182" t="s">
        <v>4128</v>
      </c>
      <c r="E260" s="153">
        <v>2265.41</v>
      </c>
      <c r="F260" s="153">
        <v>4728.45</v>
      </c>
      <c r="G260" s="154">
        <v>-2463.04</v>
      </c>
      <c r="H260" s="155">
        <f t="shared" si="6"/>
        <v>-0.52089796867895399</v>
      </c>
      <c r="I260" s="155">
        <f t="shared" si="7"/>
        <v>1.0459321181324649E-4</v>
      </c>
      <c r="J260" s="154">
        <v>2265.41</v>
      </c>
      <c r="K260" s="154">
        <v>4728.45</v>
      </c>
      <c r="L260" s="156">
        <v>-2463.04</v>
      </c>
      <c r="M260" s="20">
        <v>40452</v>
      </c>
      <c r="N260" s="20">
        <v>40816</v>
      </c>
      <c r="O260" s="157">
        <v>40451</v>
      </c>
      <c r="P260" s="158" t="s">
        <v>2915</v>
      </c>
      <c r="Q260" s="157">
        <v>40814</v>
      </c>
      <c r="R260" s="158" t="s">
        <v>2915</v>
      </c>
    </row>
    <row r="261" spans="2:18" s="31" customFormat="1" ht="25.5" x14ac:dyDescent="0.2">
      <c r="B261" s="152" t="s">
        <v>3256</v>
      </c>
      <c r="C261" s="152" t="s">
        <v>3257</v>
      </c>
      <c r="D261" s="182" t="s">
        <v>3258</v>
      </c>
      <c r="E261" s="153">
        <v>-133.36000000000001</v>
      </c>
      <c r="F261" s="153">
        <v>21121.59</v>
      </c>
      <c r="G261" s="154">
        <v>8805.7799999999988</v>
      </c>
      <c r="H261" s="155">
        <f t="shared" si="6"/>
        <v>0.41690895429747471</v>
      </c>
      <c r="I261" s="155">
        <f t="shared" si="7"/>
        <v>1.3817365286740142E-3</v>
      </c>
      <c r="J261" s="154">
        <v>29927.37</v>
      </c>
      <c r="K261" s="154">
        <v>21121.59</v>
      </c>
      <c r="L261" s="156">
        <v>8805.7799999999988</v>
      </c>
      <c r="M261" s="20">
        <v>40452</v>
      </c>
      <c r="N261" s="20">
        <v>40816</v>
      </c>
      <c r="O261" s="157">
        <v>40322</v>
      </c>
      <c r="P261" s="158" t="s">
        <v>2914</v>
      </c>
      <c r="Q261" s="157">
        <v>40449</v>
      </c>
      <c r="R261" s="158" t="s">
        <v>2915</v>
      </c>
    </row>
    <row r="262" spans="2:18" s="31" customFormat="1" x14ac:dyDescent="0.2">
      <c r="B262" s="152" t="s">
        <v>4129</v>
      </c>
      <c r="C262" s="152" t="s">
        <v>4130</v>
      </c>
      <c r="D262" s="182" t="s">
        <v>4131</v>
      </c>
      <c r="E262" s="153">
        <v>66166.37</v>
      </c>
      <c r="F262" s="153">
        <v>49025.880000000005</v>
      </c>
      <c r="G262" s="154">
        <v>17140.489999999991</v>
      </c>
      <c r="H262" s="155">
        <f t="shared" si="6"/>
        <v>0.34962126126037901</v>
      </c>
      <c r="I262" s="155">
        <f t="shared" si="7"/>
        <v>3.0548788750485068E-3</v>
      </c>
      <c r="J262" s="154">
        <v>66166.37</v>
      </c>
      <c r="K262" s="154">
        <v>49025.880000000005</v>
      </c>
      <c r="L262" s="156">
        <v>17140.489999999991</v>
      </c>
      <c r="M262" s="20">
        <v>40452</v>
      </c>
      <c r="N262" s="20">
        <v>40816</v>
      </c>
      <c r="O262" s="157">
        <v>40603</v>
      </c>
      <c r="P262" s="158" t="s">
        <v>2930</v>
      </c>
      <c r="Q262" s="157">
        <v>40814</v>
      </c>
      <c r="R262" s="158" t="s">
        <v>2915</v>
      </c>
    </row>
    <row r="263" spans="2:18" s="31" customFormat="1" x14ac:dyDescent="0.2">
      <c r="B263" s="152" t="s">
        <v>4132</v>
      </c>
      <c r="C263" s="152" t="s">
        <v>4133</v>
      </c>
      <c r="D263" s="182" t="s">
        <v>4134</v>
      </c>
      <c r="E263" s="153">
        <v>181069.35</v>
      </c>
      <c r="F263" s="153">
        <v>18325.170000000002</v>
      </c>
      <c r="G263" s="154">
        <v>162744.18</v>
      </c>
      <c r="H263" s="155">
        <f t="shared" si="6"/>
        <v>8.8809096996098802</v>
      </c>
      <c r="I263" s="155">
        <f t="shared" si="7"/>
        <v>8.3599105139629763E-3</v>
      </c>
      <c r="J263" s="154">
        <v>181069.35</v>
      </c>
      <c r="K263" s="154">
        <v>18325.170000000002</v>
      </c>
      <c r="L263" s="156">
        <v>162744.18</v>
      </c>
      <c r="M263" s="20">
        <v>40452</v>
      </c>
      <c r="N263" s="20">
        <v>40816</v>
      </c>
      <c r="O263" s="157">
        <v>40683</v>
      </c>
      <c r="P263" s="158" t="s">
        <v>2914</v>
      </c>
      <c r="Q263" s="157">
        <v>40814</v>
      </c>
      <c r="R263" s="158" t="s">
        <v>2915</v>
      </c>
    </row>
    <row r="264" spans="2:18" s="31" customFormat="1" x14ac:dyDescent="0.2">
      <c r="B264" s="152" t="s">
        <v>4135</v>
      </c>
      <c r="C264" s="152" t="s">
        <v>4136</v>
      </c>
      <c r="D264" s="182" t="s">
        <v>4137</v>
      </c>
      <c r="E264" s="153">
        <v>8380.02</v>
      </c>
      <c r="F264" s="153">
        <v>31569.56</v>
      </c>
      <c r="G264" s="154">
        <v>-23189.54</v>
      </c>
      <c r="H264" s="155">
        <f t="shared" si="6"/>
        <v>-0.73455379169047652</v>
      </c>
      <c r="I264" s="155">
        <f t="shared" si="7"/>
        <v>3.8690268289591815E-4</v>
      </c>
      <c r="J264" s="154">
        <v>8380.02</v>
      </c>
      <c r="K264" s="154">
        <v>31569.56</v>
      </c>
      <c r="L264" s="156">
        <v>-23189.54</v>
      </c>
      <c r="M264" s="20">
        <v>40452</v>
      </c>
      <c r="N264" s="20">
        <v>40816</v>
      </c>
      <c r="O264" s="157">
        <v>40725</v>
      </c>
      <c r="P264" s="158" t="s">
        <v>2916</v>
      </c>
      <c r="Q264" s="157">
        <v>40814</v>
      </c>
      <c r="R264" s="158" t="s">
        <v>2915</v>
      </c>
    </row>
    <row r="265" spans="2:18" s="31" customFormat="1" x14ac:dyDescent="0.2">
      <c r="B265" s="152" t="s">
        <v>4138</v>
      </c>
      <c r="C265" s="152" t="s">
        <v>4139</v>
      </c>
      <c r="D265" s="182" t="s">
        <v>4140</v>
      </c>
      <c r="E265" s="153">
        <v>1073.3900000000001</v>
      </c>
      <c r="F265" s="153">
        <v>14350.08</v>
      </c>
      <c r="G265" s="154">
        <v>-13276.69</v>
      </c>
      <c r="H265" s="155">
        <f t="shared" si="6"/>
        <v>-0.9251997201409331</v>
      </c>
      <c r="I265" s="155">
        <f t="shared" si="7"/>
        <v>4.9558052462124145E-5</v>
      </c>
      <c r="J265" s="154">
        <v>1073.3900000000001</v>
      </c>
      <c r="K265" s="154">
        <v>14350.08</v>
      </c>
      <c r="L265" s="156">
        <v>-13276.69</v>
      </c>
      <c r="M265" s="20">
        <v>40452</v>
      </c>
      <c r="N265" s="20">
        <v>40816</v>
      </c>
      <c r="O265" s="157">
        <v>40793</v>
      </c>
      <c r="P265" s="158" t="s">
        <v>2915</v>
      </c>
      <c r="Q265" s="157">
        <v>40848</v>
      </c>
      <c r="R265" s="158" t="s">
        <v>2965</v>
      </c>
    </row>
    <row r="266" spans="2:18" s="31" customFormat="1" x14ac:dyDescent="0.2">
      <c r="B266" s="152" t="s">
        <v>4141</v>
      </c>
      <c r="C266" s="152" t="s">
        <v>4142</v>
      </c>
      <c r="D266" s="182" t="s">
        <v>4143</v>
      </c>
      <c r="E266" s="153">
        <v>44260.770000000004</v>
      </c>
      <c r="F266" s="153">
        <v>48992.29</v>
      </c>
      <c r="G266" s="154">
        <v>-4731.5199999999968</v>
      </c>
      <c r="H266" s="155">
        <f t="shared" si="6"/>
        <v>-9.6576828721417124E-2</v>
      </c>
      <c r="I266" s="155">
        <f t="shared" si="7"/>
        <v>2.0435047482033654E-3</v>
      </c>
      <c r="J266" s="154">
        <v>44260.770000000004</v>
      </c>
      <c r="K266" s="154">
        <v>48992.29</v>
      </c>
      <c r="L266" s="156">
        <v>-4731.5199999999968</v>
      </c>
      <c r="M266" s="20">
        <v>40452</v>
      </c>
      <c r="N266" s="20">
        <v>40816</v>
      </c>
      <c r="O266" s="157">
        <v>40721</v>
      </c>
      <c r="P266" s="158" t="s">
        <v>3056</v>
      </c>
      <c r="Q266" s="157">
        <v>40814</v>
      </c>
      <c r="R266" s="158" t="s">
        <v>2915</v>
      </c>
    </row>
    <row r="267" spans="2:18" s="31" customFormat="1" x14ac:dyDescent="0.2">
      <c r="B267" s="152" t="s">
        <v>4144</v>
      </c>
      <c r="C267" s="152" t="s">
        <v>4145</v>
      </c>
      <c r="D267" s="182" t="s">
        <v>4146</v>
      </c>
      <c r="E267" s="153">
        <v>84253.41</v>
      </c>
      <c r="F267" s="153">
        <v>151333.57</v>
      </c>
      <c r="G267" s="154">
        <v>-67080.160000000003</v>
      </c>
      <c r="H267" s="155">
        <f t="shared" si="6"/>
        <v>-0.44326027595859929</v>
      </c>
      <c r="I267" s="155">
        <f t="shared" si="7"/>
        <v>3.8899513810384434E-3</v>
      </c>
      <c r="J267" s="154">
        <v>84253.41</v>
      </c>
      <c r="K267" s="154">
        <v>151333.57</v>
      </c>
      <c r="L267" s="156">
        <v>-67080.160000000003</v>
      </c>
      <c r="M267" s="20">
        <v>40452</v>
      </c>
      <c r="N267" s="20">
        <v>40816</v>
      </c>
      <c r="O267" s="157">
        <v>40745</v>
      </c>
      <c r="P267" s="158" t="s">
        <v>2916</v>
      </c>
      <c r="Q267" s="157">
        <v>40814</v>
      </c>
      <c r="R267" s="158" t="s">
        <v>2915</v>
      </c>
    </row>
    <row r="268" spans="2:18" s="31" customFormat="1" x14ac:dyDescent="0.2">
      <c r="B268" s="152" t="s">
        <v>4147</v>
      </c>
      <c r="C268" s="152" t="s">
        <v>4148</v>
      </c>
      <c r="D268" s="182" t="s">
        <v>4149</v>
      </c>
      <c r="E268" s="153">
        <v>7781.2300000000005</v>
      </c>
      <c r="F268" s="153">
        <v>12784.99</v>
      </c>
      <c r="G268" s="154">
        <v>-5003.7599999999993</v>
      </c>
      <c r="H268" s="155">
        <f t="shared" si="6"/>
        <v>-0.39137770150778367</v>
      </c>
      <c r="I268" s="155">
        <f t="shared" si="7"/>
        <v>3.5925675156266992E-4</v>
      </c>
      <c r="J268" s="154">
        <v>7781.2300000000005</v>
      </c>
      <c r="K268" s="154">
        <v>12784.99</v>
      </c>
      <c r="L268" s="156">
        <v>-5003.7599999999993</v>
      </c>
      <c r="M268" s="20">
        <v>40452</v>
      </c>
      <c r="N268" s="20">
        <v>40816</v>
      </c>
      <c r="O268" s="157">
        <v>40422</v>
      </c>
      <c r="P268" s="158" t="s">
        <v>2915</v>
      </c>
      <c r="Q268" s="157">
        <v>40449</v>
      </c>
      <c r="R268" s="158" t="s">
        <v>2915</v>
      </c>
    </row>
    <row r="269" spans="2:18" s="31" customFormat="1" x14ac:dyDescent="0.2">
      <c r="B269" s="152" t="s">
        <v>4150</v>
      </c>
      <c r="C269" s="152" t="s">
        <v>4151</v>
      </c>
      <c r="D269" s="182" t="s">
        <v>4152</v>
      </c>
      <c r="E269" s="153">
        <v>28143.14</v>
      </c>
      <c r="F269" s="153">
        <v>25880.83</v>
      </c>
      <c r="G269" s="154">
        <v>2262.3099999999977</v>
      </c>
      <c r="H269" s="155">
        <f t="shared" si="6"/>
        <v>8.7412575253575625E-2</v>
      </c>
      <c r="I269" s="155">
        <f t="shared" si="7"/>
        <v>1.2993592343592771E-3</v>
      </c>
      <c r="J269" s="154">
        <v>28143.14</v>
      </c>
      <c r="K269" s="154">
        <v>25880.83</v>
      </c>
      <c r="L269" s="156">
        <v>2262.3099999999977</v>
      </c>
      <c r="M269" s="20">
        <v>40452</v>
      </c>
      <c r="N269" s="20">
        <v>40816</v>
      </c>
      <c r="O269" s="157">
        <v>40725</v>
      </c>
      <c r="P269" s="158" t="s">
        <v>2916</v>
      </c>
      <c r="Q269" s="157">
        <v>40814</v>
      </c>
      <c r="R269" s="158" t="s">
        <v>2915</v>
      </c>
    </row>
    <row r="270" spans="2:18" s="31" customFormat="1" x14ac:dyDescent="0.2">
      <c r="B270" s="152" t="s">
        <v>3262</v>
      </c>
      <c r="C270" s="152" t="s">
        <v>3263</v>
      </c>
      <c r="D270" s="182" t="s">
        <v>3264</v>
      </c>
      <c r="E270" s="153">
        <v>1718043.71</v>
      </c>
      <c r="F270" s="153">
        <v>3009467.72</v>
      </c>
      <c r="G270" s="154">
        <v>807728.9299999997</v>
      </c>
      <c r="H270" s="155">
        <f t="shared" si="6"/>
        <v>0.26839594411732043</v>
      </c>
      <c r="I270" s="155">
        <f t="shared" si="7"/>
        <v>0.1762386754478284</v>
      </c>
      <c r="J270" s="154">
        <v>3817196.65</v>
      </c>
      <c r="K270" s="154">
        <v>3009467.72</v>
      </c>
      <c r="L270" s="156">
        <v>807728.9299999997</v>
      </c>
      <c r="M270" s="20">
        <v>40452</v>
      </c>
      <c r="N270" s="20">
        <v>40816</v>
      </c>
      <c r="O270" s="157">
        <v>40360</v>
      </c>
      <c r="P270" s="158" t="s">
        <v>2916</v>
      </c>
      <c r="Q270" s="157">
        <v>40543</v>
      </c>
      <c r="R270" s="158" t="s">
        <v>2921</v>
      </c>
    </row>
    <row r="271" spans="2:18" s="31" customFormat="1" x14ac:dyDescent="0.2">
      <c r="B271" s="152" t="s">
        <v>4153</v>
      </c>
      <c r="C271" s="152" t="s">
        <v>4154</v>
      </c>
      <c r="D271" s="182" t="s">
        <v>4155</v>
      </c>
      <c r="E271" s="153">
        <v>32078.7</v>
      </c>
      <c r="F271" s="153">
        <v>62145.630000000005</v>
      </c>
      <c r="G271" s="154">
        <v>-30066.930000000004</v>
      </c>
      <c r="H271" s="155">
        <f>G271/F271</f>
        <v>-0.48381406705507696</v>
      </c>
      <c r="I271" s="155">
        <f t="shared" ref="I271:I334" si="8">J271/21659245</f>
        <v>1.4810627055559878E-3</v>
      </c>
      <c r="J271" s="154">
        <v>32078.7</v>
      </c>
      <c r="K271" s="154">
        <v>62145.630000000005</v>
      </c>
      <c r="L271" s="156">
        <v>-30066.930000000004</v>
      </c>
      <c r="M271" s="20">
        <v>40452</v>
      </c>
      <c r="N271" s="20">
        <v>40816</v>
      </c>
      <c r="O271" s="157">
        <v>40620</v>
      </c>
      <c r="P271" s="158" t="s">
        <v>2930</v>
      </c>
      <c r="Q271" s="157">
        <v>40816</v>
      </c>
      <c r="R271" s="158" t="s">
        <v>2915</v>
      </c>
    </row>
    <row r="272" spans="2:18" s="31" customFormat="1" x14ac:dyDescent="0.2">
      <c r="B272" s="152" t="s">
        <v>3268</v>
      </c>
      <c r="C272" s="152" t="s">
        <v>3269</v>
      </c>
      <c r="D272" s="182" t="s">
        <v>3270</v>
      </c>
      <c r="E272" s="153">
        <v>8334.07</v>
      </c>
      <c r="F272" s="153">
        <v>57532.62</v>
      </c>
      <c r="G272" s="154">
        <v>-18484.11</v>
      </c>
      <c r="H272" s="155">
        <f>G272/F272</f>
        <v>-0.32128051877352359</v>
      </c>
      <c r="I272" s="155">
        <f t="shared" si="8"/>
        <v>1.8028564707587916E-3</v>
      </c>
      <c r="J272" s="154">
        <v>39048.51</v>
      </c>
      <c r="K272" s="154">
        <v>57532.62</v>
      </c>
      <c r="L272" s="156">
        <v>-18484.11</v>
      </c>
      <c r="M272" s="20">
        <v>40452</v>
      </c>
      <c r="N272" s="20">
        <v>40816</v>
      </c>
      <c r="O272" s="157">
        <v>40331</v>
      </c>
      <c r="P272" s="158" t="s">
        <v>3056</v>
      </c>
      <c r="Q272" s="157">
        <v>40675</v>
      </c>
      <c r="R272" s="158" t="s">
        <v>2914</v>
      </c>
    </row>
    <row r="273" spans="2:18" s="31" customFormat="1" x14ac:dyDescent="0.2">
      <c r="B273" s="152" t="s">
        <v>4156</v>
      </c>
      <c r="C273" s="152" t="s">
        <v>4157</v>
      </c>
      <c r="D273" s="182" t="s">
        <v>4158</v>
      </c>
      <c r="E273" s="153">
        <v>3178.53</v>
      </c>
      <c r="F273" s="153">
        <v>2791.9900000000002</v>
      </c>
      <c r="G273" s="154">
        <v>386.53999999999996</v>
      </c>
      <c r="H273" s="155">
        <f>G273/F273</f>
        <v>0.13844605460621276</v>
      </c>
      <c r="I273" s="155">
        <f t="shared" si="8"/>
        <v>1.4675165270072895E-4</v>
      </c>
      <c r="J273" s="154">
        <v>3178.53</v>
      </c>
      <c r="K273" s="154">
        <v>2791.9900000000002</v>
      </c>
      <c r="L273" s="156">
        <v>386.53999999999996</v>
      </c>
      <c r="M273" s="20">
        <v>40452</v>
      </c>
      <c r="N273" s="20">
        <v>40816</v>
      </c>
      <c r="O273" s="157">
        <v>40462</v>
      </c>
      <c r="P273" s="158" t="s">
        <v>2917</v>
      </c>
      <c r="Q273" s="157">
        <v>40475</v>
      </c>
      <c r="R273" s="158" t="s">
        <v>2917</v>
      </c>
    </row>
    <row r="274" spans="2:18" s="31" customFormat="1" ht="25.5" x14ac:dyDescent="0.2">
      <c r="B274" s="152" t="s">
        <v>3288</v>
      </c>
      <c r="C274" s="152" t="s">
        <v>3289</v>
      </c>
      <c r="D274" s="182" t="s">
        <v>3290</v>
      </c>
      <c r="E274" s="153">
        <v>223.32</v>
      </c>
      <c r="F274" s="153">
        <v>18727.55</v>
      </c>
      <c r="G274" s="154">
        <v>6636.2800000000025</v>
      </c>
      <c r="H274" s="155">
        <f>G274/F274</f>
        <v>0.35435921943874149</v>
      </c>
      <c r="I274" s="155">
        <f t="shared" si="8"/>
        <v>1.1710394337383413E-3</v>
      </c>
      <c r="J274" s="154">
        <v>25363.83</v>
      </c>
      <c r="K274" s="154">
        <v>18727.55</v>
      </c>
      <c r="L274" s="156">
        <v>6636.2800000000025</v>
      </c>
      <c r="M274" s="20">
        <v>40452</v>
      </c>
      <c r="N274" s="20">
        <v>40816</v>
      </c>
      <c r="O274" s="157">
        <v>40249</v>
      </c>
      <c r="P274" s="158" t="s">
        <v>2930</v>
      </c>
      <c r="Q274" s="157">
        <v>40375</v>
      </c>
      <c r="R274" s="158" t="s">
        <v>2916</v>
      </c>
    </row>
    <row r="275" spans="2:18" s="31" customFormat="1" x14ac:dyDescent="0.2">
      <c r="B275" s="152" t="s">
        <v>3291</v>
      </c>
      <c r="C275" s="152" t="s">
        <v>3292</v>
      </c>
      <c r="D275" s="182" t="s">
        <v>3293</v>
      </c>
      <c r="E275" s="153">
        <v>-87.86</v>
      </c>
      <c r="F275" s="153">
        <v>6645.08</v>
      </c>
      <c r="G275" s="154">
        <v>-1451.7699999999995</v>
      </c>
      <c r="H275" s="155">
        <f>G275/F275</f>
        <v>-0.2184729152997405</v>
      </c>
      <c r="I275" s="155">
        <f t="shared" si="8"/>
        <v>2.3977336236789419E-4</v>
      </c>
      <c r="J275" s="154">
        <v>5193.3100000000004</v>
      </c>
      <c r="K275" s="154">
        <v>6645.08</v>
      </c>
      <c r="L275" s="156">
        <v>-1451.7699999999995</v>
      </c>
      <c r="M275" s="20">
        <v>40452</v>
      </c>
      <c r="N275" s="20">
        <v>40816</v>
      </c>
      <c r="O275" s="157">
        <v>40350</v>
      </c>
      <c r="P275" s="158" t="s">
        <v>3056</v>
      </c>
      <c r="Q275" s="157">
        <v>40449</v>
      </c>
      <c r="R275" s="158" t="s">
        <v>2915</v>
      </c>
    </row>
    <row r="276" spans="2:18" s="31" customFormat="1" x14ac:dyDescent="0.2">
      <c r="B276" s="152" t="s">
        <v>4159</v>
      </c>
      <c r="C276" s="152" t="s">
        <v>4160</v>
      </c>
      <c r="D276" s="182" t="s">
        <v>3635</v>
      </c>
      <c r="E276" s="153">
        <v>-162</v>
      </c>
      <c r="F276" s="153">
        <v>0</v>
      </c>
      <c r="G276" s="159"/>
      <c r="H276" s="155"/>
      <c r="I276" s="155">
        <f t="shared" si="8"/>
        <v>-7.479485088238302E-6</v>
      </c>
      <c r="J276" s="154">
        <v>-162</v>
      </c>
      <c r="K276" s="154" t="s">
        <v>2801</v>
      </c>
      <c r="L276" s="156"/>
      <c r="M276" s="20">
        <v>40452</v>
      </c>
      <c r="N276" s="20">
        <v>40816</v>
      </c>
      <c r="O276" s="157">
        <v>40511</v>
      </c>
      <c r="P276" s="158" t="s">
        <v>2965</v>
      </c>
      <c r="Q276" s="157">
        <v>40511</v>
      </c>
      <c r="R276" s="158" t="s">
        <v>2965</v>
      </c>
    </row>
    <row r="277" spans="2:18" s="31" customFormat="1" x14ac:dyDescent="0.2">
      <c r="B277" s="152" t="s">
        <v>3297</v>
      </c>
      <c r="C277" s="152" t="s">
        <v>3298</v>
      </c>
      <c r="D277" s="182" t="s">
        <v>3299</v>
      </c>
      <c r="E277" s="153">
        <v>1113.3</v>
      </c>
      <c r="F277" s="153">
        <v>986.03</v>
      </c>
      <c r="G277" s="154">
        <v>321.24</v>
      </c>
      <c r="H277" s="155">
        <f>G277/F277</f>
        <v>0.32579130452420313</v>
      </c>
      <c r="I277" s="155">
        <f t="shared" si="8"/>
        <v>6.0356212785810398E-5</v>
      </c>
      <c r="J277" s="154">
        <v>1307.27</v>
      </c>
      <c r="K277" s="154">
        <v>986.03</v>
      </c>
      <c r="L277" s="156">
        <v>321.24</v>
      </c>
      <c r="M277" s="20">
        <v>40452</v>
      </c>
      <c r="N277" s="20">
        <v>40816</v>
      </c>
      <c r="O277" s="157">
        <v>40434</v>
      </c>
      <c r="P277" s="158" t="s">
        <v>2915</v>
      </c>
      <c r="Q277" s="157">
        <v>40575</v>
      </c>
      <c r="R277" s="158" t="s">
        <v>2990</v>
      </c>
    </row>
    <row r="278" spans="2:18" s="31" customFormat="1" x14ac:dyDescent="0.2">
      <c r="B278" s="152" t="s">
        <v>769</v>
      </c>
      <c r="C278" s="152" t="s">
        <v>770</v>
      </c>
      <c r="D278" s="182" t="s">
        <v>770</v>
      </c>
      <c r="E278" s="153">
        <v>-1961.88</v>
      </c>
      <c r="F278" s="153">
        <v>0</v>
      </c>
      <c r="G278" s="159"/>
      <c r="H278" s="155"/>
      <c r="I278" s="155">
        <f t="shared" si="8"/>
        <v>5.0255943824450023E-3</v>
      </c>
      <c r="J278" s="154">
        <v>108850.58</v>
      </c>
      <c r="K278" s="154" t="s">
        <v>2801</v>
      </c>
      <c r="L278" s="156"/>
      <c r="M278" s="20">
        <v>40452</v>
      </c>
      <c r="N278" s="20">
        <v>40816</v>
      </c>
      <c r="O278" s="157">
        <v>40066</v>
      </c>
      <c r="P278" s="158" t="s">
        <v>2915</v>
      </c>
      <c r="Q278" s="157">
        <v>40451</v>
      </c>
      <c r="R278" s="158" t="s">
        <v>2915</v>
      </c>
    </row>
    <row r="279" spans="2:18" s="31" customFormat="1" x14ac:dyDescent="0.2">
      <c r="B279" s="152" t="s">
        <v>785</v>
      </c>
      <c r="C279" s="152" t="s">
        <v>786</v>
      </c>
      <c r="D279" s="182" t="s">
        <v>786</v>
      </c>
      <c r="E279" s="153">
        <v>-3491.81</v>
      </c>
      <c r="F279" s="153">
        <v>0</v>
      </c>
      <c r="G279" s="159"/>
      <c r="H279" s="155"/>
      <c r="I279" s="155">
        <f t="shared" si="8"/>
        <v>1.4877060580828189E-2</v>
      </c>
      <c r="J279" s="154">
        <v>322225.90000000002</v>
      </c>
      <c r="K279" s="154" t="s">
        <v>2801</v>
      </c>
      <c r="L279" s="156"/>
      <c r="M279" s="20">
        <v>40452</v>
      </c>
      <c r="N279" s="20">
        <v>40816</v>
      </c>
      <c r="O279" s="157">
        <v>40066</v>
      </c>
      <c r="P279" s="158" t="s">
        <v>2915</v>
      </c>
      <c r="Q279" s="157">
        <v>40451</v>
      </c>
      <c r="R279" s="158" t="s">
        <v>2915</v>
      </c>
    </row>
    <row r="280" spans="2:18" s="31" customFormat="1" x14ac:dyDescent="0.2">
      <c r="B280" s="152" t="s">
        <v>793</v>
      </c>
      <c r="C280" s="152" t="s">
        <v>794</v>
      </c>
      <c r="D280" s="182" t="s">
        <v>794</v>
      </c>
      <c r="E280" s="153">
        <v>-3100.55</v>
      </c>
      <c r="F280" s="153">
        <v>0</v>
      </c>
      <c r="G280" s="159"/>
      <c r="H280" s="155"/>
      <c r="I280" s="155">
        <f t="shared" si="8"/>
        <v>9.3205543406522252E-3</v>
      </c>
      <c r="J280" s="154">
        <v>201876.17</v>
      </c>
      <c r="K280" s="154" t="s">
        <v>2801</v>
      </c>
      <c r="L280" s="156"/>
      <c r="M280" s="20">
        <v>40452</v>
      </c>
      <c r="N280" s="20">
        <v>40816</v>
      </c>
      <c r="O280" s="157">
        <v>40066</v>
      </c>
      <c r="P280" s="158" t="s">
        <v>2915</v>
      </c>
      <c r="Q280" s="157">
        <v>40451</v>
      </c>
      <c r="R280" s="158" t="s">
        <v>2915</v>
      </c>
    </row>
    <row r="281" spans="2:18" s="31" customFormat="1" x14ac:dyDescent="0.2">
      <c r="B281" s="152" t="s">
        <v>801</v>
      </c>
      <c r="C281" s="152" t="s">
        <v>802</v>
      </c>
      <c r="D281" s="182" t="s">
        <v>802</v>
      </c>
      <c r="E281" s="153">
        <v>-23688.11</v>
      </c>
      <c r="F281" s="153">
        <v>0</v>
      </c>
      <c r="G281" s="159"/>
      <c r="H281" s="155"/>
      <c r="I281" s="155">
        <f t="shared" si="8"/>
        <v>3.9558768091870242E-2</v>
      </c>
      <c r="J281" s="154">
        <v>856813.05</v>
      </c>
      <c r="K281" s="154" t="s">
        <v>2801</v>
      </c>
      <c r="L281" s="156"/>
      <c r="M281" s="20">
        <v>40452</v>
      </c>
      <c r="N281" s="20">
        <v>40816</v>
      </c>
      <c r="O281" s="157">
        <v>40066</v>
      </c>
      <c r="P281" s="158" t="s">
        <v>2915</v>
      </c>
      <c r="Q281" s="157">
        <v>40451</v>
      </c>
      <c r="R281" s="158" t="s">
        <v>2915</v>
      </c>
    </row>
    <row r="282" spans="2:18" s="31" customFormat="1" x14ac:dyDescent="0.2">
      <c r="B282" s="152" t="s">
        <v>812</v>
      </c>
      <c r="C282" s="152" t="s">
        <v>813</v>
      </c>
      <c r="D282" s="182" t="s">
        <v>813</v>
      </c>
      <c r="E282" s="153">
        <v>-1908.05</v>
      </c>
      <c r="F282" s="153">
        <v>0</v>
      </c>
      <c r="G282" s="159"/>
      <c r="H282" s="155"/>
      <c r="I282" s="155">
        <f t="shared" si="8"/>
        <v>3.2530321347766277E-3</v>
      </c>
      <c r="J282" s="154">
        <v>70458.22</v>
      </c>
      <c r="K282" s="154" t="s">
        <v>2801</v>
      </c>
      <c r="L282" s="156"/>
      <c r="M282" s="20">
        <v>40452</v>
      </c>
      <c r="N282" s="20">
        <v>40816</v>
      </c>
      <c r="O282" s="157">
        <v>40066</v>
      </c>
      <c r="P282" s="158" t="s">
        <v>2915</v>
      </c>
      <c r="Q282" s="157">
        <v>40451</v>
      </c>
      <c r="R282" s="158" t="s">
        <v>2915</v>
      </c>
    </row>
    <row r="283" spans="2:18" s="31" customFormat="1" x14ac:dyDescent="0.2">
      <c r="B283" s="152" t="s">
        <v>4161</v>
      </c>
      <c r="C283" s="152" t="s">
        <v>4162</v>
      </c>
      <c r="D283" s="182" t="s">
        <v>4163</v>
      </c>
      <c r="E283" s="153">
        <v>9302.44</v>
      </c>
      <c r="F283" s="153">
        <v>9438</v>
      </c>
      <c r="G283" s="154">
        <v>-135.55999999999949</v>
      </c>
      <c r="H283" s="155">
        <f>G283/F283</f>
        <v>-1.4363212545030674E-2</v>
      </c>
      <c r="I283" s="155">
        <f t="shared" si="8"/>
        <v>4.2949050163105872E-4</v>
      </c>
      <c r="J283" s="154">
        <v>9302.44</v>
      </c>
      <c r="K283" s="154">
        <v>9438</v>
      </c>
      <c r="L283" s="156">
        <v>-135.55999999999949</v>
      </c>
      <c r="M283" s="20">
        <v>40452</v>
      </c>
      <c r="N283" s="20">
        <v>40816</v>
      </c>
      <c r="O283" s="157">
        <v>40487</v>
      </c>
      <c r="P283" s="158" t="s">
        <v>2965</v>
      </c>
      <c r="Q283" s="157">
        <v>40819</v>
      </c>
      <c r="R283" s="158" t="s">
        <v>2917</v>
      </c>
    </row>
    <row r="284" spans="2:18" s="31" customFormat="1" x14ac:dyDescent="0.2">
      <c r="B284" s="152" t="s">
        <v>4164</v>
      </c>
      <c r="C284" s="152" t="s">
        <v>4165</v>
      </c>
      <c r="D284" s="182" t="s">
        <v>4166</v>
      </c>
      <c r="E284" s="153">
        <v>96377.930000000008</v>
      </c>
      <c r="F284" s="153">
        <v>0</v>
      </c>
      <c r="G284" s="159"/>
      <c r="H284" s="155"/>
      <c r="I284" s="155">
        <f t="shared" si="8"/>
        <v>4.449736359693055E-3</v>
      </c>
      <c r="J284" s="154">
        <v>96377.930000000008</v>
      </c>
      <c r="K284" s="154" t="s">
        <v>2801</v>
      </c>
      <c r="L284" s="156"/>
      <c r="M284" s="20">
        <v>40452</v>
      </c>
      <c r="N284" s="20">
        <v>40816</v>
      </c>
      <c r="O284" s="157">
        <v>40436</v>
      </c>
      <c r="P284" s="158" t="s">
        <v>2915</v>
      </c>
      <c r="Q284" s="157">
        <v>42643</v>
      </c>
      <c r="R284" s="158" t="s">
        <v>2915</v>
      </c>
    </row>
    <row r="285" spans="2:18" s="31" customFormat="1" x14ac:dyDescent="0.2">
      <c r="B285" s="152" t="s">
        <v>3300</v>
      </c>
      <c r="C285" s="152" t="s">
        <v>3301</v>
      </c>
      <c r="D285" s="182" t="s">
        <v>3302</v>
      </c>
      <c r="E285" s="153">
        <v>10151.1</v>
      </c>
      <c r="F285" s="153">
        <v>8013.63</v>
      </c>
      <c r="G285" s="154">
        <v>2219.3399999999992</v>
      </c>
      <c r="H285" s="155">
        <f>G285/F285</f>
        <v>0.27694565384226616</v>
      </c>
      <c r="I285" s="155">
        <f t="shared" si="8"/>
        <v>4.7245275631722157E-4</v>
      </c>
      <c r="J285" s="154">
        <v>10232.969999999999</v>
      </c>
      <c r="K285" s="154">
        <v>8013.63</v>
      </c>
      <c r="L285" s="156">
        <v>2219.3399999999992</v>
      </c>
      <c r="M285" s="20">
        <v>40452</v>
      </c>
      <c r="N285" s="20">
        <v>40816</v>
      </c>
      <c r="O285" s="157">
        <v>40406</v>
      </c>
      <c r="P285" s="158" t="s">
        <v>2926</v>
      </c>
      <c r="Q285" s="157">
        <v>40513</v>
      </c>
      <c r="R285" s="158" t="s">
        <v>2921</v>
      </c>
    </row>
    <row r="286" spans="2:18" s="31" customFormat="1" x14ac:dyDescent="0.2">
      <c r="B286" s="152" t="s">
        <v>3303</v>
      </c>
      <c r="C286" s="152" t="s">
        <v>3304</v>
      </c>
      <c r="D286" s="182" t="s">
        <v>3305</v>
      </c>
      <c r="E286" s="153">
        <v>48778.6</v>
      </c>
      <c r="F286" s="153">
        <v>0</v>
      </c>
      <c r="G286" s="159"/>
      <c r="H286" s="155"/>
      <c r="I286" s="155">
        <f t="shared" si="8"/>
        <v>2.2756347231863345E-3</v>
      </c>
      <c r="J286" s="154">
        <v>49288.53</v>
      </c>
      <c r="K286" s="154" t="s">
        <v>2801</v>
      </c>
      <c r="L286" s="156"/>
      <c r="M286" s="20">
        <v>40452</v>
      </c>
      <c r="N286" s="20">
        <v>40816</v>
      </c>
      <c r="O286" s="157">
        <v>40436</v>
      </c>
      <c r="P286" s="158" t="s">
        <v>2915</v>
      </c>
      <c r="Q286" s="157">
        <v>42643</v>
      </c>
      <c r="R286" s="158" t="s">
        <v>2915</v>
      </c>
    </row>
    <row r="287" spans="2:18" s="31" customFormat="1" x14ac:dyDescent="0.2">
      <c r="B287" s="152" t="s">
        <v>3306</v>
      </c>
      <c r="C287" s="152" t="s">
        <v>3307</v>
      </c>
      <c r="D287" s="182" t="s">
        <v>3308</v>
      </c>
      <c r="E287" s="153">
        <v>19069.62</v>
      </c>
      <c r="F287" s="153">
        <v>0</v>
      </c>
      <c r="G287" s="159"/>
      <c r="H287" s="155"/>
      <c r="I287" s="155">
        <f t="shared" si="8"/>
        <v>8.9331183981713113E-4</v>
      </c>
      <c r="J287" s="154">
        <v>19348.46</v>
      </c>
      <c r="K287" s="154" t="s">
        <v>2801</v>
      </c>
      <c r="L287" s="156"/>
      <c r="M287" s="20">
        <v>40452</v>
      </c>
      <c r="N287" s="20">
        <v>40816</v>
      </c>
      <c r="O287" s="157">
        <v>40436</v>
      </c>
      <c r="P287" s="158" t="s">
        <v>2915</v>
      </c>
      <c r="Q287" s="157">
        <v>42643</v>
      </c>
      <c r="R287" s="158" t="s">
        <v>2915</v>
      </c>
    </row>
    <row r="288" spans="2:18" s="31" customFormat="1" x14ac:dyDescent="0.2">
      <c r="B288" s="152" t="s">
        <v>3309</v>
      </c>
      <c r="C288" s="152" t="s">
        <v>3310</v>
      </c>
      <c r="D288" s="182" t="s">
        <v>3311</v>
      </c>
      <c r="E288" s="153">
        <v>79897.88</v>
      </c>
      <c r="F288" s="153">
        <v>0</v>
      </c>
      <c r="G288" s="159"/>
      <c r="H288" s="155"/>
      <c r="I288" s="155">
        <f t="shared" si="8"/>
        <v>3.8126333581803055E-3</v>
      </c>
      <c r="J288" s="154">
        <v>82578.759999999995</v>
      </c>
      <c r="K288" s="154" t="s">
        <v>2801</v>
      </c>
      <c r="L288" s="156"/>
      <c r="M288" s="20">
        <v>40452</v>
      </c>
      <c r="N288" s="20">
        <v>40816</v>
      </c>
      <c r="O288" s="157">
        <v>40436</v>
      </c>
      <c r="P288" s="158" t="s">
        <v>2915</v>
      </c>
      <c r="Q288" s="157">
        <v>42643</v>
      </c>
      <c r="R288" s="158" t="s">
        <v>2915</v>
      </c>
    </row>
    <row r="289" spans="2:18" s="31" customFormat="1" ht="25.5" x14ac:dyDescent="0.2">
      <c r="B289" s="152" t="s">
        <v>4167</v>
      </c>
      <c r="C289" s="152" t="s">
        <v>4168</v>
      </c>
      <c r="D289" s="182" t="s">
        <v>4169</v>
      </c>
      <c r="E289" s="153">
        <v>17315.330000000002</v>
      </c>
      <c r="F289" s="153">
        <v>0</v>
      </c>
      <c r="G289" s="159"/>
      <c r="H289" s="155"/>
      <c r="I289" s="155">
        <f t="shared" si="8"/>
        <v>7.9944291686990946E-4</v>
      </c>
      <c r="J289" s="154">
        <v>17315.330000000002</v>
      </c>
      <c r="K289" s="154" t="s">
        <v>2801</v>
      </c>
      <c r="L289" s="156"/>
      <c r="M289" s="20">
        <v>40452</v>
      </c>
      <c r="N289" s="20">
        <v>40816</v>
      </c>
      <c r="O289" s="157">
        <v>40435</v>
      </c>
      <c r="P289" s="158" t="s">
        <v>2915</v>
      </c>
      <c r="Q289" s="157">
        <v>42643</v>
      </c>
      <c r="R289" s="158" t="s">
        <v>2915</v>
      </c>
    </row>
    <row r="290" spans="2:18" s="31" customFormat="1" x14ac:dyDescent="0.2">
      <c r="B290" s="152" t="s">
        <v>4170</v>
      </c>
      <c r="C290" s="152" t="s">
        <v>4171</v>
      </c>
      <c r="D290" s="182" t="s">
        <v>4172</v>
      </c>
      <c r="E290" s="153">
        <v>183930.83000000002</v>
      </c>
      <c r="F290" s="153">
        <v>0</v>
      </c>
      <c r="G290" s="159"/>
      <c r="H290" s="155"/>
      <c r="I290" s="155">
        <f t="shared" si="8"/>
        <v>8.4920240756314463E-3</v>
      </c>
      <c r="J290" s="154">
        <v>183930.83000000002</v>
      </c>
      <c r="K290" s="154" t="s">
        <v>2801</v>
      </c>
      <c r="L290" s="156"/>
      <c r="M290" s="20">
        <v>40452</v>
      </c>
      <c r="N290" s="20">
        <v>40816</v>
      </c>
      <c r="O290" s="157">
        <v>40434</v>
      </c>
      <c r="P290" s="158" t="s">
        <v>2915</v>
      </c>
      <c r="Q290" s="157">
        <v>42643</v>
      </c>
      <c r="R290" s="158" t="s">
        <v>2915</v>
      </c>
    </row>
    <row r="291" spans="2:18" s="31" customFormat="1" ht="25.5" x14ac:dyDescent="0.2">
      <c r="B291" s="152" t="s">
        <v>3312</v>
      </c>
      <c r="C291" s="152" t="s">
        <v>3313</v>
      </c>
      <c r="D291" s="182" t="s">
        <v>3314</v>
      </c>
      <c r="E291" s="153">
        <v>634363.49</v>
      </c>
      <c r="F291" s="153">
        <v>0</v>
      </c>
      <c r="G291" s="159"/>
      <c r="H291" s="155"/>
      <c r="I291" s="155">
        <f t="shared" si="8"/>
        <v>2.9297010583702248E-2</v>
      </c>
      <c r="J291" s="154">
        <v>634551.13</v>
      </c>
      <c r="K291" s="154" t="s">
        <v>2801</v>
      </c>
      <c r="L291" s="156"/>
      <c r="M291" s="20">
        <v>40452</v>
      </c>
      <c r="N291" s="20">
        <v>40816</v>
      </c>
      <c r="O291" s="157">
        <v>40435</v>
      </c>
      <c r="P291" s="158" t="s">
        <v>2915</v>
      </c>
      <c r="Q291" s="157">
        <v>42643</v>
      </c>
      <c r="R291" s="158" t="s">
        <v>2915</v>
      </c>
    </row>
    <row r="292" spans="2:18" s="31" customFormat="1" ht="25.5" x14ac:dyDescent="0.2">
      <c r="B292" s="152" t="s">
        <v>4173</v>
      </c>
      <c r="C292" s="152" t="s">
        <v>4174</v>
      </c>
      <c r="D292" s="182" t="s">
        <v>4175</v>
      </c>
      <c r="E292" s="153">
        <v>154518.54</v>
      </c>
      <c r="F292" s="153">
        <v>0</v>
      </c>
      <c r="G292" s="159"/>
      <c r="H292" s="155"/>
      <c r="I292" s="155">
        <f t="shared" si="8"/>
        <v>7.1340686159651456E-3</v>
      </c>
      <c r="J292" s="154">
        <v>154518.54</v>
      </c>
      <c r="K292" s="154" t="s">
        <v>2801</v>
      </c>
      <c r="L292" s="156"/>
      <c r="M292" s="20">
        <v>40452</v>
      </c>
      <c r="N292" s="20">
        <v>40816</v>
      </c>
      <c r="O292" s="157">
        <v>40435</v>
      </c>
      <c r="P292" s="158" t="s">
        <v>2915</v>
      </c>
      <c r="Q292" s="157">
        <v>42643</v>
      </c>
      <c r="R292" s="158" t="s">
        <v>2915</v>
      </c>
    </row>
    <row r="293" spans="2:18" s="31" customFormat="1" ht="25.5" x14ac:dyDescent="0.2">
      <c r="B293" s="152" t="s">
        <v>4176</v>
      </c>
      <c r="C293" s="152" t="s">
        <v>4177</v>
      </c>
      <c r="D293" s="182" t="s">
        <v>4178</v>
      </c>
      <c r="E293" s="153">
        <v>52569.200000000004</v>
      </c>
      <c r="F293" s="153">
        <v>0</v>
      </c>
      <c r="G293" s="159"/>
      <c r="H293" s="155"/>
      <c r="I293" s="155">
        <f t="shared" si="8"/>
        <v>2.4271021450655368E-3</v>
      </c>
      <c r="J293" s="154">
        <v>52569.200000000004</v>
      </c>
      <c r="K293" s="154" t="s">
        <v>2801</v>
      </c>
      <c r="L293" s="156"/>
      <c r="M293" s="20">
        <v>40452</v>
      </c>
      <c r="N293" s="20">
        <v>40816</v>
      </c>
      <c r="O293" s="157">
        <v>40431</v>
      </c>
      <c r="P293" s="158" t="s">
        <v>2915</v>
      </c>
      <c r="Q293" s="157">
        <v>40444</v>
      </c>
      <c r="R293" s="158" t="s">
        <v>2915</v>
      </c>
    </row>
    <row r="294" spans="2:18" s="31" customFormat="1" x14ac:dyDescent="0.2">
      <c r="B294" s="152" t="s">
        <v>4179</v>
      </c>
      <c r="C294" s="152" t="s">
        <v>4180</v>
      </c>
      <c r="D294" s="182" t="s">
        <v>4181</v>
      </c>
      <c r="E294" s="153">
        <v>15740.85</v>
      </c>
      <c r="F294" s="153">
        <v>0</v>
      </c>
      <c r="G294" s="159"/>
      <c r="H294" s="155"/>
      <c r="I294" s="155">
        <f t="shared" si="8"/>
        <v>7.2674970895799924E-4</v>
      </c>
      <c r="J294" s="154">
        <v>15740.85</v>
      </c>
      <c r="K294" s="154" t="s">
        <v>2801</v>
      </c>
      <c r="L294" s="156"/>
      <c r="M294" s="20">
        <v>40452</v>
      </c>
      <c r="N294" s="20">
        <v>40816</v>
      </c>
      <c r="O294" s="157">
        <v>40435</v>
      </c>
      <c r="P294" s="158" t="s">
        <v>2915</v>
      </c>
      <c r="Q294" s="157">
        <v>42643</v>
      </c>
      <c r="R294" s="158" t="s">
        <v>2915</v>
      </c>
    </row>
    <row r="295" spans="2:18" s="31" customFormat="1" x14ac:dyDescent="0.2">
      <c r="B295" s="152" t="s">
        <v>4182</v>
      </c>
      <c r="C295" s="152" t="s">
        <v>4183</v>
      </c>
      <c r="D295" s="182" t="s">
        <v>4184</v>
      </c>
      <c r="E295" s="153">
        <v>41880.46</v>
      </c>
      <c r="F295" s="153">
        <v>0</v>
      </c>
      <c r="G295" s="159"/>
      <c r="H295" s="155"/>
      <c r="I295" s="155">
        <f t="shared" si="8"/>
        <v>1.9336066423367943E-3</v>
      </c>
      <c r="J295" s="154">
        <v>41880.46</v>
      </c>
      <c r="K295" s="154" t="s">
        <v>2801</v>
      </c>
      <c r="L295" s="156"/>
      <c r="M295" s="20">
        <v>40452</v>
      </c>
      <c r="N295" s="20">
        <v>40816</v>
      </c>
      <c r="O295" s="157">
        <v>40435</v>
      </c>
      <c r="P295" s="158" t="s">
        <v>2915</v>
      </c>
      <c r="Q295" s="157">
        <v>42643</v>
      </c>
      <c r="R295" s="158" t="s">
        <v>2915</v>
      </c>
    </row>
    <row r="296" spans="2:18" s="31" customFormat="1" x14ac:dyDescent="0.2">
      <c r="B296" s="152" t="s">
        <v>3315</v>
      </c>
      <c r="C296" s="152" t="s">
        <v>3316</v>
      </c>
      <c r="D296" s="182" t="s">
        <v>3317</v>
      </c>
      <c r="E296" s="153">
        <v>1076.95</v>
      </c>
      <c r="F296" s="153">
        <v>87761.8</v>
      </c>
      <c r="G296" s="154">
        <v>34383.279999999999</v>
      </c>
      <c r="H296" s="155">
        <f>G296/F296</f>
        <v>0.39177956696421445</v>
      </c>
      <c r="I296" s="155">
        <f t="shared" si="8"/>
        <v>5.6393969411214469E-3</v>
      </c>
      <c r="J296" s="154">
        <v>122145.08</v>
      </c>
      <c r="K296" s="154">
        <v>87761.8</v>
      </c>
      <c r="L296" s="156">
        <v>34383.279999999999</v>
      </c>
      <c r="M296" s="20">
        <v>40452</v>
      </c>
      <c r="N296" s="20">
        <v>40816</v>
      </c>
      <c r="O296" s="157">
        <v>40283</v>
      </c>
      <c r="P296" s="158" t="s">
        <v>2931</v>
      </c>
      <c r="Q296" s="157">
        <v>40449</v>
      </c>
      <c r="R296" s="158" t="s">
        <v>2915</v>
      </c>
    </row>
    <row r="297" spans="2:18" s="31" customFormat="1" x14ac:dyDescent="0.2">
      <c r="B297" s="152" t="s">
        <v>722</v>
      </c>
      <c r="C297" s="152" t="s">
        <v>723</v>
      </c>
      <c r="D297" s="182" t="s">
        <v>724</v>
      </c>
      <c r="E297" s="153">
        <v>53420.39</v>
      </c>
      <c r="F297" s="153">
        <v>67799.570000000007</v>
      </c>
      <c r="G297" s="154">
        <v>88943.81</v>
      </c>
      <c r="H297" s="155">
        <f>G297/F297</f>
        <v>1.3118639248007029</v>
      </c>
      <c r="I297" s="155">
        <f t="shared" si="8"/>
        <v>7.23678872463006E-3</v>
      </c>
      <c r="J297" s="154">
        <v>156743.38</v>
      </c>
      <c r="K297" s="154">
        <v>67799.570000000007</v>
      </c>
      <c r="L297" s="156">
        <v>88943.81</v>
      </c>
      <c r="M297" s="20">
        <v>40452</v>
      </c>
      <c r="N297" s="20">
        <v>40816</v>
      </c>
      <c r="O297" s="157">
        <v>40049</v>
      </c>
      <c r="P297" s="158" t="s">
        <v>2926</v>
      </c>
      <c r="Q297" s="157">
        <v>40084</v>
      </c>
      <c r="R297" s="158" t="s">
        <v>2915</v>
      </c>
    </row>
    <row r="298" spans="2:18" s="31" customFormat="1" x14ac:dyDescent="0.2">
      <c r="B298" s="152" t="s">
        <v>3321</v>
      </c>
      <c r="C298" s="152" t="s">
        <v>3322</v>
      </c>
      <c r="D298" s="182" t="s">
        <v>3323</v>
      </c>
      <c r="E298" s="153">
        <v>452.65000000000003</v>
      </c>
      <c r="F298" s="153">
        <v>18408.920000000002</v>
      </c>
      <c r="G298" s="154">
        <v>-11910.890000000003</v>
      </c>
      <c r="H298" s="155">
        <f>G298/F298</f>
        <v>-0.64701731551878117</v>
      </c>
      <c r="I298" s="155">
        <f t="shared" si="8"/>
        <v>3.0001184251805639E-4</v>
      </c>
      <c r="J298" s="154">
        <v>6498.03</v>
      </c>
      <c r="K298" s="154">
        <v>18408.920000000002</v>
      </c>
      <c r="L298" s="156">
        <v>-11910.890000000003</v>
      </c>
      <c r="M298" s="20">
        <v>40452</v>
      </c>
      <c r="N298" s="20">
        <v>40816</v>
      </c>
      <c r="O298" s="157">
        <v>40225</v>
      </c>
      <c r="P298" s="158" t="s">
        <v>2990</v>
      </c>
      <c r="Q298" s="157">
        <v>40449</v>
      </c>
      <c r="R298" s="158" t="s">
        <v>2915</v>
      </c>
    </row>
    <row r="299" spans="2:18" s="31" customFormat="1" x14ac:dyDescent="0.2">
      <c r="B299" s="152" t="s">
        <v>3327</v>
      </c>
      <c r="C299" s="152" t="s">
        <v>3328</v>
      </c>
      <c r="D299" s="182" t="s">
        <v>3329</v>
      </c>
      <c r="E299" s="153">
        <v>-328.21</v>
      </c>
      <c r="F299" s="153">
        <v>226684</v>
      </c>
      <c r="G299" s="154">
        <v>9668.1300000000047</v>
      </c>
      <c r="H299" s="155">
        <f>G299/F299</f>
        <v>4.2650253215930564E-2</v>
      </c>
      <c r="I299" s="155">
        <f t="shared" si="8"/>
        <v>1.0912297727829387E-2</v>
      </c>
      <c r="J299" s="154">
        <v>236352.13</v>
      </c>
      <c r="K299" s="154">
        <v>226684</v>
      </c>
      <c r="L299" s="156">
        <v>9668.1300000000047</v>
      </c>
      <c r="M299" s="20">
        <v>40452</v>
      </c>
      <c r="N299" s="20">
        <v>40816</v>
      </c>
      <c r="O299" s="157">
        <v>40093</v>
      </c>
      <c r="P299" s="158" t="s">
        <v>2917</v>
      </c>
      <c r="Q299" s="157">
        <v>40451</v>
      </c>
      <c r="R299" s="158" t="s">
        <v>2915</v>
      </c>
    </row>
    <row r="300" spans="2:18" s="31" customFormat="1" x14ac:dyDescent="0.2">
      <c r="B300" s="152" t="s">
        <v>641</v>
      </c>
      <c r="C300" s="152" t="s">
        <v>642</v>
      </c>
      <c r="D300" s="182" t="s">
        <v>642</v>
      </c>
      <c r="E300" s="153">
        <v>2047.03</v>
      </c>
      <c r="F300" s="153">
        <v>0</v>
      </c>
      <c r="G300" s="159"/>
      <c r="H300" s="155"/>
      <c r="I300" s="155">
        <f t="shared" si="8"/>
        <v>5.1444637613176268E-2</v>
      </c>
      <c r="J300" s="154">
        <v>1114252.01</v>
      </c>
      <c r="K300" s="154" t="s">
        <v>2801</v>
      </c>
      <c r="L300" s="156"/>
      <c r="M300" s="20">
        <v>40452</v>
      </c>
      <c r="N300" s="20">
        <v>40816</v>
      </c>
      <c r="O300" s="157">
        <v>39343</v>
      </c>
      <c r="P300" s="158" t="s">
        <v>2915</v>
      </c>
      <c r="Q300" s="157">
        <v>39752</v>
      </c>
      <c r="R300" s="158" t="s">
        <v>2917</v>
      </c>
    </row>
    <row r="301" spans="2:18" s="31" customFormat="1" x14ac:dyDescent="0.2">
      <c r="B301" s="152" t="s">
        <v>3330</v>
      </c>
      <c r="C301" s="152" t="s">
        <v>3331</v>
      </c>
      <c r="D301" s="182" t="s">
        <v>3332</v>
      </c>
      <c r="E301" s="153">
        <v>-15.26</v>
      </c>
      <c r="F301" s="153">
        <v>1095.3399999999999</v>
      </c>
      <c r="G301" s="154">
        <v>-152336.43</v>
      </c>
      <c r="H301" s="155">
        <f>G301/F301</f>
        <v>-139.07684371975824</v>
      </c>
      <c r="I301" s="155">
        <f t="shared" si="8"/>
        <v>-6.9827498603944873E-3</v>
      </c>
      <c r="J301" s="154">
        <v>-151241.09</v>
      </c>
      <c r="K301" s="154">
        <v>1095.3399999999999</v>
      </c>
      <c r="L301" s="156">
        <v>-152336.43</v>
      </c>
      <c r="M301" s="20">
        <v>40452</v>
      </c>
      <c r="N301" s="20">
        <v>40816</v>
      </c>
      <c r="O301" s="157">
        <v>40157</v>
      </c>
      <c r="P301" s="158" t="s">
        <v>2921</v>
      </c>
      <c r="Q301" s="157">
        <v>40168</v>
      </c>
      <c r="R301" s="158" t="s">
        <v>2921</v>
      </c>
    </row>
    <row r="302" spans="2:18" s="31" customFormat="1" x14ac:dyDescent="0.2">
      <c r="B302" s="152" t="s">
        <v>4185</v>
      </c>
      <c r="C302" s="152" t="s">
        <v>4186</v>
      </c>
      <c r="D302" s="182" t="s">
        <v>4187</v>
      </c>
      <c r="E302" s="153">
        <v>73853.97</v>
      </c>
      <c r="F302" s="153">
        <v>0</v>
      </c>
      <c r="G302" s="159"/>
      <c r="H302" s="155"/>
      <c r="I302" s="155">
        <f t="shared" si="8"/>
        <v>3.4098127612481413E-3</v>
      </c>
      <c r="J302" s="154">
        <v>73853.97</v>
      </c>
      <c r="K302" s="154" t="s">
        <v>2801</v>
      </c>
      <c r="L302" s="156"/>
      <c r="M302" s="20">
        <v>40452</v>
      </c>
      <c r="N302" s="20">
        <v>40816</v>
      </c>
      <c r="O302" s="157">
        <v>40433</v>
      </c>
      <c r="P302" s="158" t="s">
        <v>2915</v>
      </c>
      <c r="Q302" s="157">
        <v>40444</v>
      </c>
      <c r="R302" s="158" t="s">
        <v>2915</v>
      </c>
    </row>
    <row r="303" spans="2:18" s="31" customFormat="1" x14ac:dyDescent="0.2">
      <c r="B303" s="152" t="s">
        <v>4188</v>
      </c>
      <c r="C303" s="152" t="s">
        <v>4189</v>
      </c>
      <c r="D303" s="182" t="s">
        <v>3635</v>
      </c>
      <c r="E303" s="153">
        <v>-2180</v>
      </c>
      <c r="F303" s="153">
        <v>0</v>
      </c>
      <c r="G303" s="159"/>
      <c r="H303" s="155"/>
      <c r="I303" s="155">
        <f t="shared" si="8"/>
        <v>-1.0064986106394752E-4</v>
      </c>
      <c r="J303" s="154">
        <v>-2180</v>
      </c>
      <c r="K303" s="154" t="s">
        <v>2801</v>
      </c>
      <c r="L303" s="156"/>
      <c r="M303" s="20">
        <v>40452</v>
      </c>
      <c r="N303" s="20">
        <v>40816</v>
      </c>
      <c r="O303" s="157">
        <v>40574</v>
      </c>
      <c r="P303" s="158" t="s">
        <v>2922</v>
      </c>
      <c r="Q303" s="157">
        <v>40574</v>
      </c>
      <c r="R303" s="158" t="s">
        <v>2922</v>
      </c>
    </row>
    <row r="304" spans="2:18" s="31" customFormat="1" x14ac:dyDescent="0.2">
      <c r="B304" s="152" t="s">
        <v>4190</v>
      </c>
      <c r="C304" s="152" t="s">
        <v>4191</v>
      </c>
      <c r="D304" s="182" t="s">
        <v>4192</v>
      </c>
      <c r="E304" s="153">
        <v>502.66</v>
      </c>
      <c r="F304" s="153">
        <v>607.76</v>
      </c>
      <c r="G304" s="154">
        <v>-105.09999999999997</v>
      </c>
      <c r="H304" s="155">
        <f>G304/F304</f>
        <v>-0.17293010398841643</v>
      </c>
      <c r="I304" s="155">
        <f t="shared" si="8"/>
        <v>2.3207641817616452E-5</v>
      </c>
      <c r="J304" s="154">
        <v>502.66</v>
      </c>
      <c r="K304" s="154">
        <v>607.76</v>
      </c>
      <c r="L304" s="156">
        <v>-105.09999999999997</v>
      </c>
      <c r="M304" s="20">
        <v>40452</v>
      </c>
      <c r="N304" s="20">
        <v>40816</v>
      </c>
      <c r="O304" s="157">
        <v>40577</v>
      </c>
      <c r="P304" s="158" t="s">
        <v>2990</v>
      </c>
      <c r="Q304" s="157">
        <v>40623</v>
      </c>
      <c r="R304" s="158" t="s">
        <v>2930</v>
      </c>
    </row>
    <row r="305" spans="2:18" s="31" customFormat="1" x14ac:dyDescent="0.2">
      <c r="B305" s="152" t="s">
        <v>4193</v>
      </c>
      <c r="C305" s="152" t="s">
        <v>4194</v>
      </c>
      <c r="D305" s="182" t="s">
        <v>3635</v>
      </c>
      <c r="E305" s="153">
        <v>-1490</v>
      </c>
      <c r="F305" s="153">
        <v>0</v>
      </c>
      <c r="G305" s="159"/>
      <c r="H305" s="155"/>
      <c r="I305" s="155">
        <f t="shared" si="8"/>
        <v>-6.879279494737697E-5</v>
      </c>
      <c r="J305" s="154">
        <v>-1490</v>
      </c>
      <c r="K305" s="154" t="s">
        <v>2801</v>
      </c>
      <c r="L305" s="156"/>
      <c r="M305" s="20">
        <v>40452</v>
      </c>
      <c r="N305" s="20">
        <v>40816</v>
      </c>
      <c r="O305" s="157">
        <v>40505</v>
      </c>
      <c r="P305" s="158" t="s">
        <v>2965</v>
      </c>
      <c r="Q305" s="157">
        <v>40505</v>
      </c>
      <c r="R305" s="158" t="s">
        <v>2965</v>
      </c>
    </row>
    <row r="306" spans="2:18" s="31" customFormat="1" x14ac:dyDescent="0.2">
      <c r="B306" s="152" t="s">
        <v>4195</v>
      </c>
      <c r="C306" s="152" t="s">
        <v>4196</v>
      </c>
      <c r="D306" s="182" t="s">
        <v>4197</v>
      </c>
      <c r="E306" s="153">
        <v>10186.51</v>
      </c>
      <c r="F306" s="153">
        <v>7393.1</v>
      </c>
      <c r="G306" s="154">
        <v>2793.41</v>
      </c>
      <c r="H306" s="155">
        <f>G306/F306</f>
        <v>0.37784014824633777</v>
      </c>
      <c r="I306" s="155">
        <f t="shared" si="8"/>
        <v>4.7030771386537252E-4</v>
      </c>
      <c r="J306" s="154">
        <v>10186.51</v>
      </c>
      <c r="K306" s="154">
        <v>7393.1</v>
      </c>
      <c r="L306" s="156">
        <v>2793.41</v>
      </c>
      <c r="M306" s="20">
        <v>40452</v>
      </c>
      <c r="N306" s="20">
        <v>40816</v>
      </c>
      <c r="O306" s="157">
        <v>40569</v>
      </c>
      <c r="P306" s="158" t="s">
        <v>2922</v>
      </c>
      <c r="Q306" s="157">
        <v>40814</v>
      </c>
      <c r="R306" s="158" t="s">
        <v>2915</v>
      </c>
    </row>
    <row r="307" spans="2:18" s="31" customFormat="1" x14ac:dyDescent="0.2">
      <c r="B307" s="152" t="s">
        <v>4198</v>
      </c>
      <c r="C307" s="152" t="s">
        <v>4199</v>
      </c>
      <c r="D307" s="182" t="s">
        <v>4200</v>
      </c>
      <c r="E307" s="153">
        <v>3739.29</v>
      </c>
      <c r="F307" s="153">
        <v>4077.88</v>
      </c>
      <c r="G307" s="154">
        <v>-338.59000000000015</v>
      </c>
      <c r="H307" s="155">
        <f>G307/F307</f>
        <v>-8.3030888598977934E-2</v>
      </c>
      <c r="I307" s="155">
        <f t="shared" si="8"/>
        <v>1.7264175182468271E-4</v>
      </c>
      <c r="J307" s="154">
        <v>3739.29</v>
      </c>
      <c r="K307" s="154">
        <v>4077.88</v>
      </c>
      <c r="L307" s="156">
        <v>-338.59000000000015</v>
      </c>
      <c r="M307" s="20">
        <v>40452</v>
      </c>
      <c r="N307" s="20">
        <v>40816</v>
      </c>
      <c r="O307" s="157">
        <v>40560</v>
      </c>
      <c r="P307" s="158" t="s">
        <v>2922</v>
      </c>
      <c r="Q307" s="157">
        <v>40814</v>
      </c>
      <c r="R307" s="158" t="s">
        <v>2915</v>
      </c>
    </row>
    <row r="308" spans="2:18" s="31" customFormat="1" x14ac:dyDescent="0.2">
      <c r="B308" s="152" t="s">
        <v>4201</v>
      </c>
      <c r="C308" s="152" t="s">
        <v>4202</v>
      </c>
      <c r="D308" s="182" t="s">
        <v>3635</v>
      </c>
      <c r="E308" s="153">
        <v>-2031</v>
      </c>
      <c r="F308" s="153">
        <v>0</v>
      </c>
      <c r="G308" s="159"/>
      <c r="H308" s="155"/>
      <c r="I308" s="155">
        <f t="shared" si="8"/>
        <v>-9.3770581569209828E-5</v>
      </c>
      <c r="J308" s="154">
        <v>-2031</v>
      </c>
      <c r="K308" s="154" t="s">
        <v>2801</v>
      </c>
      <c r="L308" s="156"/>
      <c r="M308" s="20">
        <v>40452</v>
      </c>
      <c r="N308" s="20">
        <v>40816</v>
      </c>
      <c r="O308" s="157">
        <v>40571</v>
      </c>
      <c r="P308" s="158" t="s">
        <v>2922</v>
      </c>
      <c r="Q308" s="157">
        <v>40571</v>
      </c>
      <c r="R308" s="158" t="s">
        <v>2922</v>
      </c>
    </row>
    <row r="309" spans="2:18" s="31" customFormat="1" x14ac:dyDescent="0.2">
      <c r="B309" s="152" t="s">
        <v>4203</v>
      </c>
      <c r="C309" s="152" t="s">
        <v>4204</v>
      </c>
      <c r="D309" s="182" t="s">
        <v>3635</v>
      </c>
      <c r="E309" s="153">
        <v>-1043</v>
      </c>
      <c r="F309" s="153">
        <v>0</v>
      </c>
      <c r="G309" s="159"/>
      <c r="H309" s="155"/>
      <c r="I309" s="155">
        <f t="shared" si="8"/>
        <v>-4.8154956463163886E-5</v>
      </c>
      <c r="J309" s="154">
        <v>-1043</v>
      </c>
      <c r="K309" s="154" t="s">
        <v>2801</v>
      </c>
      <c r="L309" s="156"/>
      <c r="M309" s="20">
        <v>40452</v>
      </c>
      <c r="N309" s="20">
        <v>40816</v>
      </c>
      <c r="O309" s="157">
        <v>40571</v>
      </c>
      <c r="P309" s="158" t="s">
        <v>2922</v>
      </c>
      <c r="Q309" s="157">
        <v>40571</v>
      </c>
      <c r="R309" s="158" t="s">
        <v>2922</v>
      </c>
    </row>
    <row r="310" spans="2:18" s="31" customFormat="1" x14ac:dyDescent="0.2">
      <c r="B310" s="152" t="s">
        <v>4205</v>
      </c>
      <c r="C310" s="152" t="s">
        <v>4206</v>
      </c>
      <c r="D310" s="182" t="s">
        <v>3635</v>
      </c>
      <c r="E310" s="153">
        <v>-5707</v>
      </c>
      <c r="F310" s="153">
        <v>0</v>
      </c>
      <c r="G310" s="159"/>
      <c r="H310" s="155"/>
      <c r="I310" s="155">
        <f t="shared" si="8"/>
        <v>-2.6349025554676535E-4</v>
      </c>
      <c r="J310" s="154">
        <v>-5707</v>
      </c>
      <c r="K310" s="154" t="s">
        <v>2801</v>
      </c>
      <c r="L310" s="156"/>
      <c r="M310" s="20">
        <v>40452</v>
      </c>
      <c r="N310" s="20">
        <v>40816</v>
      </c>
      <c r="O310" s="157">
        <v>40571</v>
      </c>
      <c r="P310" s="158" t="s">
        <v>2922</v>
      </c>
      <c r="Q310" s="157">
        <v>40571</v>
      </c>
      <c r="R310" s="158" t="s">
        <v>2922</v>
      </c>
    </row>
    <row r="311" spans="2:18" s="31" customFormat="1" x14ac:dyDescent="0.2">
      <c r="B311" s="152" t="s">
        <v>4207</v>
      </c>
      <c r="C311" s="152" t="s">
        <v>4208</v>
      </c>
      <c r="D311" s="182" t="s">
        <v>4209</v>
      </c>
      <c r="E311" s="153">
        <v>39510.730000000003</v>
      </c>
      <c r="F311" s="153">
        <v>-15818.550000000001</v>
      </c>
      <c r="G311" s="154">
        <v>55329.280000000006</v>
      </c>
      <c r="H311" s="155">
        <f t="shared" ref="H311:H316" si="9">G311/F311</f>
        <v>-3.4977466329088318</v>
      </c>
      <c r="I311" s="155">
        <f t="shared" si="8"/>
        <v>1.8241970114840108E-3</v>
      </c>
      <c r="J311" s="154">
        <v>39510.730000000003</v>
      </c>
      <c r="K311" s="154">
        <v>-15818.550000000001</v>
      </c>
      <c r="L311" s="156">
        <v>55329.280000000006</v>
      </c>
      <c r="M311" s="20">
        <v>40452</v>
      </c>
      <c r="N311" s="20">
        <v>40816</v>
      </c>
      <c r="O311" s="157">
        <v>40578</v>
      </c>
      <c r="P311" s="158" t="s">
        <v>2990</v>
      </c>
      <c r="Q311" s="157">
        <v>40937</v>
      </c>
      <c r="R311" s="158" t="s">
        <v>2922</v>
      </c>
    </row>
    <row r="312" spans="2:18" s="31" customFormat="1" x14ac:dyDescent="0.2">
      <c r="B312" s="152" t="s">
        <v>4210</v>
      </c>
      <c r="C312" s="152" t="s">
        <v>4211</v>
      </c>
      <c r="D312" s="182" t="s">
        <v>4212</v>
      </c>
      <c r="E312" s="153">
        <v>3207.96</v>
      </c>
      <c r="F312" s="153">
        <v>4938.91</v>
      </c>
      <c r="G312" s="154">
        <v>-1730.9499999999998</v>
      </c>
      <c r="H312" s="155">
        <f t="shared" si="9"/>
        <v>-0.35047206772344502</v>
      </c>
      <c r="I312" s="155">
        <f t="shared" si="8"/>
        <v>1.4811042582509225E-4</v>
      </c>
      <c r="J312" s="154">
        <v>3207.96</v>
      </c>
      <c r="K312" s="154">
        <v>4938.91</v>
      </c>
      <c r="L312" s="156">
        <v>-1730.9499999999998</v>
      </c>
      <c r="M312" s="20">
        <v>40452</v>
      </c>
      <c r="N312" s="20">
        <v>40816</v>
      </c>
      <c r="O312" s="157">
        <v>40584</v>
      </c>
      <c r="P312" s="158" t="s">
        <v>2990</v>
      </c>
      <c r="Q312" s="157">
        <v>40814</v>
      </c>
      <c r="R312" s="158" t="s">
        <v>2915</v>
      </c>
    </row>
    <row r="313" spans="2:18" s="31" customFormat="1" ht="25.5" x14ac:dyDescent="0.2">
      <c r="B313" s="152" t="s">
        <v>3336</v>
      </c>
      <c r="C313" s="152" t="s">
        <v>3337</v>
      </c>
      <c r="D313" s="182" t="s">
        <v>3338</v>
      </c>
      <c r="E313" s="153">
        <v>639.82000000000005</v>
      </c>
      <c r="F313" s="153">
        <v>6718.95</v>
      </c>
      <c r="G313" s="154">
        <v>978.61000000000058</v>
      </c>
      <c r="H313" s="155">
        <f t="shared" si="9"/>
        <v>0.14564924578989286</v>
      </c>
      <c r="I313" s="155">
        <f t="shared" si="8"/>
        <v>3.5539373602357793E-4</v>
      </c>
      <c r="J313" s="154">
        <v>7697.56</v>
      </c>
      <c r="K313" s="154">
        <v>6718.95</v>
      </c>
      <c r="L313" s="156">
        <v>978.61000000000058</v>
      </c>
      <c r="M313" s="20">
        <v>40452</v>
      </c>
      <c r="N313" s="20">
        <v>40816</v>
      </c>
      <c r="O313" s="157">
        <v>40441</v>
      </c>
      <c r="P313" s="158" t="s">
        <v>2915</v>
      </c>
      <c r="Q313" s="157">
        <v>40480</v>
      </c>
      <c r="R313" s="158" t="s">
        <v>2917</v>
      </c>
    </row>
    <row r="314" spans="2:18" s="31" customFormat="1" ht="25.5" x14ac:dyDescent="0.2">
      <c r="B314" s="152" t="s">
        <v>4213</v>
      </c>
      <c r="C314" s="152" t="s">
        <v>4214</v>
      </c>
      <c r="D314" s="182" t="s">
        <v>4215</v>
      </c>
      <c r="E314" s="153">
        <v>9611.0400000000009</v>
      </c>
      <c r="F314" s="153">
        <v>8723.25</v>
      </c>
      <c r="G314" s="154">
        <v>887.79000000000087</v>
      </c>
      <c r="H314" s="155">
        <f t="shared" si="9"/>
        <v>0.10177284842231976</v>
      </c>
      <c r="I314" s="155">
        <f t="shared" si="8"/>
        <v>4.4373845902754232E-4</v>
      </c>
      <c r="J314" s="154">
        <v>9611.0400000000009</v>
      </c>
      <c r="K314" s="154">
        <v>8723.25</v>
      </c>
      <c r="L314" s="156">
        <v>887.79000000000087</v>
      </c>
      <c r="M314" s="20">
        <v>40452</v>
      </c>
      <c r="N314" s="20">
        <v>40816</v>
      </c>
      <c r="O314" s="157">
        <v>40472</v>
      </c>
      <c r="P314" s="158" t="s">
        <v>2917</v>
      </c>
      <c r="Q314" s="157">
        <v>40617</v>
      </c>
      <c r="R314" s="158" t="s">
        <v>2930</v>
      </c>
    </row>
    <row r="315" spans="2:18" s="31" customFormat="1" ht="25.5" x14ac:dyDescent="0.2">
      <c r="B315" s="152" t="s">
        <v>4216</v>
      </c>
      <c r="C315" s="152" t="s">
        <v>4217</v>
      </c>
      <c r="D315" s="182" t="s">
        <v>4218</v>
      </c>
      <c r="E315" s="153">
        <v>7642.1900000000005</v>
      </c>
      <c r="F315" s="153">
        <v>6200.53</v>
      </c>
      <c r="G315" s="154">
        <v>1441.6600000000008</v>
      </c>
      <c r="H315" s="155">
        <f t="shared" si="9"/>
        <v>0.23250593094461294</v>
      </c>
      <c r="I315" s="155">
        <f t="shared" si="8"/>
        <v>3.5283732189187578E-4</v>
      </c>
      <c r="J315" s="154">
        <v>7642.1900000000005</v>
      </c>
      <c r="K315" s="154">
        <v>6200.53</v>
      </c>
      <c r="L315" s="156">
        <v>1441.6600000000008</v>
      </c>
      <c r="M315" s="20">
        <v>40452</v>
      </c>
      <c r="N315" s="20">
        <v>40816</v>
      </c>
      <c r="O315" s="157">
        <v>40542</v>
      </c>
      <c r="P315" s="158" t="s">
        <v>2921</v>
      </c>
      <c r="Q315" s="157">
        <v>40632</v>
      </c>
      <c r="R315" s="158" t="s">
        <v>2930</v>
      </c>
    </row>
    <row r="316" spans="2:18" s="31" customFormat="1" x14ac:dyDescent="0.2">
      <c r="B316" s="152" t="s">
        <v>3339</v>
      </c>
      <c r="C316" s="152" t="s">
        <v>3340</v>
      </c>
      <c r="D316" s="182" t="s">
        <v>3341</v>
      </c>
      <c r="E316" s="153">
        <v>-771.7</v>
      </c>
      <c r="F316" s="153">
        <v>4580.75</v>
      </c>
      <c r="G316" s="154">
        <v>-1705.6999999999998</v>
      </c>
      <c r="H316" s="155">
        <f t="shared" si="9"/>
        <v>-0.37236260437701246</v>
      </c>
      <c r="I316" s="155">
        <f t="shared" si="8"/>
        <v>1.3274008396876253E-4</v>
      </c>
      <c r="J316" s="154">
        <v>2875.05</v>
      </c>
      <c r="K316" s="154">
        <v>4580.75</v>
      </c>
      <c r="L316" s="156">
        <v>-1705.6999999999998</v>
      </c>
      <c r="M316" s="20">
        <v>40452</v>
      </c>
      <c r="N316" s="20">
        <v>40816</v>
      </c>
      <c r="O316" s="157">
        <v>40420</v>
      </c>
      <c r="P316" s="158" t="s">
        <v>2926</v>
      </c>
      <c r="Q316" s="157">
        <v>40449</v>
      </c>
      <c r="R316" s="158" t="s">
        <v>2915</v>
      </c>
    </row>
    <row r="317" spans="2:18" s="31" customFormat="1" x14ac:dyDescent="0.2">
      <c r="B317" s="152" t="s">
        <v>4219</v>
      </c>
      <c r="C317" s="152" t="s">
        <v>4220</v>
      </c>
      <c r="D317" s="182" t="s">
        <v>4221</v>
      </c>
      <c r="E317" s="153">
        <v>88283.47</v>
      </c>
      <c r="F317" s="153">
        <v>0</v>
      </c>
      <c r="G317" s="159"/>
      <c r="H317" s="155"/>
      <c r="I317" s="155">
        <f t="shared" si="8"/>
        <v>4.076017885203293E-3</v>
      </c>
      <c r="J317" s="154">
        <v>88283.47</v>
      </c>
      <c r="K317" s="154" t="s">
        <v>2801</v>
      </c>
      <c r="L317" s="156"/>
      <c r="M317" s="20">
        <v>40452</v>
      </c>
      <c r="N317" s="20">
        <v>40816</v>
      </c>
      <c r="O317" s="157">
        <v>40437</v>
      </c>
      <c r="P317" s="158" t="s">
        <v>2915</v>
      </c>
      <c r="Q317" s="157">
        <v>42643</v>
      </c>
      <c r="R317" s="158" t="s">
        <v>2915</v>
      </c>
    </row>
    <row r="318" spans="2:18" s="31" customFormat="1" x14ac:dyDescent="0.2">
      <c r="B318" s="152" t="s">
        <v>4222</v>
      </c>
      <c r="C318" s="152" t="s">
        <v>4223</v>
      </c>
      <c r="D318" s="182" t="s">
        <v>4224</v>
      </c>
      <c r="E318" s="153">
        <v>196987.53</v>
      </c>
      <c r="F318" s="153">
        <v>0</v>
      </c>
      <c r="G318" s="159"/>
      <c r="H318" s="155"/>
      <c r="I318" s="155">
        <f t="shared" si="8"/>
        <v>9.0948474889129324E-3</v>
      </c>
      <c r="J318" s="154">
        <v>196987.53</v>
      </c>
      <c r="K318" s="154" t="s">
        <v>2801</v>
      </c>
      <c r="L318" s="156"/>
      <c r="M318" s="20">
        <v>40452</v>
      </c>
      <c r="N318" s="20">
        <v>40816</v>
      </c>
      <c r="O318" s="157">
        <v>40437</v>
      </c>
      <c r="P318" s="158" t="s">
        <v>2915</v>
      </c>
      <c r="Q318" s="157">
        <v>42643</v>
      </c>
      <c r="R318" s="158" t="s">
        <v>2915</v>
      </c>
    </row>
    <row r="319" spans="2:18" s="31" customFormat="1" x14ac:dyDescent="0.2">
      <c r="B319" s="152" t="s">
        <v>4225</v>
      </c>
      <c r="C319" s="152" t="s">
        <v>4226</v>
      </c>
      <c r="D319" s="182" t="s">
        <v>4227</v>
      </c>
      <c r="E319" s="153">
        <v>92605.430000000008</v>
      </c>
      <c r="F319" s="153">
        <v>0</v>
      </c>
      <c r="G319" s="159"/>
      <c r="H319" s="155"/>
      <c r="I319" s="155">
        <f t="shared" si="8"/>
        <v>4.2755613134252838E-3</v>
      </c>
      <c r="J319" s="154">
        <v>92605.430000000008</v>
      </c>
      <c r="K319" s="154" t="s">
        <v>2801</v>
      </c>
      <c r="L319" s="156"/>
      <c r="M319" s="20">
        <v>40452</v>
      </c>
      <c r="N319" s="20">
        <v>40816</v>
      </c>
      <c r="O319" s="157">
        <v>40434</v>
      </c>
      <c r="P319" s="158" t="s">
        <v>2915</v>
      </c>
      <c r="Q319" s="157">
        <v>42643</v>
      </c>
      <c r="R319" s="158" t="s">
        <v>2915</v>
      </c>
    </row>
    <row r="320" spans="2:18" s="31" customFormat="1" x14ac:dyDescent="0.2">
      <c r="B320" s="152" t="s">
        <v>4228</v>
      </c>
      <c r="C320" s="152" t="s">
        <v>4229</v>
      </c>
      <c r="D320" s="182" t="s">
        <v>3635</v>
      </c>
      <c r="E320" s="153">
        <v>-1600</v>
      </c>
      <c r="F320" s="153">
        <v>0</v>
      </c>
      <c r="G320" s="159"/>
      <c r="H320" s="155"/>
      <c r="I320" s="155">
        <f t="shared" si="8"/>
        <v>-7.3871457661612856E-5</v>
      </c>
      <c r="J320" s="154">
        <v>-1600</v>
      </c>
      <c r="K320" s="154" t="s">
        <v>2801</v>
      </c>
      <c r="L320" s="156"/>
      <c r="M320" s="20">
        <v>40452</v>
      </c>
      <c r="N320" s="20">
        <v>40816</v>
      </c>
      <c r="O320" s="157">
        <v>40562</v>
      </c>
      <c r="P320" s="158" t="s">
        <v>2922</v>
      </c>
      <c r="Q320" s="157">
        <v>40562</v>
      </c>
      <c r="R320" s="158" t="s">
        <v>2922</v>
      </c>
    </row>
    <row r="321" spans="2:18" s="31" customFormat="1" x14ac:dyDescent="0.2">
      <c r="B321" s="152" t="s">
        <v>4230</v>
      </c>
      <c r="C321" s="152" t="s">
        <v>4231</v>
      </c>
      <c r="D321" s="182" t="s">
        <v>4232</v>
      </c>
      <c r="E321" s="153">
        <v>32199.31</v>
      </c>
      <c r="F321" s="153">
        <v>32166.639999999999</v>
      </c>
      <c r="G321" s="154">
        <v>32.670000000001892</v>
      </c>
      <c r="H321" s="155">
        <f>G321/F321</f>
        <v>1.0156485103822437E-3</v>
      </c>
      <c r="I321" s="155">
        <f t="shared" si="8"/>
        <v>1.4866312283738422E-3</v>
      </c>
      <c r="J321" s="154">
        <v>32199.31</v>
      </c>
      <c r="K321" s="154">
        <v>32166.639999999999</v>
      </c>
      <c r="L321" s="156">
        <v>32.670000000001892</v>
      </c>
      <c r="M321" s="20">
        <v>40452</v>
      </c>
      <c r="N321" s="20">
        <v>40816</v>
      </c>
      <c r="O321" s="157">
        <v>40476</v>
      </c>
      <c r="P321" s="158" t="s">
        <v>2917</v>
      </c>
      <c r="Q321" s="157">
        <v>40814</v>
      </c>
      <c r="R321" s="158" t="s">
        <v>2915</v>
      </c>
    </row>
    <row r="322" spans="2:18" s="31" customFormat="1" x14ac:dyDescent="0.2">
      <c r="B322" s="152" t="s">
        <v>4233</v>
      </c>
      <c r="C322" s="152" t="s">
        <v>4234</v>
      </c>
      <c r="D322" s="182" t="s">
        <v>4235</v>
      </c>
      <c r="E322" s="153">
        <v>3900.87</v>
      </c>
      <c r="F322" s="153">
        <v>2127.02</v>
      </c>
      <c r="G322" s="154">
        <v>1773.85</v>
      </c>
      <c r="H322" s="155">
        <f>G322/F322</f>
        <v>0.83396018843264286</v>
      </c>
      <c r="I322" s="155">
        <f t="shared" si="8"/>
        <v>1.8010184565528484E-4</v>
      </c>
      <c r="J322" s="154">
        <v>3900.87</v>
      </c>
      <c r="K322" s="154">
        <v>2127.02</v>
      </c>
      <c r="L322" s="156">
        <v>1773.85</v>
      </c>
      <c r="M322" s="20">
        <v>40452</v>
      </c>
      <c r="N322" s="20">
        <v>40816</v>
      </c>
      <c r="O322" s="157">
        <v>40584</v>
      </c>
      <c r="P322" s="158" t="s">
        <v>2990</v>
      </c>
      <c r="Q322" s="157">
        <v>40814</v>
      </c>
      <c r="R322" s="158" t="s">
        <v>2915</v>
      </c>
    </row>
    <row r="323" spans="2:18" s="31" customFormat="1" x14ac:dyDescent="0.2">
      <c r="B323" s="152" t="s">
        <v>816</v>
      </c>
      <c r="C323" s="152" t="s">
        <v>817</v>
      </c>
      <c r="D323" s="182" t="s">
        <v>817</v>
      </c>
      <c r="E323" s="153">
        <v>-1261.3900000000001</v>
      </c>
      <c r="F323" s="153">
        <v>0</v>
      </c>
      <c r="G323" s="159"/>
      <c r="H323" s="155"/>
      <c r="I323" s="155">
        <f t="shared" si="8"/>
        <v>1.190588037579334E-2</v>
      </c>
      <c r="J323" s="154">
        <v>257872.38</v>
      </c>
      <c r="K323" s="154" t="s">
        <v>2801</v>
      </c>
      <c r="L323" s="156"/>
      <c r="M323" s="20">
        <v>40452</v>
      </c>
      <c r="N323" s="20">
        <v>40816</v>
      </c>
      <c r="O323" s="157">
        <v>40066</v>
      </c>
      <c r="P323" s="158" t="s">
        <v>2915</v>
      </c>
      <c r="Q323" s="157">
        <v>40451</v>
      </c>
      <c r="R323" s="158" t="s">
        <v>2915</v>
      </c>
    </row>
    <row r="324" spans="2:18" s="31" customFormat="1" ht="25.5" x14ac:dyDescent="0.2">
      <c r="B324" s="152" t="s">
        <v>3348</v>
      </c>
      <c r="C324" s="152" t="s">
        <v>3349</v>
      </c>
      <c r="D324" s="182" t="s">
        <v>3350</v>
      </c>
      <c r="E324" s="153">
        <v>11489.45</v>
      </c>
      <c r="F324" s="153">
        <v>0</v>
      </c>
      <c r="G324" s="159"/>
      <c r="H324" s="155"/>
      <c r="I324" s="155">
        <f t="shared" si="8"/>
        <v>6.6099764788661846E-4</v>
      </c>
      <c r="J324" s="154">
        <v>14316.710000000001</v>
      </c>
      <c r="K324" s="154" t="s">
        <v>2801</v>
      </c>
      <c r="L324" s="156"/>
      <c r="M324" s="20">
        <v>40452</v>
      </c>
      <c r="N324" s="20">
        <v>40816</v>
      </c>
      <c r="O324" s="157">
        <v>40436</v>
      </c>
      <c r="P324" s="158" t="s">
        <v>2915</v>
      </c>
      <c r="Q324" s="157">
        <v>42643</v>
      </c>
      <c r="R324" s="158" t="s">
        <v>2915</v>
      </c>
    </row>
    <row r="325" spans="2:18" s="31" customFormat="1" ht="25.5" x14ac:dyDescent="0.2">
      <c r="B325" s="152" t="s">
        <v>4236</v>
      </c>
      <c r="C325" s="152" t="s">
        <v>4237</v>
      </c>
      <c r="D325" s="182" t="s">
        <v>4238</v>
      </c>
      <c r="E325" s="153">
        <v>72554.100000000006</v>
      </c>
      <c r="F325" s="153">
        <v>0</v>
      </c>
      <c r="G325" s="159"/>
      <c r="H325" s="155"/>
      <c r="I325" s="155">
        <f t="shared" si="8"/>
        <v>3.3497982039540162E-3</v>
      </c>
      <c r="J325" s="154">
        <v>72554.100000000006</v>
      </c>
      <c r="K325" s="154" t="s">
        <v>2801</v>
      </c>
      <c r="L325" s="156"/>
      <c r="M325" s="20">
        <v>40452</v>
      </c>
      <c r="N325" s="20">
        <v>40816</v>
      </c>
      <c r="O325" s="157">
        <v>40435</v>
      </c>
      <c r="P325" s="158" t="s">
        <v>2915</v>
      </c>
      <c r="Q325" s="157">
        <v>42643</v>
      </c>
      <c r="R325" s="158" t="s">
        <v>2915</v>
      </c>
    </row>
    <row r="326" spans="2:18" s="31" customFormat="1" x14ac:dyDescent="0.2">
      <c r="B326" s="152" t="s">
        <v>4239</v>
      </c>
      <c r="C326" s="152" t="s">
        <v>4240</v>
      </c>
      <c r="D326" s="182" t="s">
        <v>3635</v>
      </c>
      <c r="E326" s="153">
        <v>-3900</v>
      </c>
      <c r="F326" s="153">
        <v>0</v>
      </c>
      <c r="G326" s="159"/>
      <c r="H326" s="155"/>
      <c r="I326" s="155">
        <f t="shared" si="8"/>
        <v>-1.8006167805018135E-4</v>
      </c>
      <c r="J326" s="154">
        <v>-3900</v>
      </c>
      <c r="K326" s="154" t="s">
        <v>2801</v>
      </c>
      <c r="L326" s="156"/>
      <c r="M326" s="20">
        <v>40452</v>
      </c>
      <c r="N326" s="20">
        <v>40816</v>
      </c>
      <c r="O326" s="157">
        <v>40526</v>
      </c>
      <c r="P326" s="158" t="s">
        <v>2921</v>
      </c>
      <c r="Q326" s="157">
        <v>40526</v>
      </c>
      <c r="R326" s="158" t="s">
        <v>2921</v>
      </c>
    </row>
    <row r="327" spans="2:18" s="31" customFormat="1" x14ac:dyDescent="0.2">
      <c r="B327" s="152" t="s">
        <v>4241</v>
      </c>
      <c r="C327" s="152" t="s">
        <v>4242</v>
      </c>
      <c r="D327" s="182" t="s">
        <v>3635</v>
      </c>
      <c r="E327" s="153">
        <v>-2338</v>
      </c>
      <c r="F327" s="153">
        <v>0</v>
      </c>
      <c r="G327" s="159"/>
      <c r="H327" s="155"/>
      <c r="I327" s="155">
        <f t="shared" si="8"/>
        <v>-1.0794466750803179E-4</v>
      </c>
      <c r="J327" s="154">
        <v>-2338</v>
      </c>
      <c r="K327" s="154" t="s">
        <v>2801</v>
      </c>
      <c r="L327" s="156"/>
      <c r="M327" s="20">
        <v>40452</v>
      </c>
      <c r="N327" s="20">
        <v>40816</v>
      </c>
      <c r="O327" s="157">
        <v>40529</v>
      </c>
      <c r="P327" s="158" t="s">
        <v>2921</v>
      </c>
      <c r="Q327" s="157">
        <v>40529</v>
      </c>
      <c r="R327" s="158" t="s">
        <v>2921</v>
      </c>
    </row>
    <row r="328" spans="2:18" s="31" customFormat="1" x14ac:dyDescent="0.2">
      <c r="B328" s="152" t="s">
        <v>4243</v>
      </c>
      <c r="C328" s="152" t="s">
        <v>4244</v>
      </c>
      <c r="D328" s="182" t="s">
        <v>4245</v>
      </c>
      <c r="E328" s="153">
        <v>2271.1799999999998</v>
      </c>
      <c r="F328" s="153">
        <v>0</v>
      </c>
      <c r="G328" s="159"/>
      <c r="H328" s="155"/>
      <c r="I328" s="155">
        <f t="shared" si="8"/>
        <v>1.0485961075743868E-4</v>
      </c>
      <c r="J328" s="154">
        <v>2271.1799999999998</v>
      </c>
      <c r="K328" s="154" t="s">
        <v>2801</v>
      </c>
      <c r="L328" s="156"/>
      <c r="M328" s="20">
        <v>40452</v>
      </c>
      <c r="N328" s="20">
        <v>40816</v>
      </c>
      <c r="O328" s="157">
        <v>40437</v>
      </c>
      <c r="P328" s="158" t="s">
        <v>2915</v>
      </c>
      <c r="Q328" s="157">
        <v>40756</v>
      </c>
      <c r="R328" s="158" t="s">
        <v>2926</v>
      </c>
    </row>
    <row r="329" spans="2:18" s="31" customFormat="1" x14ac:dyDescent="0.2">
      <c r="B329" s="152" t="s">
        <v>4246</v>
      </c>
      <c r="C329" s="152" t="s">
        <v>4247</v>
      </c>
      <c r="D329" s="182" t="s">
        <v>4248</v>
      </c>
      <c r="E329" s="153">
        <v>119792.62</v>
      </c>
      <c r="F329" s="153">
        <v>138643.36000000002</v>
      </c>
      <c r="G329" s="154">
        <v>-18850.74000000002</v>
      </c>
      <c r="H329" s="155">
        <f t="shared" ref="H329:H334" si="10">G329/F329</f>
        <v>-0.135965689233152</v>
      </c>
      <c r="I329" s="155">
        <f t="shared" si="8"/>
        <v>5.530784660314798E-3</v>
      </c>
      <c r="J329" s="154">
        <v>119792.62</v>
      </c>
      <c r="K329" s="154">
        <v>138643.36000000002</v>
      </c>
      <c r="L329" s="156">
        <v>-18850.74000000002</v>
      </c>
      <c r="M329" s="20">
        <v>40452</v>
      </c>
      <c r="N329" s="20">
        <v>40816</v>
      </c>
      <c r="O329" s="157">
        <v>40634</v>
      </c>
      <c r="P329" s="158" t="s">
        <v>2931</v>
      </c>
      <c r="Q329" s="157">
        <v>40814</v>
      </c>
      <c r="R329" s="158" t="s">
        <v>2915</v>
      </c>
    </row>
    <row r="330" spans="2:18" s="31" customFormat="1" x14ac:dyDescent="0.2">
      <c r="B330" s="152" t="s">
        <v>4249</v>
      </c>
      <c r="C330" s="152" t="s">
        <v>4250</v>
      </c>
      <c r="D330" s="182" t="s">
        <v>4251</v>
      </c>
      <c r="E330" s="153">
        <v>153124.36000000002</v>
      </c>
      <c r="F330" s="153">
        <v>164009.73000000001</v>
      </c>
      <c r="G330" s="154">
        <v>-10885.369999999995</v>
      </c>
      <c r="H330" s="155">
        <f t="shared" si="10"/>
        <v>-6.6370269617540348E-2</v>
      </c>
      <c r="I330" s="155">
        <f t="shared" si="8"/>
        <v>7.0696997979384788E-3</v>
      </c>
      <c r="J330" s="154">
        <v>153124.36000000002</v>
      </c>
      <c r="K330" s="154">
        <v>164009.73000000001</v>
      </c>
      <c r="L330" s="156">
        <v>-10885.369999999995</v>
      </c>
      <c r="M330" s="20">
        <v>40452</v>
      </c>
      <c r="N330" s="20">
        <v>40816</v>
      </c>
      <c r="O330" s="157">
        <v>40695</v>
      </c>
      <c r="P330" s="158" t="s">
        <v>3056</v>
      </c>
      <c r="Q330" s="157">
        <v>40814</v>
      </c>
      <c r="R330" s="158" t="s">
        <v>2915</v>
      </c>
    </row>
    <row r="331" spans="2:18" s="31" customFormat="1" x14ac:dyDescent="0.2">
      <c r="B331" s="152" t="s">
        <v>4252</v>
      </c>
      <c r="C331" s="152" t="s">
        <v>4253</v>
      </c>
      <c r="D331" s="182" t="s">
        <v>4254</v>
      </c>
      <c r="E331" s="153">
        <v>6450.31</v>
      </c>
      <c r="F331" s="153">
        <v>2.6</v>
      </c>
      <c r="G331" s="154">
        <v>6447.71</v>
      </c>
      <c r="H331" s="155">
        <f t="shared" si="10"/>
        <v>2479.8884615384613</v>
      </c>
      <c r="I331" s="155">
        <f t="shared" si="8"/>
        <v>2.9780862629329879E-4</v>
      </c>
      <c r="J331" s="154">
        <v>6450.31</v>
      </c>
      <c r="K331" s="154">
        <v>2.6</v>
      </c>
      <c r="L331" s="156">
        <v>6447.71</v>
      </c>
      <c r="M331" s="20">
        <v>40452</v>
      </c>
      <c r="N331" s="20">
        <v>40816</v>
      </c>
      <c r="O331" s="157">
        <v>40695</v>
      </c>
      <c r="P331" s="158" t="s">
        <v>3056</v>
      </c>
      <c r="Q331" s="157">
        <v>41061</v>
      </c>
      <c r="R331" s="158" t="s">
        <v>3056</v>
      </c>
    </row>
    <row r="332" spans="2:18" s="31" customFormat="1" ht="38.25" x14ac:dyDescent="0.2">
      <c r="B332" s="152" t="s">
        <v>4255</v>
      </c>
      <c r="C332" s="152" t="s">
        <v>4256</v>
      </c>
      <c r="D332" s="182" t="s">
        <v>4257</v>
      </c>
      <c r="E332" s="153">
        <v>220.20000000000002</v>
      </c>
      <c r="F332" s="153">
        <v>49974.880000000005</v>
      </c>
      <c r="G332" s="154">
        <v>-49754.680000000008</v>
      </c>
      <c r="H332" s="155">
        <f t="shared" si="10"/>
        <v>-0.99559378631824635</v>
      </c>
      <c r="I332" s="155">
        <f t="shared" si="8"/>
        <v>1.016655936067947E-5</v>
      </c>
      <c r="J332" s="154">
        <v>220.20000000000002</v>
      </c>
      <c r="K332" s="154">
        <v>49974.880000000005</v>
      </c>
      <c r="L332" s="156">
        <v>-49754.680000000008</v>
      </c>
      <c r="M332" s="20">
        <v>40452</v>
      </c>
      <c r="N332" s="20">
        <v>40816</v>
      </c>
      <c r="O332" s="157">
        <v>40452</v>
      </c>
      <c r="P332" s="158" t="s">
        <v>2917</v>
      </c>
      <c r="Q332" s="157">
        <v>40816</v>
      </c>
      <c r="R332" s="158" t="s">
        <v>2915</v>
      </c>
    </row>
    <row r="333" spans="2:18" s="31" customFormat="1" x14ac:dyDescent="0.2">
      <c r="B333" s="152" t="s">
        <v>4258</v>
      </c>
      <c r="C333" s="152" t="s">
        <v>4259</v>
      </c>
      <c r="D333" s="182" t="s">
        <v>4260</v>
      </c>
      <c r="E333" s="153">
        <v>4974.45</v>
      </c>
      <c r="F333" s="153">
        <v>5149.55</v>
      </c>
      <c r="G333" s="154">
        <v>-175.10000000000036</v>
      </c>
      <c r="H333" s="155">
        <f t="shared" si="10"/>
        <v>-3.4002971133400076E-2</v>
      </c>
      <c r="I333" s="155">
        <f t="shared" si="8"/>
        <v>2.296686703530063E-4</v>
      </c>
      <c r="J333" s="154">
        <v>4974.45</v>
      </c>
      <c r="K333" s="154">
        <v>5149.55</v>
      </c>
      <c r="L333" s="156">
        <v>-175.10000000000036</v>
      </c>
      <c r="M333" s="20">
        <v>40452</v>
      </c>
      <c r="N333" s="20">
        <v>40816</v>
      </c>
      <c r="O333" s="157">
        <v>40452</v>
      </c>
      <c r="P333" s="158" t="s">
        <v>2917</v>
      </c>
      <c r="Q333" s="157">
        <v>40816</v>
      </c>
      <c r="R333" s="158" t="s">
        <v>2915</v>
      </c>
    </row>
    <row r="334" spans="2:18" s="31" customFormat="1" ht="25.5" x14ac:dyDescent="0.2">
      <c r="B334" s="152" t="s">
        <v>4261</v>
      </c>
      <c r="C334" s="152" t="s">
        <v>4262</v>
      </c>
      <c r="D334" s="182" t="s">
        <v>4263</v>
      </c>
      <c r="E334" s="153">
        <v>684.15</v>
      </c>
      <c r="F334" s="153">
        <v>819.30000000000007</v>
      </c>
      <c r="G334" s="154">
        <v>-135.15000000000009</v>
      </c>
      <c r="H334" s="155">
        <f t="shared" si="10"/>
        <v>-0.16495789088246074</v>
      </c>
      <c r="I334" s="155">
        <f t="shared" si="8"/>
        <v>3.1586973599495273E-5</v>
      </c>
      <c r="J334" s="154">
        <v>684.15</v>
      </c>
      <c r="K334" s="154">
        <v>819.30000000000007</v>
      </c>
      <c r="L334" s="156">
        <v>-135.15000000000009</v>
      </c>
      <c r="M334" s="20">
        <v>40452</v>
      </c>
      <c r="N334" s="20">
        <v>40816</v>
      </c>
      <c r="O334" s="157">
        <v>40452</v>
      </c>
      <c r="P334" s="158" t="s">
        <v>2917</v>
      </c>
      <c r="Q334" s="157">
        <v>40816</v>
      </c>
      <c r="R334" s="158" t="s">
        <v>2915</v>
      </c>
    </row>
    <row r="335" spans="2:18" s="31" customFormat="1" x14ac:dyDescent="0.2">
      <c r="B335" s="152" t="s">
        <v>4264</v>
      </c>
      <c r="C335" s="152" t="s">
        <v>4265</v>
      </c>
      <c r="D335" s="182" t="s">
        <v>4266</v>
      </c>
      <c r="E335" s="153">
        <v>18635.240000000002</v>
      </c>
      <c r="F335" s="153">
        <v>5118.1000000000004</v>
      </c>
      <c r="G335" s="154">
        <v>13517.140000000001</v>
      </c>
      <c r="H335" s="155">
        <f t="shared" ref="H335:H398" si="11">G335/F335</f>
        <v>2.6410464820929644</v>
      </c>
      <c r="I335" s="155">
        <f t="shared" ref="I335:I398" si="12">J335/21659245</f>
        <v>8.6038271417124659E-4</v>
      </c>
      <c r="J335" s="154">
        <v>18635.240000000002</v>
      </c>
      <c r="K335" s="154">
        <v>5118.1000000000004</v>
      </c>
      <c r="L335" s="156">
        <v>13517.140000000001</v>
      </c>
      <c r="M335" s="20">
        <v>40452</v>
      </c>
      <c r="N335" s="20">
        <v>40816</v>
      </c>
      <c r="O335" s="157">
        <v>40664</v>
      </c>
      <c r="P335" s="158" t="s">
        <v>2914</v>
      </c>
      <c r="Q335" s="157">
        <v>41030</v>
      </c>
      <c r="R335" s="158" t="s">
        <v>2914</v>
      </c>
    </row>
    <row r="336" spans="2:18" s="31" customFormat="1" x14ac:dyDescent="0.2">
      <c r="B336" s="152" t="s">
        <v>4267</v>
      </c>
      <c r="C336" s="152" t="s">
        <v>4268</v>
      </c>
      <c r="D336" s="182" t="s">
        <v>4269</v>
      </c>
      <c r="E336" s="153">
        <v>6260.03</v>
      </c>
      <c r="F336" s="153">
        <v>94530.6</v>
      </c>
      <c r="G336" s="154">
        <v>-88270.57</v>
      </c>
      <c r="H336" s="155">
        <f t="shared" si="11"/>
        <v>-0.93377773969487132</v>
      </c>
      <c r="I336" s="155">
        <f t="shared" si="12"/>
        <v>2.8902346319089147E-4</v>
      </c>
      <c r="J336" s="154">
        <v>6260.03</v>
      </c>
      <c r="K336" s="154">
        <v>94530.6</v>
      </c>
      <c r="L336" s="156">
        <v>-88270.57</v>
      </c>
      <c r="M336" s="20">
        <v>40452</v>
      </c>
      <c r="N336" s="20">
        <v>40816</v>
      </c>
      <c r="O336" s="157">
        <v>40695</v>
      </c>
      <c r="P336" s="158" t="s">
        <v>3056</v>
      </c>
      <c r="Q336" s="157">
        <v>40814</v>
      </c>
      <c r="R336" s="158" t="s">
        <v>2915</v>
      </c>
    </row>
    <row r="337" spans="2:18" s="31" customFormat="1" ht="25.5" x14ac:dyDescent="0.2">
      <c r="B337" s="152" t="s">
        <v>4270</v>
      </c>
      <c r="C337" s="152" t="s">
        <v>4271</v>
      </c>
      <c r="D337" s="182" t="s">
        <v>4272</v>
      </c>
      <c r="E337" s="153">
        <v>-1976.0900000000001</v>
      </c>
      <c r="F337" s="153">
        <v>2783.6</v>
      </c>
      <c r="G337" s="154">
        <v>-4759.6900000000005</v>
      </c>
      <c r="H337" s="155">
        <f t="shared" si="11"/>
        <v>-1.7099044402931458</v>
      </c>
      <c r="I337" s="155">
        <f t="shared" si="12"/>
        <v>-9.123540548158535E-5</v>
      </c>
      <c r="J337" s="154">
        <v>-1976.0900000000001</v>
      </c>
      <c r="K337" s="154">
        <v>2783.6</v>
      </c>
      <c r="L337" s="156">
        <v>-4759.6900000000005</v>
      </c>
      <c r="M337" s="20">
        <v>40452</v>
      </c>
      <c r="N337" s="20">
        <v>40816</v>
      </c>
      <c r="O337" s="157">
        <v>40700</v>
      </c>
      <c r="P337" s="158" t="s">
        <v>3056</v>
      </c>
      <c r="Q337" s="157">
        <v>40730</v>
      </c>
      <c r="R337" s="158" t="s">
        <v>2916</v>
      </c>
    </row>
    <row r="338" spans="2:18" s="31" customFormat="1" ht="25.5" x14ac:dyDescent="0.2">
      <c r="B338" s="152" t="s">
        <v>4273</v>
      </c>
      <c r="C338" s="152" t="s">
        <v>4274</v>
      </c>
      <c r="D338" s="182" t="s">
        <v>4275</v>
      </c>
      <c r="E338" s="153">
        <v>1297.1100000000001</v>
      </c>
      <c r="F338" s="153">
        <v>9505.9</v>
      </c>
      <c r="G338" s="154">
        <v>-8208.7899999999991</v>
      </c>
      <c r="H338" s="155">
        <f t="shared" si="11"/>
        <v>-0.86354684985114505</v>
      </c>
      <c r="I338" s="155">
        <f t="shared" si="12"/>
        <v>5.9887129029659168E-5</v>
      </c>
      <c r="J338" s="154">
        <v>1297.1100000000001</v>
      </c>
      <c r="K338" s="154">
        <v>9505.9</v>
      </c>
      <c r="L338" s="156">
        <v>-8208.7899999999991</v>
      </c>
      <c r="M338" s="20">
        <v>40452</v>
      </c>
      <c r="N338" s="20">
        <v>40816</v>
      </c>
      <c r="O338" s="157">
        <v>40634</v>
      </c>
      <c r="P338" s="158" t="s">
        <v>2931</v>
      </c>
      <c r="Q338" s="157">
        <v>40785</v>
      </c>
      <c r="R338" s="158" t="s">
        <v>2926</v>
      </c>
    </row>
    <row r="339" spans="2:18" s="31" customFormat="1" x14ac:dyDescent="0.2">
      <c r="B339" s="152" t="s">
        <v>4276</v>
      </c>
      <c r="C339" s="152" t="s">
        <v>4277</v>
      </c>
      <c r="D339" s="182" t="s">
        <v>4278</v>
      </c>
      <c r="E339" s="153">
        <v>8382.5</v>
      </c>
      <c r="F339" s="153">
        <v>2100.9299999999998</v>
      </c>
      <c r="G339" s="154">
        <v>6281.57</v>
      </c>
      <c r="H339" s="155">
        <f t="shared" si="11"/>
        <v>2.9898997110803314</v>
      </c>
      <c r="I339" s="155">
        <f t="shared" si="12"/>
        <v>3.8701718365529363E-4</v>
      </c>
      <c r="J339" s="154">
        <v>8382.5</v>
      </c>
      <c r="K339" s="154">
        <v>2100.9299999999998</v>
      </c>
      <c r="L339" s="156">
        <v>6281.57</v>
      </c>
      <c r="M339" s="20">
        <v>40452</v>
      </c>
      <c r="N339" s="20">
        <v>40816</v>
      </c>
      <c r="O339" s="157">
        <v>40603</v>
      </c>
      <c r="P339" s="158" t="s">
        <v>2930</v>
      </c>
      <c r="Q339" s="157">
        <v>40814</v>
      </c>
      <c r="R339" s="158" t="s">
        <v>2915</v>
      </c>
    </row>
    <row r="340" spans="2:18" s="31" customFormat="1" x14ac:dyDescent="0.2">
      <c r="B340" s="152" t="s">
        <v>4279</v>
      </c>
      <c r="C340" s="152" t="s">
        <v>4280</v>
      </c>
      <c r="D340" s="182" t="s">
        <v>4281</v>
      </c>
      <c r="E340" s="153">
        <v>2867.9900000000002</v>
      </c>
      <c r="F340" s="153">
        <v>2052.5</v>
      </c>
      <c r="G340" s="154">
        <v>815.49000000000024</v>
      </c>
      <c r="H340" s="155">
        <f t="shared" si="11"/>
        <v>0.39731546894031683</v>
      </c>
      <c r="I340" s="155">
        <f t="shared" si="12"/>
        <v>1.3241412616183068E-4</v>
      </c>
      <c r="J340" s="154">
        <v>2867.9900000000002</v>
      </c>
      <c r="K340" s="154">
        <v>2052.5</v>
      </c>
      <c r="L340" s="156">
        <v>815.49000000000024</v>
      </c>
      <c r="M340" s="20">
        <v>40452</v>
      </c>
      <c r="N340" s="20">
        <v>40816</v>
      </c>
      <c r="O340" s="157">
        <v>40756</v>
      </c>
      <c r="P340" s="158" t="s">
        <v>2926</v>
      </c>
      <c r="Q340" s="157">
        <v>40814</v>
      </c>
      <c r="R340" s="158" t="s">
        <v>2915</v>
      </c>
    </row>
    <row r="341" spans="2:18" s="31" customFormat="1" x14ac:dyDescent="0.2">
      <c r="B341" s="152" t="s">
        <v>4282</v>
      </c>
      <c r="C341" s="152" t="s">
        <v>4283</v>
      </c>
      <c r="D341" s="182" t="s">
        <v>4284</v>
      </c>
      <c r="E341" s="153">
        <v>1255.6500000000001</v>
      </c>
      <c r="F341" s="153">
        <v>855.39</v>
      </c>
      <c r="G341" s="154">
        <v>400.2600000000001</v>
      </c>
      <c r="H341" s="155">
        <f t="shared" si="11"/>
        <v>0.46792691053203816</v>
      </c>
      <c r="I341" s="155">
        <f t="shared" si="12"/>
        <v>5.7972934883002623E-5</v>
      </c>
      <c r="J341" s="154">
        <v>1255.6500000000001</v>
      </c>
      <c r="K341" s="154">
        <v>855.39</v>
      </c>
      <c r="L341" s="156">
        <v>400.2600000000001</v>
      </c>
      <c r="M341" s="20">
        <v>40452</v>
      </c>
      <c r="N341" s="20">
        <v>40816</v>
      </c>
      <c r="O341" s="157">
        <v>40729</v>
      </c>
      <c r="P341" s="158" t="s">
        <v>2916</v>
      </c>
      <c r="Q341" s="157">
        <v>40814</v>
      </c>
      <c r="R341" s="158" t="s">
        <v>2915</v>
      </c>
    </row>
    <row r="342" spans="2:18" s="31" customFormat="1" x14ac:dyDescent="0.2">
      <c r="B342" s="152" t="s">
        <v>4285</v>
      </c>
      <c r="C342" s="152" t="s">
        <v>4286</v>
      </c>
      <c r="D342" s="182" t="s">
        <v>4287</v>
      </c>
      <c r="E342" s="153">
        <v>-11192.630000000001</v>
      </c>
      <c r="F342" s="153">
        <v>-25037.170000000002</v>
      </c>
      <c r="G342" s="154">
        <v>13844.54</v>
      </c>
      <c r="H342" s="155">
        <f t="shared" si="11"/>
        <v>-0.55295945987505779</v>
      </c>
      <c r="I342" s="155">
        <f t="shared" si="12"/>
        <v>-5.1675993322943621E-4</v>
      </c>
      <c r="J342" s="154">
        <v>-11192.630000000001</v>
      </c>
      <c r="K342" s="154">
        <v>-25037.170000000002</v>
      </c>
      <c r="L342" s="156">
        <v>13844.54</v>
      </c>
      <c r="M342" s="20">
        <v>40452</v>
      </c>
      <c r="N342" s="20">
        <v>40816</v>
      </c>
      <c r="O342" s="157">
        <v>40704</v>
      </c>
      <c r="P342" s="158" t="s">
        <v>3056</v>
      </c>
      <c r="Q342" s="157">
        <v>40814</v>
      </c>
      <c r="R342" s="158" t="s">
        <v>2915</v>
      </c>
    </row>
    <row r="343" spans="2:18" s="31" customFormat="1" x14ac:dyDescent="0.2">
      <c r="B343" s="152" t="s">
        <v>4288</v>
      </c>
      <c r="C343" s="152" t="s">
        <v>4289</v>
      </c>
      <c r="D343" s="182" t="s">
        <v>4290</v>
      </c>
      <c r="E343" s="153">
        <v>129788.2</v>
      </c>
      <c r="F343" s="153">
        <v>248257.09</v>
      </c>
      <c r="G343" s="154">
        <v>-118468.89</v>
      </c>
      <c r="H343" s="155">
        <f t="shared" si="11"/>
        <v>-0.47720244364420772</v>
      </c>
      <c r="I343" s="155">
        <f t="shared" si="12"/>
        <v>5.9922772007980889E-3</v>
      </c>
      <c r="J343" s="154">
        <v>129788.2</v>
      </c>
      <c r="K343" s="154">
        <v>248257.09</v>
      </c>
      <c r="L343" s="156">
        <v>-118468.89</v>
      </c>
      <c r="M343" s="20">
        <v>40452</v>
      </c>
      <c r="N343" s="20">
        <v>40816</v>
      </c>
      <c r="O343" s="157">
        <v>40299</v>
      </c>
      <c r="P343" s="158" t="s">
        <v>2914</v>
      </c>
      <c r="Q343" s="157">
        <v>41030</v>
      </c>
      <c r="R343" s="158" t="s">
        <v>2914</v>
      </c>
    </row>
    <row r="344" spans="2:18" s="31" customFormat="1" ht="25.5" x14ac:dyDescent="0.2">
      <c r="B344" s="152" t="s">
        <v>4291</v>
      </c>
      <c r="C344" s="152" t="s">
        <v>4292</v>
      </c>
      <c r="D344" s="182" t="s">
        <v>4293</v>
      </c>
      <c r="E344" s="153">
        <v>2050.36</v>
      </c>
      <c r="F344" s="153">
        <v>1950.32</v>
      </c>
      <c r="G344" s="154">
        <v>100.04000000000019</v>
      </c>
      <c r="H344" s="155">
        <f t="shared" si="11"/>
        <v>5.1294146601583428E-2</v>
      </c>
      <c r="I344" s="155">
        <f t="shared" si="12"/>
        <v>9.4664426206915342E-5</v>
      </c>
      <c r="J344" s="154">
        <v>2050.36</v>
      </c>
      <c r="K344" s="154">
        <v>1950.32</v>
      </c>
      <c r="L344" s="156">
        <v>100.04000000000019</v>
      </c>
      <c r="M344" s="20">
        <v>40452</v>
      </c>
      <c r="N344" s="20">
        <v>40816</v>
      </c>
      <c r="O344" s="157">
        <v>40703.559444444443</v>
      </c>
      <c r="P344" s="158" t="s">
        <v>3056</v>
      </c>
      <c r="Q344" s="157">
        <v>40814</v>
      </c>
      <c r="R344" s="158" t="s">
        <v>2915</v>
      </c>
    </row>
    <row r="345" spans="2:18" s="31" customFormat="1" x14ac:dyDescent="0.2">
      <c r="B345" s="152" t="s">
        <v>4294</v>
      </c>
      <c r="C345" s="152" t="s">
        <v>4295</v>
      </c>
      <c r="D345" s="182" t="s">
        <v>4296</v>
      </c>
      <c r="E345" s="153">
        <v>10828.7</v>
      </c>
      <c r="F345" s="153">
        <v>12092.93</v>
      </c>
      <c r="G345" s="154">
        <v>-1264.2299999999996</v>
      </c>
      <c r="H345" s="155">
        <f t="shared" si="11"/>
        <v>-0.10454290234045839</v>
      </c>
      <c r="I345" s="155">
        <f t="shared" si="12"/>
        <v>4.9995740848769201E-4</v>
      </c>
      <c r="J345" s="154">
        <v>10828.7</v>
      </c>
      <c r="K345" s="154">
        <v>12092.93</v>
      </c>
      <c r="L345" s="156">
        <v>-1264.2299999999996</v>
      </c>
      <c r="M345" s="20">
        <v>40452</v>
      </c>
      <c r="N345" s="20">
        <v>40816</v>
      </c>
      <c r="O345" s="157">
        <v>40452</v>
      </c>
      <c r="P345" s="158" t="s">
        <v>2917</v>
      </c>
      <c r="Q345" s="157">
        <v>40816</v>
      </c>
      <c r="R345" s="158" t="s">
        <v>2915</v>
      </c>
    </row>
    <row r="346" spans="2:18" s="31" customFormat="1" x14ac:dyDescent="0.2">
      <c r="B346" s="152" t="s">
        <v>4297</v>
      </c>
      <c r="C346" s="152" t="s">
        <v>4298</v>
      </c>
      <c r="D346" s="182" t="s">
        <v>4299</v>
      </c>
      <c r="E346" s="153">
        <v>6748.41</v>
      </c>
      <c r="F346" s="153">
        <v>9054.19</v>
      </c>
      <c r="G346" s="154">
        <v>-2305.7800000000007</v>
      </c>
      <c r="H346" s="155">
        <f t="shared" si="11"/>
        <v>-0.25466441503878323</v>
      </c>
      <c r="I346" s="155">
        <f t="shared" si="12"/>
        <v>3.1157180224887802E-4</v>
      </c>
      <c r="J346" s="154">
        <v>6748.41</v>
      </c>
      <c r="K346" s="154">
        <v>9054.19</v>
      </c>
      <c r="L346" s="156">
        <v>-2305.7800000000007</v>
      </c>
      <c r="M346" s="20">
        <v>40452</v>
      </c>
      <c r="N346" s="20">
        <v>40816</v>
      </c>
      <c r="O346" s="157">
        <v>40652</v>
      </c>
      <c r="P346" s="158" t="s">
        <v>2931</v>
      </c>
      <c r="Q346" s="157">
        <v>40816</v>
      </c>
      <c r="R346" s="158" t="s">
        <v>2915</v>
      </c>
    </row>
    <row r="347" spans="2:18" s="31" customFormat="1" x14ac:dyDescent="0.2">
      <c r="B347" s="152" t="s">
        <v>4300</v>
      </c>
      <c r="C347" s="152" t="s">
        <v>4301</v>
      </c>
      <c r="D347" s="182" t="s">
        <v>4302</v>
      </c>
      <c r="E347" s="153">
        <v>156287.54</v>
      </c>
      <c r="F347" s="153">
        <v>140915.71</v>
      </c>
      <c r="G347" s="154">
        <v>15371.830000000016</v>
      </c>
      <c r="H347" s="155">
        <f t="shared" si="11"/>
        <v>0.10908528225845093</v>
      </c>
      <c r="I347" s="155">
        <f t="shared" si="12"/>
        <v>7.2157427463422665E-3</v>
      </c>
      <c r="J347" s="154">
        <v>156287.54</v>
      </c>
      <c r="K347" s="154">
        <v>140915.71</v>
      </c>
      <c r="L347" s="156">
        <v>15371.830000000016</v>
      </c>
      <c r="M347" s="20">
        <v>40452</v>
      </c>
      <c r="N347" s="20">
        <v>40816</v>
      </c>
      <c r="O347" s="157">
        <v>40695</v>
      </c>
      <c r="P347" s="158" t="s">
        <v>3056</v>
      </c>
      <c r="Q347" s="157">
        <v>40814</v>
      </c>
      <c r="R347" s="158" t="s">
        <v>2915</v>
      </c>
    </row>
    <row r="348" spans="2:18" s="31" customFormat="1" x14ac:dyDescent="0.2">
      <c r="B348" s="152" t="s">
        <v>3362</v>
      </c>
      <c r="C348" s="152" t="s">
        <v>3363</v>
      </c>
      <c r="D348" s="182" t="s">
        <v>3364</v>
      </c>
      <c r="E348" s="153">
        <v>12725.08</v>
      </c>
      <c r="F348" s="153">
        <v>16453.98</v>
      </c>
      <c r="G348" s="154">
        <v>-1714.7399999999998</v>
      </c>
      <c r="H348" s="155">
        <f t="shared" si="11"/>
        <v>-0.10421429951902214</v>
      </c>
      <c r="I348" s="155">
        <f t="shared" si="12"/>
        <v>6.8050571476521921E-4</v>
      </c>
      <c r="J348" s="154">
        <v>14739.24</v>
      </c>
      <c r="K348" s="154">
        <v>16453.98</v>
      </c>
      <c r="L348" s="156">
        <v>-1714.7399999999998</v>
      </c>
      <c r="M348" s="20">
        <v>40452</v>
      </c>
      <c r="N348" s="20">
        <v>40816</v>
      </c>
      <c r="O348" s="157">
        <v>40408</v>
      </c>
      <c r="P348" s="158" t="s">
        <v>2926</v>
      </c>
      <c r="Q348" s="157">
        <v>40449</v>
      </c>
      <c r="R348" s="158" t="s">
        <v>2915</v>
      </c>
    </row>
    <row r="349" spans="2:18" s="31" customFormat="1" x14ac:dyDescent="0.2">
      <c r="B349" s="152" t="s">
        <v>1167</v>
      </c>
      <c r="C349" s="152" t="s">
        <v>1168</v>
      </c>
      <c r="D349" s="182" t="s">
        <v>1169</v>
      </c>
      <c r="E349" s="153">
        <v>261.86</v>
      </c>
      <c r="F349" s="153">
        <v>114000</v>
      </c>
      <c r="G349" s="154">
        <v>-106216.17</v>
      </c>
      <c r="H349" s="155">
        <f t="shared" si="11"/>
        <v>-0.9317207894736842</v>
      </c>
      <c r="I349" s="155">
        <f t="shared" si="12"/>
        <v>3.5937679268136999E-4</v>
      </c>
      <c r="J349" s="154">
        <v>7783.83</v>
      </c>
      <c r="K349" s="154">
        <v>114000</v>
      </c>
      <c r="L349" s="156">
        <v>-106216.17</v>
      </c>
      <c r="M349" s="20">
        <v>40452</v>
      </c>
      <c r="N349" s="20">
        <v>40816</v>
      </c>
      <c r="O349" s="157">
        <v>39822</v>
      </c>
      <c r="P349" s="158" t="s">
        <v>2922</v>
      </c>
      <c r="Q349" s="157">
        <v>40086</v>
      </c>
      <c r="R349" s="158" t="s">
        <v>2915</v>
      </c>
    </row>
    <row r="350" spans="2:18" s="31" customFormat="1" x14ac:dyDescent="0.2">
      <c r="B350" s="152" t="s">
        <v>4303</v>
      </c>
      <c r="C350" s="152" t="s">
        <v>4304</v>
      </c>
      <c r="D350" s="182" t="s">
        <v>4305</v>
      </c>
      <c r="E350" s="153">
        <v>440.83</v>
      </c>
      <c r="F350" s="153">
        <v>5589.59</v>
      </c>
      <c r="G350" s="154">
        <v>-5148.76</v>
      </c>
      <c r="H350" s="155">
        <f t="shared" si="11"/>
        <v>-0.92113375041818812</v>
      </c>
      <c r="I350" s="155">
        <f t="shared" si="12"/>
        <v>2.0352971675605497E-5</v>
      </c>
      <c r="J350" s="154">
        <v>440.83</v>
      </c>
      <c r="K350" s="154">
        <v>5589.59</v>
      </c>
      <c r="L350" s="156">
        <v>-5148.76</v>
      </c>
      <c r="M350" s="20">
        <v>40452</v>
      </c>
      <c r="N350" s="20">
        <v>40816</v>
      </c>
      <c r="O350" s="157">
        <v>40592</v>
      </c>
      <c r="P350" s="158" t="s">
        <v>2990</v>
      </c>
      <c r="Q350" s="157">
        <v>40680</v>
      </c>
      <c r="R350" s="158" t="s">
        <v>2914</v>
      </c>
    </row>
    <row r="351" spans="2:18" s="31" customFormat="1" x14ac:dyDescent="0.2">
      <c r="B351" s="152" t="s">
        <v>824</v>
      </c>
      <c r="C351" s="152" t="s">
        <v>825</v>
      </c>
      <c r="D351" s="182" t="s">
        <v>825</v>
      </c>
      <c r="E351" s="153">
        <v>-11778.02</v>
      </c>
      <c r="F351" s="153">
        <v>0</v>
      </c>
      <c r="G351" s="159"/>
      <c r="H351" s="155"/>
      <c r="I351" s="155">
        <f t="shared" si="12"/>
        <v>2.1097029467093614E-2</v>
      </c>
      <c r="J351" s="154">
        <v>456945.73</v>
      </c>
      <c r="K351" s="154" t="s">
        <v>2801</v>
      </c>
      <c r="L351" s="156"/>
      <c r="M351" s="20">
        <v>40452</v>
      </c>
      <c r="N351" s="20">
        <v>40816</v>
      </c>
      <c r="O351" s="157">
        <v>40066</v>
      </c>
      <c r="P351" s="158" t="s">
        <v>2915</v>
      </c>
      <c r="Q351" s="157">
        <v>40451</v>
      </c>
      <c r="R351" s="158" t="s">
        <v>2915</v>
      </c>
    </row>
    <row r="352" spans="2:18" s="31" customFormat="1" x14ac:dyDescent="0.2">
      <c r="B352" s="152" t="s">
        <v>826</v>
      </c>
      <c r="C352" s="152" t="s">
        <v>827</v>
      </c>
      <c r="D352" s="182" t="s">
        <v>827</v>
      </c>
      <c r="E352" s="153">
        <v>-622.38</v>
      </c>
      <c r="F352" s="153">
        <v>0</v>
      </c>
      <c r="G352" s="159"/>
      <c r="H352" s="155"/>
      <c r="I352" s="155">
        <f t="shared" si="12"/>
        <v>3.9899756431953188E-3</v>
      </c>
      <c r="J352" s="154">
        <v>86419.86</v>
      </c>
      <c r="K352" s="154" t="s">
        <v>2801</v>
      </c>
      <c r="L352" s="156"/>
      <c r="M352" s="20">
        <v>40452</v>
      </c>
      <c r="N352" s="20">
        <v>40816</v>
      </c>
      <c r="O352" s="157">
        <v>40066</v>
      </c>
      <c r="P352" s="158" t="s">
        <v>2915</v>
      </c>
      <c r="Q352" s="157">
        <v>40451</v>
      </c>
      <c r="R352" s="158" t="s">
        <v>2915</v>
      </c>
    </row>
    <row r="353" spans="2:18" s="31" customFormat="1" ht="38.25" x14ac:dyDescent="0.2">
      <c r="B353" s="152" t="s">
        <v>3394</v>
      </c>
      <c r="C353" s="152" t="s">
        <v>3395</v>
      </c>
      <c r="D353" s="182" t="s">
        <v>3396</v>
      </c>
      <c r="E353" s="153">
        <v>3138.81</v>
      </c>
      <c r="F353" s="153">
        <v>10479.94</v>
      </c>
      <c r="G353" s="154">
        <v>1861.4499999999989</v>
      </c>
      <c r="H353" s="155">
        <f t="shared" si="11"/>
        <v>0.17762029171922727</v>
      </c>
      <c r="I353" s="155">
        <f t="shared" si="12"/>
        <v>5.6979779304403271E-4</v>
      </c>
      <c r="J353" s="154">
        <v>12341.39</v>
      </c>
      <c r="K353" s="154">
        <v>10479.94</v>
      </c>
      <c r="L353" s="156">
        <v>1861.4499999999989</v>
      </c>
      <c r="M353" s="20">
        <v>40452</v>
      </c>
      <c r="N353" s="20">
        <v>40816</v>
      </c>
      <c r="O353" s="157">
        <v>40254</v>
      </c>
      <c r="P353" s="158" t="s">
        <v>2930</v>
      </c>
      <c r="Q353" s="157">
        <v>40326</v>
      </c>
      <c r="R353" s="158" t="s">
        <v>2914</v>
      </c>
    </row>
    <row r="354" spans="2:18" s="31" customFormat="1" x14ac:dyDescent="0.2">
      <c r="B354" s="152" t="s">
        <v>647</v>
      </c>
      <c r="C354" s="152" t="s">
        <v>648</v>
      </c>
      <c r="D354" s="182" t="s">
        <v>648</v>
      </c>
      <c r="E354" s="153">
        <v>221.88</v>
      </c>
      <c r="F354" s="153">
        <v>0</v>
      </c>
      <c r="G354" s="159"/>
      <c r="H354" s="155"/>
      <c r="I354" s="155">
        <f t="shared" si="12"/>
        <v>2.2649767339535613E-2</v>
      </c>
      <c r="J354" s="154">
        <v>490576.86</v>
      </c>
      <c r="K354" s="154" t="s">
        <v>2801</v>
      </c>
      <c r="L354" s="156"/>
      <c r="M354" s="20">
        <v>40452</v>
      </c>
      <c r="N354" s="20">
        <v>40816</v>
      </c>
      <c r="O354" s="157">
        <v>39343</v>
      </c>
      <c r="P354" s="158" t="s">
        <v>2915</v>
      </c>
      <c r="Q354" s="157">
        <v>39946</v>
      </c>
      <c r="R354" s="158" t="s">
        <v>2914</v>
      </c>
    </row>
    <row r="355" spans="2:18" s="31" customFormat="1" x14ac:dyDescent="0.2">
      <c r="B355" s="152" t="s">
        <v>3397</v>
      </c>
      <c r="C355" s="152" t="s">
        <v>3398</v>
      </c>
      <c r="D355" s="182" t="s">
        <v>3399</v>
      </c>
      <c r="E355" s="153">
        <v>-51.75</v>
      </c>
      <c r="F355" s="153">
        <v>24769.54</v>
      </c>
      <c r="G355" s="154">
        <v>1065.8299999999981</v>
      </c>
      <c r="H355" s="155">
        <f t="shared" si="11"/>
        <v>4.3029866521542108E-2</v>
      </c>
      <c r="I355" s="155">
        <f t="shared" si="12"/>
        <v>1.1928102757044394E-3</v>
      </c>
      <c r="J355" s="154">
        <v>25835.37</v>
      </c>
      <c r="K355" s="154">
        <v>24769.54</v>
      </c>
      <c r="L355" s="156">
        <v>1065.8299999999981</v>
      </c>
      <c r="M355" s="20">
        <v>40452</v>
      </c>
      <c r="N355" s="20">
        <v>40816</v>
      </c>
      <c r="O355" s="157">
        <v>40414</v>
      </c>
      <c r="P355" s="158" t="s">
        <v>2926</v>
      </c>
      <c r="Q355" s="157">
        <v>40449</v>
      </c>
      <c r="R355" s="158" t="s">
        <v>2915</v>
      </c>
    </row>
    <row r="356" spans="2:18" s="31" customFormat="1" x14ac:dyDescent="0.2">
      <c r="B356" s="152" t="s">
        <v>4306</v>
      </c>
      <c r="C356" s="152" t="s">
        <v>4307</v>
      </c>
      <c r="D356" s="182" t="s">
        <v>3635</v>
      </c>
      <c r="E356" s="153">
        <v>-1006</v>
      </c>
      <c r="F356" s="153">
        <v>0</v>
      </c>
      <c r="G356" s="159"/>
      <c r="H356" s="155"/>
      <c r="I356" s="155">
        <f t="shared" si="12"/>
        <v>-4.6446679004739088E-5</v>
      </c>
      <c r="J356" s="154">
        <v>-1006</v>
      </c>
      <c r="K356" s="154" t="s">
        <v>2801</v>
      </c>
      <c r="L356" s="156"/>
      <c r="M356" s="20">
        <v>40452</v>
      </c>
      <c r="N356" s="20">
        <v>40816</v>
      </c>
      <c r="O356" s="157">
        <v>40511</v>
      </c>
      <c r="P356" s="158" t="s">
        <v>2965</v>
      </c>
      <c r="Q356" s="157">
        <v>40511</v>
      </c>
      <c r="R356" s="158" t="s">
        <v>2965</v>
      </c>
    </row>
    <row r="357" spans="2:18" s="31" customFormat="1" x14ac:dyDescent="0.2">
      <c r="B357" s="152" t="s">
        <v>3400</v>
      </c>
      <c r="C357" s="152" t="s">
        <v>3401</v>
      </c>
      <c r="D357" s="182" t="s">
        <v>3402</v>
      </c>
      <c r="E357" s="153">
        <v>-38.6</v>
      </c>
      <c r="F357" s="153">
        <v>4590.6500000000005</v>
      </c>
      <c r="G357" s="154">
        <v>-2234.5200000000004</v>
      </c>
      <c r="H357" s="155">
        <f t="shared" si="11"/>
        <v>-0.48675459902192503</v>
      </c>
      <c r="I357" s="155">
        <f t="shared" si="12"/>
        <v>1.0878172346265995E-4</v>
      </c>
      <c r="J357" s="154">
        <v>2356.13</v>
      </c>
      <c r="K357" s="154">
        <v>4590.6500000000005</v>
      </c>
      <c r="L357" s="156">
        <v>-2234.5200000000004</v>
      </c>
      <c r="M357" s="20">
        <v>40452</v>
      </c>
      <c r="N357" s="20">
        <v>40816</v>
      </c>
      <c r="O357" s="157">
        <v>40351</v>
      </c>
      <c r="P357" s="158" t="s">
        <v>3056</v>
      </c>
      <c r="Q357" s="157">
        <v>40449</v>
      </c>
      <c r="R357" s="158" t="s">
        <v>2915</v>
      </c>
    </row>
    <row r="358" spans="2:18" s="31" customFormat="1" x14ac:dyDescent="0.2">
      <c r="B358" s="152" t="s">
        <v>791</v>
      </c>
      <c r="C358" s="152" t="s">
        <v>792</v>
      </c>
      <c r="D358" s="182" t="s">
        <v>792</v>
      </c>
      <c r="E358" s="153">
        <v>-3281.9500000000003</v>
      </c>
      <c r="F358" s="153">
        <v>0</v>
      </c>
      <c r="G358" s="159"/>
      <c r="H358" s="155"/>
      <c r="I358" s="155">
        <f t="shared" si="12"/>
        <v>1.2091057190589977E-2</v>
      </c>
      <c r="J358" s="154">
        <v>261883.17</v>
      </c>
      <c r="K358" s="154" t="s">
        <v>2801</v>
      </c>
      <c r="L358" s="156"/>
      <c r="M358" s="20">
        <v>40452</v>
      </c>
      <c r="N358" s="20">
        <v>40816</v>
      </c>
      <c r="O358" s="157">
        <v>40066</v>
      </c>
      <c r="P358" s="158" t="s">
        <v>2915</v>
      </c>
      <c r="Q358" s="157">
        <v>40451</v>
      </c>
      <c r="R358" s="158" t="s">
        <v>2915</v>
      </c>
    </row>
    <row r="359" spans="2:18" s="31" customFormat="1" x14ac:dyDescent="0.2">
      <c r="B359" s="152" t="s">
        <v>797</v>
      </c>
      <c r="C359" s="152" t="s">
        <v>798</v>
      </c>
      <c r="D359" s="182" t="s">
        <v>798</v>
      </c>
      <c r="E359" s="153">
        <v>-5040.6099999999997</v>
      </c>
      <c r="F359" s="153">
        <v>0</v>
      </c>
      <c r="G359" s="159"/>
      <c r="H359" s="155"/>
      <c r="I359" s="155">
        <f t="shared" si="12"/>
        <v>1.0452697681752065E-2</v>
      </c>
      <c r="J359" s="154">
        <v>226397.54</v>
      </c>
      <c r="K359" s="154" t="s">
        <v>2801</v>
      </c>
      <c r="L359" s="156"/>
      <c r="M359" s="20">
        <v>40452</v>
      </c>
      <c r="N359" s="20">
        <v>40816</v>
      </c>
      <c r="O359" s="157">
        <v>40066</v>
      </c>
      <c r="P359" s="158" t="s">
        <v>2915</v>
      </c>
      <c r="Q359" s="157">
        <v>40451</v>
      </c>
      <c r="R359" s="158" t="s">
        <v>2915</v>
      </c>
    </row>
    <row r="360" spans="2:18" s="31" customFormat="1" x14ac:dyDescent="0.2">
      <c r="B360" s="152" t="s">
        <v>799</v>
      </c>
      <c r="C360" s="152" t="s">
        <v>800</v>
      </c>
      <c r="D360" s="182" t="s">
        <v>800</v>
      </c>
      <c r="E360" s="153">
        <v>-23325.21</v>
      </c>
      <c r="F360" s="153">
        <v>0</v>
      </c>
      <c r="G360" s="159"/>
      <c r="H360" s="155"/>
      <c r="I360" s="155">
        <f t="shared" si="12"/>
        <v>6.8935236662219762E-2</v>
      </c>
      <c r="J360" s="154">
        <v>1493085.18</v>
      </c>
      <c r="K360" s="154" t="s">
        <v>2801</v>
      </c>
      <c r="L360" s="156"/>
      <c r="M360" s="20">
        <v>40452</v>
      </c>
      <c r="N360" s="20">
        <v>40816</v>
      </c>
      <c r="O360" s="157">
        <v>40066</v>
      </c>
      <c r="P360" s="158" t="s">
        <v>2915</v>
      </c>
      <c r="Q360" s="157">
        <v>40451</v>
      </c>
      <c r="R360" s="158" t="s">
        <v>2915</v>
      </c>
    </row>
    <row r="361" spans="2:18" s="31" customFormat="1" x14ac:dyDescent="0.2">
      <c r="B361" s="152" t="s">
        <v>3403</v>
      </c>
      <c r="C361" s="152" t="s">
        <v>3404</v>
      </c>
      <c r="D361" s="182" t="s">
        <v>3405</v>
      </c>
      <c r="E361" s="153">
        <v>-33.57</v>
      </c>
      <c r="F361" s="153">
        <v>3047.23</v>
      </c>
      <c r="G361" s="154">
        <v>-1773.52</v>
      </c>
      <c r="H361" s="155">
        <f t="shared" si="11"/>
        <v>-0.58201054728392665</v>
      </c>
      <c r="I361" s="155">
        <f t="shared" si="12"/>
        <v>5.8806758961358074E-5</v>
      </c>
      <c r="J361" s="154">
        <v>1273.71</v>
      </c>
      <c r="K361" s="154">
        <v>3047.23</v>
      </c>
      <c r="L361" s="156">
        <v>-1773.52</v>
      </c>
      <c r="M361" s="20">
        <v>40452</v>
      </c>
      <c r="N361" s="20">
        <v>40816</v>
      </c>
      <c r="O361" s="157">
        <v>40380</v>
      </c>
      <c r="P361" s="158" t="s">
        <v>2916</v>
      </c>
      <c r="Q361" s="157">
        <v>40452</v>
      </c>
      <c r="R361" s="158" t="s">
        <v>2917</v>
      </c>
    </row>
    <row r="362" spans="2:18" s="31" customFormat="1" x14ac:dyDescent="0.2">
      <c r="B362" s="152" t="s">
        <v>3406</v>
      </c>
      <c r="C362" s="152" t="s">
        <v>3407</v>
      </c>
      <c r="D362" s="182" t="s">
        <v>3408</v>
      </c>
      <c r="E362" s="153">
        <v>119275.09</v>
      </c>
      <c r="F362" s="153">
        <v>339934.28</v>
      </c>
      <c r="G362" s="154">
        <v>4109.609999999986</v>
      </c>
      <c r="H362" s="155">
        <f t="shared" si="11"/>
        <v>1.2089425050041984E-2</v>
      </c>
      <c r="I362" s="155">
        <f t="shared" si="12"/>
        <v>1.5884389783669746E-2</v>
      </c>
      <c r="J362" s="154">
        <v>344043.89</v>
      </c>
      <c r="K362" s="154">
        <v>339934.28</v>
      </c>
      <c r="L362" s="156">
        <v>4109.609999999986</v>
      </c>
      <c r="M362" s="20">
        <v>40452</v>
      </c>
      <c r="N362" s="20">
        <v>40816</v>
      </c>
      <c r="O362" s="157">
        <v>40352</v>
      </c>
      <c r="P362" s="158" t="s">
        <v>3056</v>
      </c>
      <c r="Q362" s="157">
        <v>40449</v>
      </c>
      <c r="R362" s="158" t="s">
        <v>2915</v>
      </c>
    </row>
    <row r="363" spans="2:18" s="31" customFormat="1" ht="25.5" x14ac:dyDescent="0.2">
      <c r="B363" s="152" t="s">
        <v>4308</v>
      </c>
      <c r="C363" s="152" t="s">
        <v>4309</v>
      </c>
      <c r="D363" s="182" t="s">
        <v>4310</v>
      </c>
      <c r="E363" s="153">
        <v>15577.69</v>
      </c>
      <c r="F363" s="153">
        <v>0</v>
      </c>
      <c r="G363" s="159"/>
      <c r="H363" s="155"/>
      <c r="I363" s="155">
        <f t="shared" si="12"/>
        <v>7.1921666706295626E-4</v>
      </c>
      <c r="J363" s="154">
        <v>15577.69</v>
      </c>
      <c r="K363" s="154" t="s">
        <v>2801</v>
      </c>
      <c r="L363" s="156"/>
      <c r="M363" s="20">
        <v>40452</v>
      </c>
      <c r="N363" s="20">
        <v>40816</v>
      </c>
      <c r="O363" s="157">
        <v>40434</v>
      </c>
      <c r="P363" s="158" t="s">
        <v>2915</v>
      </c>
      <c r="Q363" s="157">
        <v>42643</v>
      </c>
      <c r="R363" s="158" t="s">
        <v>2915</v>
      </c>
    </row>
    <row r="364" spans="2:18" s="31" customFormat="1" x14ac:dyDescent="0.2">
      <c r="B364" s="152" t="s">
        <v>4311</v>
      </c>
      <c r="C364" s="152" t="s">
        <v>4312</v>
      </c>
      <c r="D364" s="182" t="s">
        <v>4313</v>
      </c>
      <c r="E364" s="153">
        <v>17301.439999999999</v>
      </c>
      <c r="F364" s="153">
        <v>15249.03</v>
      </c>
      <c r="G364" s="154">
        <v>2052.409999999998</v>
      </c>
      <c r="H364" s="155">
        <f t="shared" si="11"/>
        <v>0.13459282328121841</v>
      </c>
      <c r="I364" s="155">
        <f t="shared" si="12"/>
        <v>7.9880162027808445E-4</v>
      </c>
      <c r="J364" s="154">
        <v>17301.439999999999</v>
      </c>
      <c r="K364" s="154">
        <v>15249.03</v>
      </c>
      <c r="L364" s="156">
        <v>2052.409999999998</v>
      </c>
      <c r="M364" s="20">
        <v>40452</v>
      </c>
      <c r="N364" s="20">
        <v>40816</v>
      </c>
      <c r="O364" s="157">
        <v>40487</v>
      </c>
      <c r="P364" s="158" t="s">
        <v>2965</v>
      </c>
      <c r="Q364" s="157">
        <v>40814</v>
      </c>
      <c r="R364" s="158" t="s">
        <v>2915</v>
      </c>
    </row>
    <row r="365" spans="2:18" s="31" customFormat="1" x14ac:dyDescent="0.2">
      <c r="B365" s="152" t="s">
        <v>4314</v>
      </c>
      <c r="C365" s="152" t="s">
        <v>4315</v>
      </c>
      <c r="D365" s="182" t="s">
        <v>4316</v>
      </c>
      <c r="E365" s="153">
        <v>1255.44</v>
      </c>
      <c r="F365" s="153">
        <v>5045.01</v>
      </c>
      <c r="G365" s="154">
        <v>-3789.57</v>
      </c>
      <c r="H365" s="155">
        <f t="shared" si="11"/>
        <v>-0.7511521285388929</v>
      </c>
      <c r="I365" s="155">
        <f t="shared" si="12"/>
        <v>5.7963239254184532E-5</v>
      </c>
      <c r="J365" s="154">
        <v>1255.44</v>
      </c>
      <c r="K365" s="154">
        <v>5045.01</v>
      </c>
      <c r="L365" s="156">
        <v>-3789.57</v>
      </c>
      <c r="M365" s="20">
        <v>40452</v>
      </c>
      <c r="N365" s="20">
        <v>40816</v>
      </c>
      <c r="O365" s="157">
        <v>40489</v>
      </c>
      <c r="P365" s="158" t="s">
        <v>2965</v>
      </c>
      <c r="Q365" s="157">
        <v>40814</v>
      </c>
      <c r="R365" s="158" t="s">
        <v>2915</v>
      </c>
    </row>
    <row r="366" spans="2:18" s="31" customFormat="1" x14ac:dyDescent="0.2">
      <c r="B366" s="152" t="s">
        <v>4317</v>
      </c>
      <c r="C366" s="152" t="s">
        <v>4318</v>
      </c>
      <c r="D366" s="182" t="s">
        <v>3635</v>
      </c>
      <c r="E366" s="153">
        <v>-596</v>
      </c>
      <c r="F366" s="153">
        <v>0</v>
      </c>
      <c r="G366" s="159"/>
      <c r="H366" s="155"/>
      <c r="I366" s="155">
        <f t="shared" si="12"/>
        <v>-2.7517117978950791E-5</v>
      </c>
      <c r="J366" s="154">
        <v>-596</v>
      </c>
      <c r="K366" s="154" t="s">
        <v>2801</v>
      </c>
      <c r="L366" s="156"/>
      <c r="M366" s="20">
        <v>40452</v>
      </c>
      <c r="N366" s="20">
        <v>40816</v>
      </c>
      <c r="O366" s="157">
        <v>40526</v>
      </c>
      <c r="P366" s="158" t="s">
        <v>2921</v>
      </c>
      <c r="Q366" s="157">
        <v>40526</v>
      </c>
      <c r="R366" s="158" t="s">
        <v>2921</v>
      </c>
    </row>
    <row r="367" spans="2:18" s="31" customFormat="1" x14ac:dyDescent="0.2">
      <c r="B367" s="152" t="s">
        <v>4319</v>
      </c>
      <c r="C367" s="152" t="s">
        <v>4320</v>
      </c>
      <c r="D367" s="182" t="s">
        <v>3635</v>
      </c>
      <c r="E367" s="153">
        <v>-892</v>
      </c>
      <c r="F367" s="153">
        <v>0</v>
      </c>
      <c r="G367" s="159"/>
      <c r="H367" s="155"/>
      <c r="I367" s="155">
        <f t="shared" si="12"/>
        <v>-4.1183337646349169E-5</v>
      </c>
      <c r="J367" s="154">
        <v>-892</v>
      </c>
      <c r="K367" s="154" t="s">
        <v>2801</v>
      </c>
      <c r="L367" s="156"/>
      <c r="M367" s="20">
        <v>40452</v>
      </c>
      <c r="N367" s="20">
        <v>40816</v>
      </c>
      <c r="O367" s="157">
        <v>40526</v>
      </c>
      <c r="P367" s="158" t="s">
        <v>2921</v>
      </c>
      <c r="Q367" s="157">
        <v>40526</v>
      </c>
      <c r="R367" s="158" t="s">
        <v>2921</v>
      </c>
    </row>
    <row r="368" spans="2:18" s="31" customFormat="1" x14ac:dyDescent="0.2">
      <c r="B368" s="152" t="s">
        <v>4321</v>
      </c>
      <c r="C368" s="152" t="s">
        <v>4322</v>
      </c>
      <c r="D368" s="182" t="s">
        <v>4323</v>
      </c>
      <c r="E368" s="153">
        <v>56364.08</v>
      </c>
      <c r="F368" s="153">
        <v>0</v>
      </c>
      <c r="G368" s="159"/>
      <c r="H368" s="155"/>
      <c r="I368" s="155">
        <f t="shared" si="12"/>
        <v>2.6023104683473501E-3</v>
      </c>
      <c r="J368" s="154">
        <v>56364.08</v>
      </c>
      <c r="K368" s="154" t="s">
        <v>2801</v>
      </c>
      <c r="L368" s="156"/>
      <c r="M368" s="20">
        <v>40452</v>
      </c>
      <c r="N368" s="20">
        <v>40816</v>
      </c>
      <c r="O368" s="157">
        <v>40436</v>
      </c>
      <c r="P368" s="158" t="s">
        <v>2915</v>
      </c>
      <c r="Q368" s="157">
        <v>42643</v>
      </c>
      <c r="R368" s="158" t="s">
        <v>2915</v>
      </c>
    </row>
    <row r="369" spans="2:18" s="31" customFormat="1" x14ac:dyDescent="0.2">
      <c r="B369" s="152" t="s">
        <v>4324</v>
      </c>
      <c r="C369" s="152" t="s">
        <v>4325</v>
      </c>
      <c r="D369" s="182" t="s">
        <v>4326</v>
      </c>
      <c r="E369" s="153">
        <v>26262.68</v>
      </c>
      <c r="F369" s="153">
        <v>0</v>
      </c>
      <c r="G369" s="159"/>
      <c r="H369" s="155"/>
      <c r="I369" s="155">
        <f t="shared" si="12"/>
        <v>1.2125390335628043E-3</v>
      </c>
      <c r="J369" s="154">
        <v>26262.68</v>
      </c>
      <c r="K369" s="154" t="s">
        <v>2801</v>
      </c>
      <c r="L369" s="156"/>
      <c r="M369" s="20">
        <v>40452</v>
      </c>
      <c r="N369" s="20">
        <v>40816</v>
      </c>
      <c r="O369" s="157">
        <v>40436</v>
      </c>
      <c r="P369" s="158" t="s">
        <v>2915</v>
      </c>
      <c r="Q369" s="157">
        <v>42643</v>
      </c>
      <c r="R369" s="158" t="s">
        <v>2915</v>
      </c>
    </row>
    <row r="370" spans="2:18" s="31" customFormat="1" x14ac:dyDescent="0.2">
      <c r="B370" s="152" t="s">
        <v>3411</v>
      </c>
      <c r="C370" s="152" t="s">
        <v>3412</v>
      </c>
      <c r="D370" s="182" t="s">
        <v>3413</v>
      </c>
      <c r="E370" s="153">
        <v>61092.98</v>
      </c>
      <c r="F370" s="153">
        <v>0</v>
      </c>
      <c r="G370" s="159"/>
      <c r="H370" s="155"/>
      <c r="I370" s="155">
        <f t="shared" si="12"/>
        <v>2.8295321466653154E-3</v>
      </c>
      <c r="J370" s="154">
        <v>61285.53</v>
      </c>
      <c r="K370" s="154" t="s">
        <v>2801</v>
      </c>
      <c r="L370" s="156"/>
      <c r="M370" s="20">
        <v>40452</v>
      </c>
      <c r="N370" s="20">
        <v>40816</v>
      </c>
      <c r="O370" s="157">
        <v>40436</v>
      </c>
      <c r="P370" s="158" t="s">
        <v>2915</v>
      </c>
      <c r="Q370" s="157">
        <v>42643</v>
      </c>
      <c r="R370" s="158" t="s">
        <v>2915</v>
      </c>
    </row>
    <row r="371" spans="2:18" s="31" customFormat="1" x14ac:dyDescent="0.2">
      <c r="B371" s="152" t="s">
        <v>3414</v>
      </c>
      <c r="C371" s="152" t="s">
        <v>3415</v>
      </c>
      <c r="D371" s="182" t="s">
        <v>3416</v>
      </c>
      <c r="E371" s="153">
        <v>28696.36</v>
      </c>
      <c r="F371" s="153">
        <v>0</v>
      </c>
      <c r="G371" s="159"/>
      <c r="H371" s="155"/>
      <c r="I371" s="155">
        <f t="shared" si="12"/>
        <v>1.3373300869905669E-3</v>
      </c>
      <c r="J371" s="154">
        <v>28965.56</v>
      </c>
      <c r="K371" s="154" t="s">
        <v>2801</v>
      </c>
      <c r="L371" s="156"/>
      <c r="M371" s="20">
        <v>40452</v>
      </c>
      <c r="N371" s="20">
        <v>40816</v>
      </c>
      <c r="O371" s="157">
        <v>40436</v>
      </c>
      <c r="P371" s="158" t="s">
        <v>2915</v>
      </c>
      <c r="Q371" s="157">
        <v>42643</v>
      </c>
      <c r="R371" s="158" t="s">
        <v>2915</v>
      </c>
    </row>
    <row r="372" spans="2:18" s="31" customFormat="1" ht="25.5" x14ac:dyDescent="0.2">
      <c r="B372" s="152" t="s">
        <v>4327</v>
      </c>
      <c r="C372" s="152" t="s">
        <v>4328</v>
      </c>
      <c r="D372" s="182" t="s">
        <v>4329</v>
      </c>
      <c r="E372" s="153">
        <v>15340.460000000001</v>
      </c>
      <c r="F372" s="153">
        <v>0</v>
      </c>
      <c r="G372" s="159"/>
      <c r="H372" s="155"/>
      <c r="I372" s="155">
        <f t="shared" si="12"/>
        <v>7.0826383837479102E-4</v>
      </c>
      <c r="J372" s="154">
        <v>15340.460000000001</v>
      </c>
      <c r="K372" s="154" t="s">
        <v>2801</v>
      </c>
      <c r="L372" s="156"/>
      <c r="M372" s="20">
        <v>40452</v>
      </c>
      <c r="N372" s="20">
        <v>40816</v>
      </c>
      <c r="O372" s="157">
        <v>40436</v>
      </c>
      <c r="P372" s="158" t="s">
        <v>2915</v>
      </c>
      <c r="Q372" s="157">
        <v>42643</v>
      </c>
      <c r="R372" s="158" t="s">
        <v>2915</v>
      </c>
    </row>
    <row r="373" spans="2:18" s="31" customFormat="1" x14ac:dyDescent="0.2">
      <c r="B373" s="152" t="s">
        <v>4330</v>
      </c>
      <c r="C373" s="152" t="s">
        <v>4331</v>
      </c>
      <c r="D373" s="182" t="s">
        <v>4332</v>
      </c>
      <c r="E373" s="153">
        <v>6167.49</v>
      </c>
      <c r="F373" s="153">
        <v>0</v>
      </c>
      <c r="G373" s="159"/>
      <c r="H373" s="155"/>
      <c r="I373" s="155">
        <f t="shared" si="12"/>
        <v>2.8475092275838794E-4</v>
      </c>
      <c r="J373" s="154">
        <v>6167.49</v>
      </c>
      <c r="K373" s="154" t="s">
        <v>2801</v>
      </c>
      <c r="L373" s="156"/>
      <c r="M373" s="20">
        <v>40452</v>
      </c>
      <c r="N373" s="20">
        <v>40816</v>
      </c>
      <c r="O373" s="157">
        <v>40436</v>
      </c>
      <c r="P373" s="158" t="s">
        <v>2915</v>
      </c>
      <c r="Q373" s="157">
        <v>42643</v>
      </c>
      <c r="R373" s="158" t="s">
        <v>2915</v>
      </c>
    </row>
    <row r="374" spans="2:18" s="31" customFormat="1" x14ac:dyDescent="0.2">
      <c r="B374" s="152" t="s">
        <v>4333</v>
      </c>
      <c r="C374" s="152" t="s">
        <v>4334</v>
      </c>
      <c r="D374" s="182" t="s">
        <v>4335</v>
      </c>
      <c r="E374" s="153">
        <v>5741.4800000000005</v>
      </c>
      <c r="F374" s="153">
        <v>0</v>
      </c>
      <c r="G374" s="159"/>
      <c r="H374" s="155"/>
      <c r="I374" s="155">
        <f t="shared" si="12"/>
        <v>2.6508218545937315E-4</v>
      </c>
      <c r="J374" s="154">
        <v>5741.4800000000005</v>
      </c>
      <c r="K374" s="154" t="s">
        <v>2801</v>
      </c>
      <c r="L374" s="156"/>
      <c r="M374" s="20">
        <v>40452</v>
      </c>
      <c r="N374" s="20">
        <v>40816</v>
      </c>
      <c r="O374" s="157">
        <v>40436</v>
      </c>
      <c r="P374" s="158" t="s">
        <v>2915</v>
      </c>
      <c r="Q374" s="157">
        <v>42643</v>
      </c>
      <c r="R374" s="158" t="s">
        <v>2915</v>
      </c>
    </row>
    <row r="375" spans="2:18" s="31" customFormat="1" ht="25.5" x14ac:dyDescent="0.2">
      <c r="B375" s="152" t="s">
        <v>3417</v>
      </c>
      <c r="C375" s="152" t="s">
        <v>3418</v>
      </c>
      <c r="D375" s="182" t="s">
        <v>3419</v>
      </c>
      <c r="E375" s="153">
        <v>-27.73</v>
      </c>
      <c r="F375" s="153">
        <v>12181.95</v>
      </c>
      <c r="G375" s="154">
        <v>-2477.7700000000004</v>
      </c>
      <c r="H375" s="155">
        <f t="shared" si="11"/>
        <v>-0.20339682891491101</v>
      </c>
      <c r="I375" s="155">
        <f t="shared" si="12"/>
        <v>4.4803870125666894E-4</v>
      </c>
      <c r="J375" s="154">
        <v>9704.18</v>
      </c>
      <c r="K375" s="154">
        <v>12181.95</v>
      </c>
      <c r="L375" s="156">
        <v>-2477.7700000000004</v>
      </c>
      <c r="M375" s="20">
        <v>40452</v>
      </c>
      <c r="N375" s="20">
        <v>40816</v>
      </c>
      <c r="O375" s="157">
        <v>40381</v>
      </c>
      <c r="P375" s="158" t="s">
        <v>2916</v>
      </c>
      <c r="Q375" s="157">
        <v>40449</v>
      </c>
      <c r="R375" s="158" t="s">
        <v>2915</v>
      </c>
    </row>
    <row r="376" spans="2:18" s="31" customFormat="1" x14ac:dyDescent="0.2">
      <c r="B376" s="152" t="s">
        <v>4336</v>
      </c>
      <c r="C376" s="152" t="s">
        <v>4337</v>
      </c>
      <c r="D376" s="182" t="s">
        <v>4338</v>
      </c>
      <c r="E376" s="153">
        <v>42023.94</v>
      </c>
      <c r="F376" s="153">
        <v>0</v>
      </c>
      <c r="G376" s="159"/>
      <c r="H376" s="155"/>
      <c r="I376" s="155">
        <f t="shared" si="12"/>
        <v>1.9402310653025994E-3</v>
      </c>
      <c r="J376" s="154">
        <v>42023.94</v>
      </c>
      <c r="K376" s="154" t="s">
        <v>2801</v>
      </c>
      <c r="L376" s="156"/>
      <c r="M376" s="20">
        <v>40452</v>
      </c>
      <c r="N376" s="20">
        <v>40816</v>
      </c>
      <c r="O376" s="157">
        <v>40436</v>
      </c>
      <c r="P376" s="158" t="s">
        <v>2915</v>
      </c>
      <c r="Q376" s="157">
        <v>42643</v>
      </c>
      <c r="R376" s="158" t="s">
        <v>2915</v>
      </c>
    </row>
    <row r="377" spans="2:18" s="31" customFormat="1" x14ac:dyDescent="0.2">
      <c r="B377" s="152" t="s">
        <v>4339</v>
      </c>
      <c r="C377" s="152" t="s">
        <v>4340</v>
      </c>
      <c r="D377" s="182" t="s">
        <v>4341</v>
      </c>
      <c r="E377" s="153">
        <v>2352.4</v>
      </c>
      <c r="F377" s="153">
        <v>0</v>
      </c>
      <c r="G377" s="159"/>
      <c r="H377" s="155"/>
      <c r="I377" s="155">
        <f t="shared" si="12"/>
        <v>1.0860951062698631E-4</v>
      </c>
      <c r="J377" s="154">
        <v>2352.4</v>
      </c>
      <c r="K377" s="154" t="s">
        <v>2801</v>
      </c>
      <c r="L377" s="156"/>
      <c r="M377" s="20">
        <v>40452</v>
      </c>
      <c r="N377" s="20">
        <v>40816</v>
      </c>
      <c r="O377" s="157">
        <v>40436</v>
      </c>
      <c r="P377" s="158" t="s">
        <v>2915</v>
      </c>
      <c r="Q377" s="157">
        <v>42643</v>
      </c>
      <c r="R377" s="158" t="s">
        <v>2915</v>
      </c>
    </row>
    <row r="378" spans="2:18" s="31" customFormat="1" ht="25.5" x14ac:dyDescent="0.2">
      <c r="B378" s="152" t="s">
        <v>3420</v>
      </c>
      <c r="C378" s="152" t="s">
        <v>3421</v>
      </c>
      <c r="D378" s="182" t="s">
        <v>3422</v>
      </c>
      <c r="E378" s="153">
        <v>37240.86</v>
      </c>
      <c r="F378" s="153">
        <v>0</v>
      </c>
      <c r="G378" s="159"/>
      <c r="H378" s="155"/>
      <c r="I378" s="155">
        <f t="shared" si="12"/>
        <v>1.7270615850183142E-3</v>
      </c>
      <c r="J378" s="154">
        <v>37406.85</v>
      </c>
      <c r="K378" s="154" t="s">
        <v>2801</v>
      </c>
      <c r="L378" s="156"/>
      <c r="M378" s="20">
        <v>40452</v>
      </c>
      <c r="N378" s="20">
        <v>40816</v>
      </c>
      <c r="O378" s="157">
        <v>40435</v>
      </c>
      <c r="P378" s="158" t="s">
        <v>2915</v>
      </c>
      <c r="Q378" s="157">
        <v>42643</v>
      </c>
      <c r="R378" s="158" t="s">
        <v>2915</v>
      </c>
    </row>
    <row r="379" spans="2:18" s="31" customFormat="1" ht="38.25" x14ac:dyDescent="0.2">
      <c r="B379" s="152" t="s">
        <v>88</v>
      </c>
      <c r="C379" s="152" t="s">
        <v>89</v>
      </c>
      <c r="D379" s="182" t="s">
        <v>90</v>
      </c>
      <c r="E379" s="153">
        <v>200.17000000000002</v>
      </c>
      <c r="F379" s="153">
        <v>97154</v>
      </c>
      <c r="G379" s="154">
        <v>7257.9700000000012</v>
      </c>
      <c r="H379" s="155">
        <f t="shared" si="11"/>
        <v>7.470582786092185E-2</v>
      </c>
      <c r="I379" s="155">
        <f t="shared" si="12"/>
        <v>4.8206652632628699E-3</v>
      </c>
      <c r="J379" s="154">
        <v>104411.97</v>
      </c>
      <c r="K379" s="154">
        <v>97154</v>
      </c>
      <c r="L379" s="156">
        <v>7257.9700000000012</v>
      </c>
      <c r="M379" s="20">
        <v>40452</v>
      </c>
      <c r="N379" s="20">
        <v>40816</v>
      </c>
      <c r="O379" s="157">
        <v>39996</v>
      </c>
      <c r="P379" s="158" t="s">
        <v>2916</v>
      </c>
      <c r="Q379" s="157">
        <v>40085</v>
      </c>
      <c r="R379" s="158" t="s">
        <v>2915</v>
      </c>
    </row>
    <row r="380" spans="2:18" s="31" customFormat="1" x14ac:dyDescent="0.2">
      <c r="B380" s="152" t="s">
        <v>3423</v>
      </c>
      <c r="C380" s="152" t="s">
        <v>3424</v>
      </c>
      <c r="D380" s="182" t="s">
        <v>3425</v>
      </c>
      <c r="E380" s="153">
        <v>342951.22000000003</v>
      </c>
      <c r="F380" s="153">
        <v>0</v>
      </c>
      <c r="G380" s="159"/>
      <c r="H380" s="155"/>
      <c r="I380" s="155">
        <f t="shared" si="12"/>
        <v>1.5834755089570298E-2</v>
      </c>
      <c r="J380" s="154">
        <v>342968.84</v>
      </c>
      <c r="K380" s="154" t="s">
        <v>2801</v>
      </c>
      <c r="L380" s="156"/>
      <c r="M380" s="20">
        <v>40452</v>
      </c>
      <c r="N380" s="20">
        <v>40816</v>
      </c>
      <c r="O380" s="157">
        <v>40434</v>
      </c>
      <c r="P380" s="158" t="s">
        <v>2915</v>
      </c>
      <c r="Q380" s="157">
        <v>42643</v>
      </c>
      <c r="R380" s="158" t="s">
        <v>2915</v>
      </c>
    </row>
    <row r="381" spans="2:18" s="31" customFormat="1" ht="25.5" x14ac:dyDescent="0.2">
      <c r="B381" s="152" t="s">
        <v>4342</v>
      </c>
      <c r="C381" s="152" t="s">
        <v>4343</v>
      </c>
      <c r="D381" s="182" t="s">
        <v>4344</v>
      </c>
      <c r="E381" s="153">
        <v>169187.29</v>
      </c>
      <c r="F381" s="153">
        <v>0</v>
      </c>
      <c r="G381" s="159"/>
      <c r="H381" s="155"/>
      <c r="I381" s="155">
        <f t="shared" si="12"/>
        <v>7.8113198313237604E-3</v>
      </c>
      <c r="J381" s="154">
        <v>169187.29</v>
      </c>
      <c r="K381" s="154" t="s">
        <v>2801</v>
      </c>
      <c r="L381" s="156"/>
      <c r="M381" s="20">
        <v>40452</v>
      </c>
      <c r="N381" s="20">
        <v>40816</v>
      </c>
      <c r="O381" s="157">
        <v>40435</v>
      </c>
      <c r="P381" s="158" t="s">
        <v>2915</v>
      </c>
      <c r="Q381" s="157">
        <v>42643</v>
      </c>
      <c r="R381" s="158" t="s">
        <v>2915</v>
      </c>
    </row>
    <row r="382" spans="2:18" s="31" customFormat="1" ht="25.5" x14ac:dyDescent="0.2">
      <c r="B382" s="152" t="s">
        <v>4345</v>
      </c>
      <c r="C382" s="152" t="s">
        <v>4346</v>
      </c>
      <c r="D382" s="182" t="s">
        <v>4347</v>
      </c>
      <c r="E382" s="153">
        <v>24983.920000000002</v>
      </c>
      <c r="F382" s="153">
        <v>0</v>
      </c>
      <c r="G382" s="159"/>
      <c r="H382" s="155"/>
      <c r="I382" s="155">
        <f t="shared" si="12"/>
        <v>1.1534991178132018E-3</v>
      </c>
      <c r="J382" s="154">
        <v>24983.920000000002</v>
      </c>
      <c r="K382" s="154" t="s">
        <v>2801</v>
      </c>
      <c r="L382" s="156"/>
      <c r="M382" s="20">
        <v>40452</v>
      </c>
      <c r="N382" s="20">
        <v>40816</v>
      </c>
      <c r="O382" s="157">
        <v>40431</v>
      </c>
      <c r="P382" s="158" t="s">
        <v>2915</v>
      </c>
      <c r="Q382" s="157">
        <v>40444</v>
      </c>
      <c r="R382" s="158" t="s">
        <v>2915</v>
      </c>
    </row>
    <row r="383" spans="2:18" s="31" customFormat="1" x14ac:dyDescent="0.2">
      <c r="B383" s="152" t="s">
        <v>4348</v>
      </c>
      <c r="C383" s="152" t="s">
        <v>4349</v>
      </c>
      <c r="D383" s="182" t="s">
        <v>4350</v>
      </c>
      <c r="E383" s="153">
        <v>25731.52</v>
      </c>
      <c r="F383" s="153">
        <v>0</v>
      </c>
      <c r="G383" s="159"/>
      <c r="H383" s="155"/>
      <c r="I383" s="155">
        <f t="shared" si="12"/>
        <v>1.1880155564055904E-3</v>
      </c>
      <c r="J383" s="154">
        <v>25731.52</v>
      </c>
      <c r="K383" s="154" t="s">
        <v>2801</v>
      </c>
      <c r="L383" s="156"/>
      <c r="M383" s="20">
        <v>40452</v>
      </c>
      <c r="N383" s="20">
        <v>40816</v>
      </c>
      <c r="O383" s="157">
        <v>40435</v>
      </c>
      <c r="P383" s="158" t="s">
        <v>2915</v>
      </c>
      <c r="Q383" s="157">
        <v>42643</v>
      </c>
      <c r="R383" s="158" t="s">
        <v>2915</v>
      </c>
    </row>
    <row r="384" spans="2:18" s="31" customFormat="1" x14ac:dyDescent="0.2">
      <c r="B384" s="152" t="s">
        <v>4351</v>
      </c>
      <c r="C384" s="152" t="s">
        <v>4352</v>
      </c>
      <c r="D384" s="182" t="s">
        <v>4353</v>
      </c>
      <c r="E384" s="153">
        <v>129421.19</v>
      </c>
      <c r="F384" s="153">
        <v>0</v>
      </c>
      <c r="G384" s="159"/>
      <c r="H384" s="155"/>
      <c r="I384" s="155">
        <f t="shared" si="12"/>
        <v>5.9753324735003464E-3</v>
      </c>
      <c r="J384" s="154">
        <v>129421.19</v>
      </c>
      <c r="K384" s="154" t="s">
        <v>2801</v>
      </c>
      <c r="L384" s="156"/>
      <c r="M384" s="20">
        <v>40452</v>
      </c>
      <c r="N384" s="20">
        <v>40816</v>
      </c>
      <c r="O384" s="157">
        <v>40435</v>
      </c>
      <c r="P384" s="158" t="s">
        <v>2915</v>
      </c>
      <c r="Q384" s="157">
        <v>42643</v>
      </c>
      <c r="R384" s="158" t="s">
        <v>2915</v>
      </c>
    </row>
    <row r="385" spans="2:18" s="31" customFormat="1" x14ac:dyDescent="0.2">
      <c r="B385" s="152" t="s">
        <v>4354</v>
      </c>
      <c r="C385" s="152" t="s">
        <v>4355</v>
      </c>
      <c r="D385" s="182" t="s">
        <v>4356</v>
      </c>
      <c r="E385" s="153">
        <v>44798.340000000004</v>
      </c>
      <c r="F385" s="153">
        <v>0</v>
      </c>
      <c r="G385" s="159"/>
      <c r="H385" s="155"/>
      <c r="I385" s="155">
        <f t="shared" si="12"/>
        <v>2.0683241728878363E-3</v>
      </c>
      <c r="J385" s="154">
        <v>44798.340000000004</v>
      </c>
      <c r="K385" s="154" t="s">
        <v>2801</v>
      </c>
      <c r="L385" s="156"/>
      <c r="M385" s="20">
        <v>40452</v>
      </c>
      <c r="N385" s="20">
        <v>40816</v>
      </c>
      <c r="O385" s="157">
        <v>40435</v>
      </c>
      <c r="P385" s="158" t="s">
        <v>2915</v>
      </c>
      <c r="Q385" s="157">
        <v>42643</v>
      </c>
      <c r="R385" s="158" t="s">
        <v>2915</v>
      </c>
    </row>
    <row r="386" spans="2:18" s="31" customFormat="1" x14ac:dyDescent="0.2">
      <c r="B386" s="152" t="s">
        <v>789</v>
      </c>
      <c r="C386" s="152" t="s">
        <v>790</v>
      </c>
      <c r="D386" s="182" t="s">
        <v>790</v>
      </c>
      <c r="E386" s="153">
        <v>-13248.65</v>
      </c>
      <c r="F386" s="153">
        <v>0</v>
      </c>
      <c r="G386" s="159"/>
      <c r="H386" s="155"/>
      <c r="I386" s="155">
        <f t="shared" si="12"/>
        <v>2.2803432437280249E-2</v>
      </c>
      <c r="J386" s="154">
        <v>493905.13</v>
      </c>
      <c r="K386" s="154" t="s">
        <v>2801</v>
      </c>
      <c r="L386" s="156"/>
      <c r="M386" s="20">
        <v>40452</v>
      </c>
      <c r="N386" s="20">
        <v>40816</v>
      </c>
      <c r="O386" s="157">
        <v>40066</v>
      </c>
      <c r="P386" s="158" t="s">
        <v>2915</v>
      </c>
      <c r="Q386" s="157">
        <v>40451</v>
      </c>
      <c r="R386" s="158" t="s">
        <v>2915</v>
      </c>
    </row>
    <row r="387" spans="2:18" s="31" customFormat="1" x14ac:dyDescent="0.2">
      <c r="B387" s="152" t="s">
        <v>745</v>
      </c>
      <c r="C387" s="152" t="s">
        <v>746</v>
      </c>
      <c r="D387" s="182" t="s">
        <v>747</v>
      </c>
      <c r="E387" s="153">
        <v>-77.28</v>
      </c>
      <c r="F387" s="153">
        <v>2418.84</v>
      </c>
      <c r="G387" s="154">
        <v>990.48</v>
      </c>
      <c r="H387" s="155">
        <f t="shared" si="11"/>
        <v>0.40948553852259761</v>
      </c>
      <c r="I387" s="155">
        <f t="shared" si="12"/>
        <v>1.5740714877180621E-4</v>
      </c>
      <c r="J387" s="154">
        <v>3409.32</v>
      </c>
      <c r="K387" s="154">
        <v>2418.84</v>
      </c>
      <c r="L387" s="156">
        <v>990.48</v>
      </c>
      <c r="M387" s="20">
        <v>40452</v>
      </c>
      <c r="N387" s="20">
        <v>40816</v>
      </c>
      <c r="O387" s="157">
        <v>40058</v>
      </c>
      <c r="P387" s="158" t="s">
        <v>2915</v>
      </c>
      <c r="Q387" s="157">
        <v>40073</v>
      </c>
      <c r="R387" s="158" t="s">
        <v>2915</v>
      </c>
    </row>
    <row r="388" spans="2:18" s="31" customFormat="1" x14ac:dyDescent="0.2">
      <c r="B388" s="152" t="s">
        <v>2477</v>
      </c>
      <c r="C388" s="152" t="s">
        <v>2478</v>
      </c>
      <c r="D388" s="182" t="s">
        <v>2479</v>
      </c>
      <c r="E388" s="153">
        <v>-6266.97</v>
      </c>
      <c r="F388" s="153">
        <v>156248.88</v>
      </c>
      <c r="G388" s="154">
        <v>-9716.0100000000093</v>
      </c>
      <c r="H388" s="155">
        <f t="shared" si="11"/>
        <v>-6.2182909727096981E-2</v>
      </c>
      <c r="I388" s="155">
        <f t="shared" si="12"/>
        <v>6.765372938899763E-3</v>
      </c>
      <c r="J388" s="154">
        <v>146532.87</v>
      </c>
      <c r="K388" s="154">
        <v>156248.88</v>
      </c>
      <c r="L388" s="156">
        <v>-9716.0100000000093</v>
      </c>
      <c r="M388" s="20">
        <v>40452</v>
      </c>
      <c r="N388" s="20">
        <v>40816</v>
      </c>
      <c r="O388" s="157">
        <v>39693</v>
      </c>
      <c r="P388" s="158" t="s">
        <v>2915</v>
      </c>
      <c r="Q388" s="157">
        <v>40026</v>
      </c>
      <c r="R388" s="158" t="s">
        <v>2926</v>
      </c>
    </row>
    <row r="389" spans="2:18" s="31" customFormat="1" x14ac:dyDescent="0.2">
      <c r="B389" s="152" t="s">
        <v>818</v>
      </c>
      <c r="C389" s="152" t="s">
        <v>819</v>
      </c>
      <c r="D389" s="182" t="s">
        <v>819</v>
      </c>
      <c r="E389" s="153">
        <v>1661.1200000000001</v>
      </c>
      <c r="F389" s="153">
        <v>0</v>
      </c>
      <c r="G389" s="159"/>
      <c r="H389" s="155"/>
      <c r="I389" s="155">
        <f t="shared" si="12"/>
        <v>7.2768293631657061E-3</v>
      </c>
      <c r="J389" s="154">
        <v>157610.63</v>
      </c>
      <c r="K389" s="154" t="s">
        <v>2801</v>
      </c>
      <c r="L389" s="156"/>
      <c r="M389" s="20">
        <v>40452</v>
      </c>
      <c r="N389" s="20">
        <v>40816</v>
      </c>
      <c r="O389" s="157">
        <v>40066</v>
      </c>
      <c r="P389" s="158" t="s">
        <v>2915</v>
      </c>
      <c r="Q389" s="157">
        <v>40451</v>
      </c>
      <c r="R389" s="158" t="s">
        <v>2915</v>
      </c>
    </row>
    <row r="390" spans="2:18" s="31" customFormat="1" x14ac:dyDescent="0.2">
      <c r="B390" s="152" t="s">
        <v>4357</v>
      </c>
      <c r="C390" s="152" t="s">
        <v>4358</v>
      </c>
      <c r="D390" s="182" t="s">
        <v>4359</v>
      </c>
      <c r="E390" s="153">
        <v>260722.14</v>
      </c>
      <c r="F390" s="153">
        <v>0</v>
      </c>
      <c r="G390" s="159"/>
      <c r="H390" s="155"/>
      <c r="I390" s="155">
        <f t="shared" si="12"/>
        <v>1.2037452829034439E-2</v>
      </c>
      <c r="J390" s="154">
        <v>260722.14</v>
      </c>
      <c r="K390" s="154" t="s">
        <v>2801</v>
      </c>
      <c r="L390" s="156"/>
      <c r="M390" s="20">
        <v>40452</v>
      </c>
      <c r="N390" s="20">
        <v>40816</v>
      </c>
      <c r="O390" s="157">
        <v>40436</v>
      </c>
      <c r="P390" s="158" t="s">
        <v>2915</v>
      </c>
      <c r="Q390" s="157">
        <v>42643</v>
      </c>
      <c r="R390" s="158" t="s">
        <v>2915</v>
      </c>
    </row>
    <row r="391" spans="2:18" s="31" customFormat="1" x14ac:dyDescent="0.2">
      <c r="B391" s="152" t="s">
        <v>4360</v>
      </c>
      <c r="C391" s="152" t="s">
        <v>4361</v>
      </c>
      <c r="D391" s="182" t="s">
        <v>4362</v>
      </c>
      <c r="E391" s="153">
        <v>38054.239999999998</v>
      </c>
      <c r="F391" s="153">
        <v>0</v>
      </c>
      <c r="G391" s="159"/>
      <c r="H391" s="155"/>
      <c r="I391" s="155">
        <f t="shared" si="12"/>
        <v>1.7569513618780339E-3</v>
      </c>
      <c r="J391" s="154">
        <v>38054.239999999998</v>
      </c>
      <c r="K391" s="154" t="s">
        <v>2801</v>
      </c>
      <c r="L391" s="156"/>
      <c r="M391" s="20">
        <v>40452</v>
      </c>
      <c r="N391" s="20">
        <v>40816</v>
      </c>
      <c r="O391" s="157">
        <v>40436</v>
      </c>
      <c r="P391" s="158" t="s">
        <v>2915</v>
      </c>
      <c r="Q391" s="157">
        <v>42643</v>
      </c>
      <c r="R391" s="158" t="s">
        <v>2915</v>
      </c>
    </row>
    <row r="392" spans="2:18" s="31" customFormat="1" x14ac:dyDescent="0.2">
      <c r="B392" s="152" t="s">
        <v>506</v>
      </c>
      <c r="C392" s="152" t="s">
        <v>507</v>
      </c>
      <c r="D392" s="182" t="s">
        <v>508</v>
      </c>
      <c r="E392" s="153">
        <v>53.26</v>
      </c>
      <c r="F392" s="153">
        <v>8455</v>
      </c>
      <c r="G392" s="154">
        <v>-2407.7399999999998</v>
      </c>
      <c r="H392" s="155">
        <f t="shared" si="11"/>
        <v>-0.28477114133648723</v>
      </c>
      <c r="I392" s="155">
        <f t="shared" si="12"/>
        <v>2.7919994441172812E-4</v>
      </c>
      <c r="J392" s="154">
        <v>6047.26</v>
      </c>
      <c r="K392" s="154">
        <v>8455</v>
      </c>
      <c r="L392" s="156">
        <v>-2407.7399999999998</v>
      </c>
      <c r="M392" s="20">
        <v>40452</v>
      </c>
      <c r="N392" s="20">
        <v>40816</v>
      </c>
      <c r="O392" s="157">
        <v>39896</v>
      </c>
      <c r="P392" s="158" t="s">
        <v>2930</v>
      </c>
      <c r="Q392" s="157">
        <v>40993</v>
      </c>
      <c r="R392" s="158" t="s">
        <v>2930</v>
      </c>
    </row>
    <row r="393" spans="2:18" s="31" customFormat="1" ht="25.5" x14ac:dyDescent="0.2">
      <c r="B393" s="152" t="s">
        <v>3445</v>
      </c>
      <c r="C393" s="152" t="s">
        <v>3446</v>
      </c>
      <c r="D393" s="182" t="s">
        <v>3447</v>
      </c>
      <c r="E393" s="153">
        <v>165.9</v>
      </c>
      <c r="F393" s="153">
        <v>1896.24</v>
      </c>
      <c r="G393" s="154">
        <v>-60.160000000000082</v>
      </c>
      <c r="H393" s="155">
        <f t="shared" si="11"/>
        <v>-3.1725941863899126E-2</v>
      </c>
      <c r="I393" s="155">
        <f t="shared" si="12"/>
        <v>8.4771191239583826E-5</v>
      </c>
      <c r="J393" s="154">
        <v>1836.08</v>
      </c>
      <c r="K393" s="154">
        <v>1896.24</v>
      </c>
      <c r="L393" s="156">
        <v>-60.160000000000082</v>
      </c>
      <c r="M393" s="20">
        <v>40452</v>
      </c>
      <c r="N393" s="20">
        <v>40816</v>
      </c>
      <c r="O393" s="157">
        <v>40449</v>
      </c>
      <c r="P393" s="158" t="s">
        <v>2915</v>
      </c>
      <c r="Q393" s="157">
        <v>40451</v>
      </c>
      <c r="R393" s="158" t="s">
        <v>2915</v>
      </c>
    </row>
    <row r="394" spans="2:18" s="31" customFormat="1" x14ac:dyDescent="0.2">
      <c r="B394" s="152" t="s">
        <v>4363</v>
      </c>
      <c r="C394" s="152" t="s">
        <v>4364</v>
      </c>
      <c r="D394" s="182" t="s">
        <v>4365</v>
      </c>
      <c r="E394" s="153">
        <v>-1066.04</v>
      </c>
      <c r="F394" s="153">
        <v>2236.25</v>
      </c>
      <c r="G394" s="154">
        <v>-3302.29</v>
      </c>
      <c r="H394" s="155">
        <f t="shared" si="11"/>
        <v>-1.4767087758524315</v>
      </c>
      <c r="I394" s="155">
        <f t="shared" si="12"/>
        <v>-4.9218705453491103E-5</v>
      </c>
      <c r="J394" s="154">
        <v>-1066.04</v>
      </c>
      <c r="K394" s="154">
        <v>2236.25</v>
      </c>
      <c r="L394" s="156">
        <v>-3302.29</v>
      </c>
      <c r="M394" s="20">
        <v>40452</v>
      </c>
      <c r="N394" s="20">
        <v>40816</v>
      </c>
      <c r="O394" s="157">
        <v>40494</v>
      </c>
      <c r="P394" s="158" t="s">
        <v>2965</v>
      </c>
      <c r="Q394" s="157">
        <v>40814</v>
      </c>
      <c r="R394" s="158" t="s">
        <v>2915</v>
      </c>
    </row>
    <row r="395" spans="2:18" s="31" customFormat="1" x14ac:dyDescent="0.2">
      <c r="B395" s="152" t="s">
        <v>4366</v>
      </c>
      <c r="C395" s="152" t="s">
        <v>4367</v>
      </c>
      <c r="D395" s="182" t="s">
        <v>177</v>
      </c>
      <c r="E395" s="153">
        <v>-2243</v>
      </c>
      <c r="F395" s="153">
        <v>0</v>
      </c>
      <c r="G395" s="159"/>
      <c r="H395" s="155"/>
      <c r="I395" s="155">
        <f t="shared" si="12"/>
        <v>-1.0355854970937352E-4</v>
      </c>
      <c r="J395" s="154">
        <v>-2243</v>
      </c>
      <c r="K395" s="154" t="s">
        <v>2801</v>
      </c>
      <c r="L395" s="156"/>
      <c r="M395" s="20">
        <v>40452</v>
      </c>
      <c r="N395" s="20">
        <v>40816</v>
      </c>
      <c r="O395" s="157">
        <v>40574</v>
      </c>
      <c r="P395" s="158" t="s">
        <v>2922</v>
      </c>
      <c r="Q395" s="157">
        <v>40574</v>
      </c>
      <c r="R395" s="158" t="s">
        <v>2922</v>
      </c>
    </row>
    <row r="396" spans="2:18" s="31" customFormat="1" x14ac:dyDescent="0.2">
      <c r="B396" s="152" t="s">
        <v>4368</v>
      </c>
      <c r="C396" s="152" t="s">
        <v>4369</v>
      </c>
      <c r="D396" s="182" t="s">
        <v>4370</v>
      </c>
      <c r="E396" s="153">
        <v>24030.97</v>
      </c>
      <c r="F396" s="153">
        <v>27401.66</v>
      </c>
      <c r="G396" s="154">
        <v>-3370.6899999999987</v>
      </c>
      <c r="H396" s="155">
        <f t="shared" si="11"/>
        <v>-0.12301043075492502</v>
      </c>
      <c r="I396" s="155">
        <f t="shared" si="12"/>
        <v>1.1095017393265554E-3</v>
      </c>
      <c r="J396" s="154">
        <v>24030.97</v>
      </c>
      <c r="K396" s="154">
        <v>27401.66</v>
      </c>
      <c r="L396" s="156">
        <v>-3370.6899999999987</v>
      </c>
      <c r="M396" s="20">
        <v>40452</v>
      </c>
      <c r="N396" s="20">
        <v>40816</v>
      </c>
      <c r="O396" s="157">
        <v>40581</v>
      </c>
      <c r="P396" s="158" t="s">
        <v>2990</v>
      </c>
      <c r="Q396" s="157">
        <v>40815</v>
      </c>
      <c r="R396" s="158" t="s">
        <v>2915</v>
      </c>
    </row>
    <row r="397" spans="2:18" s="31" customFormat="1" x14ac:dyDescent="0.2">
      <c r="B397" s="152" t="s">
        <v>58</v>
      </c>
      <c r="C397" s="152" t="s">
        <v>59</v>
      </c>
      <c r="D397" s="182" t="s">
        <v>60</v>
      </c>
      <c r="E397" s="153">
        <v>109.31</v>
      </c>
      <c r="F397" s="153">
        <v>19597</v>
      </c>
      <c r="G397" s="154">
        <v>-3100.7599999999984</v>
      </c>
      <c r="H397" s="155">
        <f t="shared" si="11"/>
        <v>-0.15822625912129398</v>
      </c>
      <c r="I397" s="155">
        <f t="shared" si="12"/>
        <v>7.6162580920987786E-4</v>
      </c>
      <c r="J397" s="154">
        <v>16496.240000000002</v>
      </c>
      <c r="K397" s="154">
        <v>19597</v>
      </c>
      <c r="L397" s="156">
        <v>-3100.7599999999984</v>
      </c>
      <c r="M397" s="20">
        <v>40452</v>
      </c>
      <c r="N397" s="20">
        <v>40816</v>
      </c>
      <c r="O397" s="157">
        <v>39969</v>
      </c>
      <c r="P397" s="158" t="s">
        <v>3056</v>
      </c>
      <c r="Q397" s="157">
        <v>40086</v>
      </c>
      <c r="R397" s="158" t="s">
        <v>2915</v>
      </c>
    </row>
    <row r="398" spans="2:18" s="31" customFormat="1" x14ac:dyDescent="0.2">
      <c r="B398" s="152" t="s">
        <v>957</v>
      </c>
      <c r="C398" s="152" t="s">
        <v>958</v>
      </c>
      <c r="D398" s="182" t="s">
        <v>959</v>
      </c>
      <c r="E398" s="153">
        <v>-5552.6</v>
      </c>
      <c r="F398" s="153">
        <v>9458</v>
      </c>
      <c r="G398" s="154">
        <v>-3384.37</v>
      </c>
      <c r="H398" s="155">
        <f t="shared" si="11"/>
        <v>-0.35783146542609429</v>
      </c>
      <c r="I398" s="155">
        <f t="shared" si="12"/>
        <v>2.804174383733136E-4</v>
      </c>
      <c r="J398" s="154">
        <v>6073.63</v>
      </c>
      <c r="K398" s="154">
        <v>9458</v>
      </c>
      <c r="L398" s="156">
        <v>-3384.37</v>
      </c>
      <c r="M398" s="20">
        <v>40452</v>
      </c>
      <c r="N398" s="20">
        <v>40816</v>
      </c>
      <c r="O398" s="157">
        <v>39511</v>
      </c>
      <c r="P398" s="158" t="s">
        <v>2930</v>
      </c>
      <c r="Q398" s="157">
        <v>40479</v>
      </c>
      <c r="R398" s="158" t="s">
        <v>2917</v>
      </c>
    </row>
    <row r="399" spans="2:18" s="31" customFormat="1" x14ac:dyDescent="0.2">
      <c r="B399" s="152" t="s">
        <v>4371</v>
      </c>
      <c r="C399" s="152" t="s">
        <v>4372</v>
      </c>
      <c r="D399" s="182" t="s">
        <v>3635</v>
      </c>
      <c r="E399" s="153">
        <v>-253</v>
      </c>
      <c r="F399" s="153">
        <v>0</v>
      </c>
      <c r="G399" s="159"/>
      <c r="H399" s="155"/>
      <c r="I399" s="155">
        <f t="shared" ref="I399:I462" si="13">J399/21659245</f>
        <v>-1.1680924242742534E-5</v>
      </c>
      <c r="J399" s="154">
        <v>-253</v>
      </c>
      <c r="K399" s="154" t="s">
        <v>2801</v>
      </c>
      <c r="L399" s="156"/>
      <c r="M399" s="20">
        <v>40452</v>
      </c>
      <c r="N399" s="20">
        <v>40816</v>
      </c>
      <c r="O399" s="157">
        <v>40529</v>
      </c>
      <c r="P399" s="158" t="s">
        <v>2921</v>
      </c>
      <c r="Q399" s="157">
        <v>40529</v>
      </c>
      <c r="R399" s="158" t="s">
        <v>2921</v>
      </c>
    </row>
    <row r="400" spans="2:18" s="31" customFormat="1" x14ac:dyDescent="0.2">
      <c r="B400" s="152" t="s">
        <v>4373</v>
      </c>
      <c r="C400" s="152" t="s">
        <v>4374</v>
      </c>
      <c r="D400" s="182" t="s">
        <v>4375</v>
      </c>
      <c r="E400" s="153">
        <v>32280.99</v>
      </c>
      <c r="F400" s="153">
        <v>26741</v>
      </c>
      <c r="G400" s="154">
        <v>5539.9900000000016</v>
      </c>
      <c r="H400" s="155">
        <f>G400/F400</f>
        <v>0.20717213268015414</v>
      </c>
      <c r="I400" s="155">
        <f t="shared" si="13"/>
        <v>1.4904023662874676E-3</v>
      </c>
      <c r="J400" s="154">
        <v>32280.99</v>
      </c>
      <c r="K400" s="154">
        <v>26741</v>
      </c>
      <c r="L400" s="156">
        <v>5539.9900000000016</v>
      </c>
      <c r="M400" s="20">
        <v>40452</v>
      </c>
      <c r="N400" s="20">
        <v>40816</v>
      </c>
      <c r="O400" s="157">
        <v>40500</v>
      </c>
      <c r="P400" s="158" t="s">
        <v>2965</v>
      </c>
      <c r="Q400" s="157">
        <v>40814</v>
      </c>
      <c r="R400" s="158" t="s">
        <v>2915</v>
      </c>
    </row>
    <row r="401" spans="2:18" s="31" customFormat="1" x14ac:dyDescent="0.2">
      <c r="B401" s="152" t="s">
        <v>4376</v>
      </c>
      <c r="C401" s="152" t="s">
        <v>4377</v>
      </c>
      <c r="D401" s="182" t="s">
        <v>4378</v>
      </c>
      <c r="E401" s="153">
        <v>6151.97</v>
      </c>
      <c r="F401" s="153">
        <v>4379.2300000000005</v>
      </c>
      <c r="G401" s="154">
        <v>1772.7399999999998</v>
      </c>
      <c r="H401" s="155">
        <f>G401/F401</f>
        <v>0.40480632439949482</v>
      </c>
      <c r="I401" s="155">
        <f t="shared" si="13"/>
        <v>2.8403436961907028E-4</v>
      </c>
      <c r="J401" s="154">
        <v>6151.97</v>
      </c>
      <c r="K401" s="154">
        <v>4379.2300000000005</v>
      </c>
      <c r="L401" s="156">
        <v>1772.7399999999998</v>
      </c>
      <c r="M401" s="20">
        <v>40452</v>
      </c>
      <c r="N401" s="20">
        <v>40816</v>
      </c>
      <c r="O401" s="157">
        <v>40529</v>
      </c>
      <c r="P401" s="158" t="s">
        <v>2921</v>
      </c>
      <c r="Q401" s="157">
        <v>40599</v>
      </c>
      <c r="R401" s="158" t="s">
        <v>2990</v>
      </c>
    </row>
    <row r="402" spans="2:18" s="31" customFormat="1" x14ac:dyDescent="0.2">
      <c r="B402" s="152" t="s">
        <v>4379</v>
      </c>
      <c r="C402" s="152" t="s">
        <v>4380</v>
      </c>
      <c r="D402" s="182" t="s">
        <v>3635</v>
      </c>
      <c r="E402" s="153">
        <v>-811</v>
      </c>
      <c r="F402" s="153">
        <v>0</v>
      </c>
      <c r="G402" s="159"/>
      <c r="H402" s="155"/>
      <c r="I402" s="155">
        <f t="shared" si="13"/>
        <v>-3.7443595102230021E-5</v>
      </c>
      <c r="J402" s="154">
        <v>-811</v>
      </c>
      <c r="K402" s="154" t="s">
        <v>2801</v>
      </c>
      <c r="L402" s="156"/>
      <c r="M402" s="20">
        <v>40452</v>
      </c>
      <c r="N402" s="20">
        <v>40816</v>
      </c>
      <c r="O402" s="157">
        <v>40571</v>
      </c>
      <c r="P402" s="158" t="s">
        <v>2922</v>
      </c>
      <c r="Q402" s="157">
        <v>40571</v>
      </c>
      <c r="R402" s="158" t="s">
        <v>2922</v>
      </c>
    </row>
    <row r="403" spans="2:18" s="31" customFormat="1" x14ac:dyDescent="0.2">
      <c r="B403" s="152" t="s">
        <v>4381</v>
      </c>
      <c r="C403" s="152" t="s">
        <v>4382</v>
      </c>
      <c r="D403" s="182" t="s">
        <v>3635</v>
      </c>
      <c r="E403" s="153">
        <v>-1033</v>
      </c>
      <c r="F403" s="153">
        <v>0</v>
      </c>
      <c r="G403" s="159"/>
      <c r="H403" s="155"/>
      <c r="I403" s="155">
        <f t="shared" si="13"/>
        <v>-4.7693259852778799E-5</v>
      </c>
      <c r="J403" s="154">
        <v>-1033</v>
      </c>
      <c r="K403" s="154" t="s">
        <v>2801</v>
      </c>
      <c r="L403" s="156"/>
      <c r="M403" s="20">
        <v>40452</v>
      </c>
      <c r="N403" s="20">
        <v>40816</v>
      </c>
      <c r="O403" s="157">
        <v>40571</v>
      </c>
      <c r="P403" s="158" t="s">
        <v>2922</v>
      </c>
      <c r="Q403" s="157">
        <v>40571</v>
      </c>
      <c r="R403" s="158" t="s">
        <v>2922</v>
      </c>
    </row>
    <row r="404" spans="2:18" s="31" customFormat="1" x14ac:dyDescent="0.2">
      <c r="B404" s="152" t="s">
        <v>4383</v>
      </c>
      <c r="C404" s="152" t="s">
        <v>4384</v>
      </c>
      <c r="D404" s="182" t="s">
        <v>3635</v>
      </c>
      <c r="E404" s="153">
        <v>-928</v>
      </c>
      <c r="F404" s="153">
        <v>0</v>
      </c>
      <c r="G404" s="159"/>
      <c r="H404" s="155"/>
      <c r="I404" s="155">
        <f t="shared" si="13"/>
        <v>-4.284544544373546E-5</v>
      </c>
      <c r="J404" s="154">
        <v>-928</v>
      </c>
      <c r="K404" s="154" t="s">
        <v>2801</v>
      </c>
      <c r="L404" s="156"/>
      <c r="M404" s="20">
        <v>40452</v>
      </c>
      <c r="N404" s="20">
        <v>40816</v>
      </c>
      <c r="O404" s="157">
        <v>40571</v>
      </c>
      <c r="P404" s="158" t="s">
        <v>2922</v>
      </c>
      <c r="Q404" s="157">
        <v>40571</v>
      </c>
      <c r="R404" s="158" t="s">
        <v>2922</v>
      </c>
    </row>
    <row r="405" spans="2:18" s="31" customFormat="1" x14ac:dyDescent="0.2">
      <c r="B405" s="152" t="s">
        <v>4385</v>
      </c>
      <c r="C405" s="152" t="s">
        <v>4386</v>
      </c>
      <c r="D405" s="182" t="s">
        <v>4387</v>
      </c>
      <c r="E405" s="153">
        <v>54710.61</v>
      </c>
      <c r="F405" s="153">
        <v>59359.950000000004</v>
      </c>
      <c r="G405" s="154">
        <v>-4649.3400000000038</v>
      </c>
      <c r="H405" s="155">
        <f>G405/F405</f>
        <v>-7.8324526890605595E-2</v>
      </c>
      <c r="I405" s="155">
        <f t="shared" si="13"/>
        <v>2.525970318910008E-3</v>
      </c>
      <c r="J405" s="154">
        <v>54710.61</v>
      </c>
      <c r="K405" s="154">
        <v>59359.950000000004</v>
      </c>
      <c r="L405" s="156">
        <v>-4649.3400000000038</v>
      </c>
      <c r="M405" s="20">
        <v>40452</v>
      </c>
      <c r="N405" s="20">
        <v>40816</v>
      </c>
      <c r="O405" s="157">
        <v>40472</v>
      </c>
      <c r="P405" s="158" t="s">
        <v>2917</v>
      </c>
      <c r="Q405" s="157">
        <v>40814</v>
      </c>
      <c r="R405" s="158" t="s">
        <v>2915</v>
      </c>
    </row>
    <row r="406" spans="2:18" s="31" customFormat="1" x14ac:dyDescent="0.2">
      <c r="B406" s="152" t="s">
        <v>536</v>
      </c>
      <c r="C406" s="152" t="s">
        <v>537</v>
      </c>
      <c r="D406" s="182" t="s">
        <v>538</v>
      </c>
      <c r="E406" s="153">
        <v>1360</v>
      </c>
      <c r="F406" s="153">
        <v>2845.37</v>
      </c>
      <c r="G406" s="154">
        <v>-1799.6299999999999</v>
      </c>
      <c r="H406" s="155">
        <f>G406/F406</f>
        <v>-0.63247661991234883</v>
      </c>
      <c r="I406" s="155">
        <f t="shared" si="13"/>
        <v>4.8281461334409395E-5</v>
      </c>
      <c r="J406" s="154">
        <v>1045.74</v>
      </c>
      <c r="K406" s="154">
        <v>2845.37</v>
      </c>
      <c r="L406" s="156">
        <v>-1799.6299999999999</v>
      </c>
      <c r="M406" s="20">
        <v>40452</v>
      </c>
      <c r="N406" s="20">
        <v>40816</v>
      </c>
      <c r="O406" s="157">
        <v>39916</v>
      </c>
      <c r="P406" s="158" t="s">
        <v>2931</v>
      </c>
      <c r="Q406" s="157">
        <v>40564</v>
      </c>
      <c r="R406" s="158" t="s">
        <v>2922</v>
      </c>
    </row>
    <row r="407" spans="2:18" s="31" customFormat="1" x14ac:dyDescent="0.2">
      <c r="B407" s="152" t="s">
        <v>795</v>
      </c>
      <c r="C407" s="152" t="s">
        <v>796</v>
      </c>
      <c r="D407" s="182" t="s">
        <v>796</v>
      </c>
      <c r="E407" s="153">
        <v>-15509.79</v>
      </c>
      <c r="F407" s="153">
        <v>0</v>
      </c>
      <c r="G407" s="159"/>
      <c r="H407" s="155"/>
      <c r="I407" s="155">
        <f t="shared" si="13"/>
        <v>3.4143765399024757E-2</v>
      </c>
      <c r="J407" s="154">
        <v>739528.18</v>
      </c>
      <c r="K407" s="154" t="s">
        <v>2801</v>
      </c>
      <c r="L407" s="156"/>
      <c r="M407" s="20">
        <v>40452</v>
      </c>
      <c r="N407" s="20">
        <v>40816</v>
      </c>
      <c r="O407" s="157">
        <v>40066</v>
      </c>
      <c r="P407" s="158" t="s">
        <v>2915</v>
      </c>
      <c r="Q407" s="157">
        <v>40555</v>
      </c>
      <c r="R407" s="158" t="s">
        <v>2922</v>
      </c>
    </row>
    <row r="408" spans="2:18" s="31" customFormat="1" ht="25.5" x14ac:dyDescent="0.2">
      <c r="B408" s="152" t="s">
        <v>4388</v>
      </c>
      <c r="C408" s="152" t="s">
        <v>4389</v>
      </c>
      <c r="D408" s="182" t="s">
        <v>4390</v>
      </c>
      <c r="E408" s="153">
        <v>94667.11</v>
      </c>
      <c r="F408" s="153">
        <v>0</v>
      </c>
      <c r="G408" s="159"/>
      <c r="H408" s="155"/>
      <c r="I408" s="155">
        <f t="shared" si="13"/>
        <v>4.3707483801951547E-3</v>
      </c>
      <c r="J408" s="154">
        <v>94667.11</v>
      </c>
      <c r="K408" s="154" t="s">
        <v>2801</v>
      </c>
      <c r="L408" s="156"/>
      <c r="M408" s="20">
        <v>40452</v>
      </c>
      <c r="N408" s="20">
        <v>40816</v>
      </c>
      <c r="O408" s="157">
        <v>40435</v>
      </c>
      <c r="P408" s="158" t="s">
        <v>2915</v>
      </c>
      <c r="Q408" s="157">
        <v>42643</v>
      </c>
      <c r="R408" s="158" t="s">
        <v>2915</v>
      </c>
    </row>
    <row r="409" spans="2:18" s="31" customFormat="1" x14ac:dyDescent="0.2">
      <c r="B409" s="152" t="s">
        <v>3454</v>
      </c>
      <c r="C409" s="152" t="s">
        <v>3455</v>
      </c>
      <c r="D409" s="182" t="s">
        <v>3456</v>
      </c>
      <c r="E409" s="153">
        <v>-4474.6900000000005</v>
      </c>
      <c r="F409" s="153">
        <v>9980.66</v>
      </c>
      <c r="G409" s="154">
        <v>7519.510000000002</v>
      </c>
      <c r="H409" s="155">
        <f>G409/F409</f>
        <v>0.75340809124847474</v>
      </c>
      <c r="I409" s="155">
        <f t="shared" si="13"/>
        <v>8.0797691701626725E-4</v>
      </c>
      <c r="J409" s="154">
        <v>17500.170000000002</v>
      </c>
      <c r="K409" s="154">
        <v>9980.66</v>
      </c>
      <c r="L409" s="156">
        <v>7519.510000000002</v>
      </c>
      <c r="M409" s="20">
        <v>40452</v>
      </c>
      <c r="N409" s="20">
        <v>40816</v>
      </c>
      <c r="O409" s="157">
        <v>40408</v>
      </c>
      <c r="P409" s="158" t="s">
        <v>2926</v>
      </c>
      <c r="Q409" s="157">
        <v>40449</v>
      </c>
      <c r="R409" s="158" t="s">
        <v>2915</v>
      </c>
    </row>
    <row r="410" spans="2:18" s="31" customFormat="1" x14ac:dyDescent="0.2">
      <c r="B410" s="152" t="s">
        <v>4391</v>
      </c>
      <c r="C410" s="152" t="s">
        <v>4392</v>
      </c>
      <c r="D410" s="182" t="s">
        <v>4393</v>
      </c>
      <c r="E410" s="153">
        <v>11586.23</v>
      </c>
      <c r="F410" s="153">
        <v>4131.24</v>
      </c>
      <c r="G410" s="154">
        <v>7454.99</v>
      </c>
      <c r="H410" s="155">
        <f>G410/F410</f>
        <v>1.804540525362845</v>
      </c>
      <c r="I410" s="155">
        <f t="shared" si="13"/>
        <v>5.3493231181419296E-4</v>
      </c>
      <c r="J410" s="154">
        <v>11586.23</v>
      </c>
      <c r="K410" s="154">
        <v>4131.24</v>
      </c>
      <c r="L410" s="156">
        <v>7454.99</v>
      </c>
      <c r="M410" s="20">
        <v>40452</v>
      </c>
      <c r="N410" s="20">
        <v>40816</v>
      </c>
      <c r="O410" s="157">
        <v>40493</v>
      </c>
      <c r="P410" s="158" t="s">
        <v>2965</v>
      </c>
      <c r="Q410" s="157">
        <v>40814</v>
      </c>
      <c r="R410" s="158" t="s">
        <v>2915</v>
      </c>
    </row>
    <row r="411" spans="2:18" s="31" customFormat="1" x14ac:dyDescent="0.2">
      <c r="B411" s="152" t="s">
        <v>4394</v>
      </c>
      <c r="C411" s="152" t="s">
        <v>4395</v>
      </c>
      <c r="D411" s="182" t="s">
        <v>4396</v>
      </c>
      <c r="E411" s="153">
        <v>145600.01999999999</v>
      </c>
      <c r="F411" s="153">
        <v>0</v>
      </c>
      <c r="G411" s="159"/>
      <c r="H411" s="155"/>
      <c r="I411" s="155">
        <f t="shared" si="13"/>
        <v>6.7223035705999907E-3</v>
      </c>
      <c r="J411" s="154">
        <v>145600.01999999999</v>
      </c>
      <c r="K411" s="154" t="s">
        <v>2801</v>
      </c>
      <c r="L411" s="156"/>
      <c r="M411" s="20">
        <v>40452</v>
      </c>
      <c r="N411" s="20">
        <v>40816</v>
      </c>
      <c r="O411" s="157">
        <v>40434</v>
      </c>
      <c r="P411" s="158" t="s">
        <v>2915</v>
      </c>
      <c r="Q411" s="157">
        <v>42643</v>
      </c>
      <c r="R411" s="158" t="s">
        <v>2915</v>
      </c>
    </row>
    <row r="412" spans="2:18" s="31" customFormat="1" x14ac:dyDescent="0.2">
      <c r="B412" s="152" t="s">
        <v>4397</v>
      </c>
      <c r="C412" s="152" t="s">
        <v>4398</v>
      </c>
      <c r="D412" s="182" t="s">
        <v>4399</v>
      </c>
      <c r="E412" s="153">
        <v>23803.34</v>
      </c>
      <c r="F412" s="153">
        <v>0</v>
      </c>
      <c r="G412" s="159"/>
      <c r="H412" s="155"/>
      <c r="I412" s="155">
        <f t="shared" si="13"/>
        <v>1.09899213938436E-3</v>
      </c>
      <c r="J412" s="154">
        <v>23803.34</v>
      </c>
      <c r="K412" s="154" t="s">
        <v>2801</v>
      </c>
      <c r="L412" s="156"/>
      <c r="M412" s="20">
        <v>40452</v>
      </c>
      <c r="N412" s="20">
        <v>40816</v>
      </c>
      <c r="O412" s="157">
        <v>40436</v>
      </c>
      <c r="P412" s="158" t="s">
        <v>2915</v>
      </c>
      <c r="Q412" s="157">
        <v>42643</v>
      </c>
      <c r="R412" s="158" t="s">
        <v>2915</v>
      </c>
    </row>
    <row r="413" spans="2:18" s="31" customFormat="1" x14ac:dyDescent="0.2">
      <c r="B413" s="152" t="s">
        <v>4400</v>
      </c>
      <c r="C413" s="152" t="s">
        <v>4401</v>
      </c>
      <c r="D413" s="182" t="s">
        <v>4402</v>
      </c>
      <c r="E413" s="153">
        <v>23868.080000000002</v>
      </c>
      <c r="F413" s="153">
        <v>0</v>
      </c>
      <c r="G413" s="159"/>
      <c r="H413" s="155"/>
      <c r="I413" s="155">
        <f t="shared" si="13"/>
        <v>1.1019811632399931E-3</v>
      </c>
      <c r="J413" s="154">
        <v>23868.080000000002</v>
      </c>
      <c r="K413" s="154" t="s">
        <v>2801</v>
      </c>
      <c r="L413" s="156"/>
      <c r="M413" s="20">
        <v>40452</v>
      </c>
      <c r="N413" s="20">
        <v>40816</v>
      </c>
      <c r="O413" s="157">
        <v>40434</v>
      </c>
      <c r="P413" s="158" t="s">
        <v>2915</v>
      </c>
      <c r="Q413" s="157">
        <v>42643</v>
      </c>
      <c r="R413" s="158" t="s">
        <v>2915</v>
      </c>
    </row>
    <row r="414" spans="2:18" s="31" customFormat="1" ht="38.25" x14ac:dyDescent="0.2">
      <c r="B414" s="152" t="s">
        <v>3457</v>
      </c>
      <c r="C414" s="152" t="s">
        <v>3458</v>
      </c>
      <c r="D414" s="182" t="s">
        <v>3459</v>
      </c>
      <c r="E414" s="153">
        <v>302.83</v>
      </c>
      <c r="F414" s="153">
        <v>31656.86</v>
      </c>
      <c r="G414" s="154">
        <v>-10511.34</v>
      </c>
      <c r="H414" s="155">
        <f>G414/F414</f>
        <v>-0.33203988013972324</v>
      </c>
      <c r="I414" s="155">
        <f t="shared" si="13"/>
        <v>9.7628149088299252E-4</v>
      </c>
      <c r="J414" s="154">
        <v>21145.52</v>
      </c>
      <c r="K414" s="154">
        <v>31656.86</v>
      </c>
      <c r="L414" s="156">
        <v>-10511.34</v>
      </c>
      <c r="M414" s="20">
        <v>40452</v>
      </c>
      <c r="N414" s="20">
        <v>40816</v>
      </c>
      <c r="O414" s="157">
        <v>40226</v>
      </c>
      <c r="P414" s="158" t="s">
        <v>2990</v>
      </c>
      <c r="Q414" s="157">
        <v>40325</v>
      </c>
      <c r="R414" s="158" t="s">
        <v>2914</v>
      </c>
    </row>
    <row r="415" spans="2:18" s="31" customFormat="1" x14ac:dyDescent="0.2">
      <c r="B415" s="152" t="s">
        <v>4403</v>
      </c>
      <c r="C415" s="152" t="s">
        <v>4404</v>
      </c>
      <c r="D415" s="182" t="s">
        <v>4405</v>
      </c>
      <c r="E415" s="153">
        <v>81772.509999999995</v>
      </c>
      <c r="F415" s="153">
        <v>78868.070000000007</v>
      </c>
      <c r="G415" s="154">
        <v>2904.4399999999878</v>
      </c>
      <c r="H415" s="155">
        <f>G415/F415</f>
        <v>3.6826563652438658E-2</v>
      </c>
      <c r="I415" s="155">
        <f t="shared" si="13"/>
        <v>3.7754090689680084E-3</v>
      </c>
      <c r="J415" s="154">
        <v>81772.509999999995</v>
      </c>
      <c r="K415" s="154">
        <v>78868.070000000007</v>
      </c>
      <c r="L415" s="156">
        <v>2904.4399999999878</v>
      </c>
      <c r="M415" s="20">
        <v>40452</v>
      </c>
      <c r="N415" s="20">
        <v>40816</v>
      </c>
      <c r="O415" s="157">
        <v>40562</v>
      </c>
      <c r="P415" s="158" t="s">
        <v>2922</v>
      </c>
      <c r="Q415" s="157">
        <v>40814</v>
      </c>
      <c r="R415" s="158" t="s">
        <v>2915</v>
      </c>
    </row>
    <row r="416" spans="2:18" s="31" customFormat="1" x14ac:dyDescent="0.2">
      <c r="B416" s="152" t="s">
        <v>4406</v>
      </c>
      <c r="C416" s="152" t="s">
        <v>4407</v>
      </c>
      <c r="D416" s="182" t="s">
        <v>4408</v>
      </c>
      <c r="E416" s="153">
        <v>7274.35</v>
      </c>
      <c r="F416" s="153">
        <v>0</v>
      </c>
      <c r="G416" s="159"/>
      <c r="H416" s="155"/>
      <c r="I416" s="155">
        <f t="shared" si="13"/>
        <v>3.3585427377547095E-4</v>
      </c>
      <c r="J416" s="154">
        <v>7274.35</v>
      </c>
      <c r="K416" s="154" t="s">
        <v>2801</v>
      </c>
      <c r="L416" s="156"/>
      <c r="M416" s="20">
        <v>40452</v>
      </c>
      <c r="N416" s="20">
        <v>40816</v>
      </c>
      <c r="O416" s="157">
        <v>40437</v>
      </c>
      <c r="P416" s="158" t="s">
        <v>2915</v>
      </c>
      <c r="Q416" s="157">
        <v>42643</v>
      </c>
      <c r="R416" s="158" t="s">
        <v>2915</v>
      </c>
    </row>
    <row r="417" spans="2:18" s="31" customFormat="1" x14ac:dyDescent="0.2">
      <c r="B417" s="152" t="s">
        <v>4409</v>
      </c>
      <c r="C417" s="152" t="s">
        <v>4410</v>
      </c>
      <c r="D417" s="182" t="s">
        <v>4411</v>
      </c>
      <c r="E417" s="153">
        <v>2182.2400000000002</v>
      </c>
      <c r="F417" s="153">
        <v>8894.5300000000007</v>
      </c>
      <c r="G417" s="154">
        <v>-6712.2900000000009</v>
      </c>
      <c r="H417" s="155">
        <f t="shared" ref="H417:H430" si="14">G417/F417</f>
        <v>-0.75465370289380107</v>
      </c>
      <c r="I417" s="155">
        <f t="shared" si="13"/>
        <v>1.0075328110467379E-4</v>
      </c>
      <c r="J417" s="154">
        <v>2182.2400000000002</v>
      </c>
      <c r="K417" s="154">
        <v>8894.5300000000007</v>
      </c>
      <c r="L417" s="156">
        <v>-6712.2900000000009</v>
      </c>
      <c r="M417" s="20">
        <v>40452</v>
      </c>
      <c r="N417" s="20">
        <v>40816</v>
      </c>
      <c r="O417" s="157">
        <v>40695</v>
      </c>
      <c r="P417" s="158" t="s">
        <v>3056</v>
      </c>
      <c r="Q417" s="157">
        <v>41061</v>
      </c>
      <c r="R417" s="158" t="s">
        <v>3056</v>
      </c>
    </row>
    <row r="418" spans="2:18" s="31" customFormat="1" x14ac:dyDescent="0.2">
      <c r="B418" s="152" t="s">
        <v>4412</v>
      </c>
      <c r="C418" s="152" t="s">
        <v>4413</v>
      </c>
      <c r="D418" s="182" t="s">
        <v>4414</v>
      </c>
      <c r="E418" s="153">
        <v>34649.82</v>
      </c>
      <c r="F418" s="153">
        <v>37209</v>
      </c>
      <c r="G418" s="154">
        <v>-2559.1800000000003</v>
      </c>
      <c r="H418" s="155">
        <f t="shared" si="14"/>
        <v>-6.8778521325485772E-2</v>
      </c>
      <c r="I418" s="155">
        <f t="shared" si="13"/>
        <v>1.5997704444453166E-3</v>
      </c>
      <c r="J418" s="154">
        <v>34649.82</v>
      </c>
      <c r="K418" s="154">
        <v>37209</v>
      </c>
      <c r="L418" s="156">
        <v>-2559.1800000000003</v>
      </c>
      <c r="M418" s="20">
        <v>40452</v>
      </c>
      <c r="N418" s="20">
        <v>40816</v>
      </c>
      <c r="O418" s="157">
        <v>40452</v>
      </c>
      <c r="P418" s="158" t="s">
        <v>2917</v>
      </c>
      <c r="Q418" s="157">
        <v>40816</v>
      </c>
      <c r="R418" s="158" t="s">
        <v>2915</v>
      </c>
    </row>
    <row r="419" spans="2:18" s="31" customFormat="1" x14ac:dyDescent="0.2">
      <c r="B419" s="152" t="s">
        <v>4415</v>
      </c>
      <c r="C419" s="152" t="s">
        <v>4416</v>
      </c>
      <c r="D419" s="182" t="s">
        <v>4417</v>
      </c>
      <c r="E419" s="153">
        <v>31303.15</v>
      </c>
      <c r="F419" s="153">
        <v>31007.5</v>
      </c>
      <c r="G419" s="154">
        <v>295.65000000000146</v>
      </c>
      <c r="H419" s="155">
        <f t="shared" si="14"/>
        <v>9.534789970168555E-3</v>
      </c>
      <c r="I419" s="155">
        <f t="shared" si="13"/>
        <v>1.445255824937573E-3</v>
      </c>
      <c r="J419" s="154">
        <v>31303.15</v>
      </c>
      <c r="K419" s="154">
        <v>31007.5</v>
      </c>
      <c r="L419" s="156">
        <v>295.65000000000146</v>
      </c>
      <c r="M419" s="20">
        <v>40452</v>
      </c>
      <c r="N419" s="20">
        <v>40816</v>
      </c>
      <c r="O419" s="157">
        <v>40785</v>
      </c>
      <c r="P419" s="158" t="s">
        <v>2926</v>
      </c>
      <c r="Q419" s="157">
        <v>40816</v>
      </c>
      <c r="R419" s="158" t="s">
        <v>2915</v>
      </c>
    </row>
    <row r="420" spans="2:18" s="31" customFormat="1" x14ac:dyDescent="0.2">
      <c r="B420" s="152" t="s">
        <v>4418</v>
      </c>
      <c r="C420" s="152" t="s">
        <v>4419</v>
      </c>
      <c r="D420" s="182" t="s">
        <v>4420</v>
      </c>
      <c r="E420" s="153">
        <v>561.77</v>
      </c>
      <c r="F420" s="153">
        <v>2553.89</v>
      </c>
      <c r="G420" s="154">
        <v>-1992.12</v>
      </c>
      <c r="H420" s="155">
        <f t="shared" si="14"/>
        <v>-0.78003359580874665</v>
      </c>
      <c r="I420" s="155">
        <f t="shared" si="13"/>
        <v>2.593673048160266E-5</v>
      </c>
      <c r="J420" s="154">
        <v>561.77</v>
      </c>
      <c r="K420" s="154">
        <v>2553.89</v>
      </c>
      <c r="L420" s="156">
        <v>-1992.12</v>
      </c>
      <c r="M420" s="20">
        <v>40452</v>
      </c>
      <c r="N420" s="20">
        <v>40816</v>
      </c>
      <c r="O420" s="157">
        <v>40654</v>
      </c>
      <c r="P420" s="158" t="s">
        <v>2931</v>
      </c>
      <c r="Q420" s="157">
        <v>40814</v>
      </c>
      <c r="R420" s="158" t="s">
        <v>2915</v>
      </c>
    </row>
    <row r="421" spans="2:18" s="31" customFormat="1" x14ac:dyDescent="0.2">
      <c r="B421" s="152" t="s">
        <v>4421</v>
      </c>
      <c r="C421" s="152" t="s">
        <v>4422</v>
      </c>
      <c r="D421" s="182" t="s">
        <v>4423</v>
      </c>
      <c r="E421" s="153">
        <v>3149.39</v>
      </c>
      <c r="F421" s="153">
        <v>2092.8200000000002</v>
      </c>
      <c r="G421" s="154">
        <v>1056.5699999999997</v>
      </c>
      <c r="H421" s="155">
        <f t="shared" si="14"/>
        <v>0.50485469366691815</v>
      </c>
      <c r="I421" s="155">
        <f t="shared" si="13"/>
        <v>1.4540626877806683E-4</v>
      </c>
      <c r="J421" s="154">
        <v>3149.39</v>
      </c>
      <c r="K421" s="154">
        <v>2092.8200000000002</v>
      </c>
      <c r="L421" s="156">
        <v>1056.5699999999997</v>
      </c>
      <c r="M421" s="20">
        <v>40452</v>
      </c>
      <c r="N421" s="20">
        <v>40816</v>
      </c>
      <c r="O421" s="157">
        <v>40715</v>
      </c>
      <c r="P421" s="158" t="s">
        <v>3056</v>
      </c>
      <c r="Q421" s="157">
        <v>40814</v>
      </c>
      <c r="R421" s="158" t="s">
        <v>2915</v>
      </c>
    </row>
    <row r="422" spans="2:18" s="31" customFormat="1" x14ac:dyDescent="0.2">
      <c r="B422" s="152" t="s">
        <v>4424</v>
      </c>
      <c r="C422" s="152" t="s">
        <v>4425</v>
      </c>
      <c r="D422" s="182" t="s">
        <v>4426</v>
      </c>
      <c r="E422" s="153">
        <v>332931.16000000003</v>
      </c>
      <c r="F422" s="153">
        <v>7754.1500000000005</v>
      </c>
      <c r="G422" s="154">
        <v>325177.01</v>
      </c>
      <c r="H422" s="155">
        <f t="shared" si="14"/>
        <v>41.935867890097562</v>
      </c>
      <c r="I422" s="155">
        <f t="shared" si="13"/>
        <v>1.5371318806357287E-2</v>
      </c>
      <c r="J422" s="154">
        <v>332931.16000000003</v>
      </c>
      <c r="K422" s="154">
        <v>7754.1500000000005</v>
      </c>
      <c r="L422" s="156">
        <v>325177.01</v>
      </c>
      <c r="M422" s="20">
        <v>40452</v>
      </c>
      <c r="N422" s="20">
        <v>40816</v>
      </c>
      <c r="O422" s="157">
        <v>40575</v>
      </c>
      <c r="P422" s="158" t="s">
        <v>2990</v>
      </c>
      <c r="Q422" s="157">
        <v>40814</v>
      </c>
      <c r="R422" s="158" t="s">
        <v>2915</v>
      </c>
    </row>
    <row r="423" spans="2:18" s="31" customFormat="1" x14ac:dyDescent="0.2">
      <c r="B423" s="152" t="s">
        <v>4427</v>
      </c>
      <c r="C423" s="152" t="s">
        <v>4428</v>
      </c>
      <c r="D423" s="182" t="s">
        <v>4429</v>
      </c>
      <c r="E423" s="153">
        <v>4262.71</v>
      </c>
      <c r="F423" s="153">
        <v>4961.2</v>
      </c>
      <c r="G423" s="154">
        <v>-698.48999999999978</v>
      </c>
      <c r="H423" s="155">
        <f t="shared" si="14"/>
        <v>-0.14079053454809318</v>
      </c>
      <c r="I423" s="155">
        <f t="shared" si="13"/>
        <v>1.9680787580545861E-4</v>
      </c>
      <c r="J423" s="154">
        <v>4262.71</v>
      </c>
      <c r="K423" s="154">
        <v>4961.2</v>
      </c>
      <c r="L423" s="156">
        <v>-698.48999999999978</v>
      </c>
      <c r="M423" s="20">
        <v>40452</v>
      </c>
      <c r="N423" s="20">
        <v>40816</v>
      </c>
      <c r="O423" s="157">
        <v>40452</v>
      </c>
      <c r="P423" s="158" t="s">
        <v>2917</v>
      </c>
      <c r="Q423" s="157">
        <v>40816</v>
      </c>
      <c r="R423" s="158" t="s">
        <v>2915</v>
      </c>
    </row>
    <row r="424" spans="2:18" s="31" customFormat="1" x14ac:dyDescent="0.2">
      <c r="B424" s="152" t="s">
        <v>4430</v>
      </c>
      <c r="C424" s="152" t="s">
        <v>4431</v>
      </c>
      <c r="D424" s="182" t="s">
        <v>4432</v>
      </c>
      <c r="E424" s="153">
        <v>8978.02</v>
      </c>
      <c r="F424" s="153">
        <v>14328.95</v>
      </c>
      <c r="G424" s="154">
        <v>-5350.93</v>
      </c>
      <c r="H424" s="155">
        <f t="shared" si="14"/>
        <v>-0.37343489927733714</v>
      </c>
      <c r="I424" s="155">
        <f t="shared" si="13"/>
        <v>4.1451214019694592E-4</v>
      </c>
      <c r="J424" s="154">
        <v>8978.02</v>
      </c>
      <c r="K424" s="154">
        <v>14328.95</v>
      </c>
      <c r="L424" s="156">
        <v>-5350.93</v>
      </c>
      <c r="M424" s="20">
        <v>40452</v>
      </c>
      <c r="N424" s="20">
        <v>40816</v>
      </c>
      <c r="O424" s="157">
        <v>40634</v>
      </c>
      <c r="P424" s="158" t="s">
        <v>2931</v>
      </c>
      <c r="Q424" s="157">
        <v>41000</v>
      </c>
      <c r="R424" s="158" t="s">
        <v>2931</v>
      </c>
    </row>
    <row r="425" spans="2:18" s="31" customFormat="1" x14ac:dyDescent="0.2">
      <c r="B425" s="152" t="s">
        <v>3474</v>
      </c>
      <c r="C425" s="152" t="s">
        <v>3475</v>
      </c>
      <c r="D425" s="182" t="s">
        <v>3476</v>
      </c>
      <c r="E425" s="153">
        <v>112.19</v>
      </c>
      <c r="F425" s="153">
        <v>13738.74</v>
      </c>
      <c r="G425" s="154">
        <v>-1038.58</v>
      </c>
      <c r="H425" s="155">
        <f t="shared" si="14"/>
        <v>-7.5594996338819997E-2</v>
      </c>
      <c r="I425" s="155">
        <f t="shared" si="13"/>
        <v>5.8636208233481821E-4</v>
      </c>
      <c r="J425" s="154">
        <v>12700.16</v>
      </c>
      <c r="K425" s="154">
        <v>13738.74</v>
      </c>
      <c r="L425" s="156">
        <v>-1038.58</v>
      </c>
      <c r="M425" s="20">
        <v>40452</v>
      </c>
      <c r="N425" s="20">
        <v>40816</v>
      </c>
      <c r="O425" s="157">
        <v>40413</v>
      </c>
      <c r="P425" s="158" t="s">
        <v>2926</v>
      </c>
      <c r="Q425" s="157">
        <v>40451</v>
      </c>
      <c r="R425" s="158" t="s">
        <v>2915</v>
      </c>
    </row>
    <row r="426" spans="2:18" s="31" customFormat="1" x14ac:dyDescent="0.2">
      <c r="B426" s="152" t="s">
        <v>3480</v>
      </c>
      <c r="C426" s="152" t="s">
        <v>3481</v>
      </c>
      <c r="D426" s="182" t="s">
        <v>3482</v>
      </c>
      <c r="E426" s="153">
        <v>855.54</v>
      </c>
      <c r="F426" s="153">
        <v>4654.13</v>
      </c>
      <c r="G426" s="154">
        <v>-2923.21</v>
      </c>
      <c r="H426" s="155">
        <f t="shared" si="14"/>
        <v>-0.62808946032878321</v>
      </c>
      <c r="I426" s="155">
        <f t="shared" si="13"/>
        <v>7.9915989684774328E-5</v>
      </c>
      <c r="J426" s="154">
        <v>1730.92</v>
      </c>
      <c r="K426" s="154">
        <v>4654.13</v>
      </c>
      <c r="L426" s="156">
        <v>-2923.21</v>
      </c>
      <c r="M426" s="20">
        <v>40452</v>
      </c>
      <c r="N426" s="20">
        <v>40816</v>
      </c>
      <c r="O426" s="157">
        <v>40325</v>
      </c>
      <c r="P426" s="158" t="s">
        <v>2914</v>
      </c>
      <c r="Q426" s="157">
        <v>40449</v>
      </c>
      <c r="R426" s="158" t="s">
        <v>2915</v>
      </c>
    </row>
    <row r="427" spans="2:18" s="31" customFormat="1" x14ac:dyDescent="0.2">
      <c r="B427" s="152" t="s">
        <v>3492</v>
      </c>
      <c r="C427" s="152" t="s">
        <v>3493</v>
      </c>
      <c r="D427" s="182" t="s">
        <v>3494</v>
      </c>
      <c r="E427" s="153">
        <v>245058.6</v>
      </c>
      <c r="F427" s="153">
        <v>549090.34</v>
      </c>
      <c r="G427" s="154">
        <v>11935.400000000023</v>
      </c>
      <c r="H427" s="155">
        <f t="shared" si="14"/>
        <v>2.1736678157550586E-2</v>
      </c>
      <c r="I427" s="155">
        <f t="shared" si="13"/>
        <v>2.5902368249678138E-2</v>
      </c>
      <c r="J427" s="154">
        <v>561025.74</v>
      </c>
      <c r="K427" s="154">
        <v>549090.34</v>
      </c>
      <c r="L427" s="156">
        <v>11935.400000000023</v>
      </c>
      <c r="M427" s="20">
        <v>40452</v>
      </c>
      <c r="N427" s="20">
        <v>40816</v>
      </c>
      <c r="O427" s="157">
        <v>40330</v>
      </c>
      <c r="P427" s="158" t="s">
        <v>3056</v>
      </c>
      <c r="Q427" s="157">
        <v>40449</v>
      </c>
      <c r="R427" s="158" t="s">
        <v>2915</v>
      </c>
    </row>
    <row r="428" spans="2:18" s="31" customFormat="1" x14ac:dyDescent="0.2">
      <c r="B428" s="152" t="s">
        <v>3495</v>
      </c>
      <c r="C428" s="152" t="s">
        <v>3496</v>
      </c>
      <c r="D428" s="182" t="s">
        <v>3497</v>
      </c>
      <c r="E428" s="153">
        <v>27.73</v>
      </c>
      <c r="F428" s="153">
        <v>4094.65</v>
      </c>
      <c r="G428" s="154">
        <v>-509.42999999999984</v>
      </c>
      <c r="H428" s="155">
        <f t="shared" si="14"/>
        <v>-0.12441356404088257</v>
      </c>
      <c r="I428" s="155">
        <f t="shared" si="13"/>
        <v>1.655283921484798E-4</v>
      </c>
      <c r="J428" s="154">
        <v>3585.2200000000003</v>
      </c>
      <c r="K428" s="154">
        <v>4094.65</v>
      </c>
      <c r="L428" s="156">
        <v>-509.42999999999984</v>
      </c>
      <c r="M428" s="20">
        <v>40452</v>
      </c>
      <c r="N428" s="20">
        <v>40816</v>
      </c>
      <c r="O428" s="157">
        <v>40207</v>
      </c>
      <c r="P428" s="158" t="s">
        <v>2922</v>
      </c>
      <c r="Q428" s="157">
        <v>40449</v>
      </c>
      <c r="R428" s="158" t="s">
        <v>2915</v>
      </c>
    </row>
    <row r="429" spans="2:18" s="31" customFormat="1" x14ac:dyDescent="0.2">
      <c r="B429" s="152" t="s">
        <v>333</v>
      </c>
      <c r="C429" s="152" t="s">
        <v>1043</v>
      </c>
      <c r="D429" s="182" t="s">
        <v>1044</v>
      </c>
      <c r="E429" s="153">
        <v>14217.12</v>
      </c>
      <c r="F429" s="153">
        <v>53495</v>
      </c>
      <c r="G429" s="154">
        <v>18006.790000000008</v>
      </c>
      <c r="H429" s="155">
        <f t="shared" si="14"/>
        <v>0.33660697261426314</v>
      </c>
      <c r="I429" s="155">
        <f t="shared" si="13"/>
        <v>3.301213407946584E-3</v>
      </c>
      <c r="J429" s="154">
        <v>71501.790000000008</v>
      </c>
      <c r="K429" s="154">
        <v>53495</v>
      </c>
      <c r="L429" s="156">
        <v>18006.790000000008</v>
      </c>
      <c r="M429" s="20">
        <v>40452</v>
      </c>
      <c r="N429" s="20">
        <v>40816</v>
      </c>
      <c r="O429" s="157">
        <v>39763</v>
      </c>
      <c r="P429" s="158" t="s">
        <v>2965</v>
      </c>
      <c r="Q429" s="157">
        <v>40128</v>
      </c>
      <c r="R429" s="158" t="s">
        <v>2965</v>
      </c>
    </row>
    <row r="430" spans="2:18" s="31" customFormat="1" x14ac:dyDescent="0.2">
      <c r="B430" s="152" t="s">
        <v>3498</v>
      </c>
      <c r="C430" s="152" t="s">
        <v>3499</v>
      </c>
      <c r="D430" s="182" t="s">
        <v>3500</v>
      </c>
      <c r="E430" s="153">
        <v>-460.25</v>
      </c>
      <c r="F430" s="153">
        <v>1596.8600000000001</v>
      </c>
      <c r="G430" s="154">
        <v>231.31999999999994</v>
      </c>
      <c r="H430" s="155">
        <f t="shared" si="14"/>
        <v>0.14485928634946077</v>
      </c>
      <c r="I430" s="155">
        <f t="shared" si="13"/>
        <v>8.4406450917379625E-5</v>
      </c>
      <c r="J430" s="154">
        <v>1828.18</v>
      </c>
      <c r="K430" s="154">
        <v>1596.8600000000001</v>
      </c>
      <c r="L430" s="156">
        <v>231.31999999999994</v>
      </c>
      <c r="M430" s="20">
        <v>40452</v>
      </c>
      <c r="N430" s="20">
        <v>40816</v>
      </c>
      <c r="O430" s="157">
        <v>40416</v>
      </c>
      <c r="P430" s="158" t="s">
        <v>2926</v>
      </c>
      <c r="Q430" s="157">
        <v>40449</v>
      </c>
      <c r="R430" s="158" t="s">
        <v>2915</v>
      </c>
    </row>
    <row r="431" spans="2:18" s="31" customFormat="1" x14ac:dyDescent="0.2">
      <c r="B431" s="152" t="s">
        <v>783</v>
      </c>
      <c r="C431" s="152" t="s">
        <v>784</v>
      </c>
      <c r="D431" s="182" t="s">
        <v>784</v>
      </c>
      <c r="E431" s="153">
        <v>-23700.920000000002</v>
      </c>
      <c r="F431" s="153">
        <v>0</v>
      </c>
      <c r="G431" s="159"/>
      <c r="H431" s="155"/>
      <c r="I431" s="155">
        <f t="shared" si="13"/>
        <v>5.8776661882720294E-2</v>
      </c>
      <c r="J431" s="154">
        <v>1273058.1200000001</v>
      </c>
      <c r="K431" s="154" t="s">
        <v>2801</v>
      </c>
      <c r="L431" s="156"/>
      <c r="M431" s="20">
        <v>40452</v>
      </c>
      <c r="N431" s="20">
        <v>40816</v>
      </c>
      <c r="O431" s="157">
        <v>40066</v>
      </c>
      <c r="P431" s="158" t="s">
        <v>2915</v>
      </c>
      <c r="Q431" s="157">
        <v>40451</v>
      </c>
      <c r="R431" s="158" t="s">
        <v>2915</v>
      </c>
    </row>
    <row r="432" spans="2:18" s="31" customFormat="1" x14ac:dyDescent="0.2">
      <c r="B432" s="152" t="s">
        <v>810</v>
      </c>
      <c r="C432" s="152" t="s">
        <v>811</v>
      </c>
      <c r="D432" s="182" t="s">
        <v>811</v>
      </c>
      <c r="E432" s="153">
        <v>-2070.0100000000002</v>
      </c>
      <c r="F432" s="153">
        <v>0</v>
      </c>
      <c r="G432" s="159"/>
      <c r="H432" s="155"/>
      <c r="I432" s="155">
        <f t="shared" si="13"/>
        <v>1.1175954655852501E-2</v>
      </c>
      <c r="J432" s="154">
        <v>242062.74</v>
      </c>
      <c r="K432" s="154" t="s">
        <v>2801</v>
      </c>
      <c r="L432" s="156"/>
      <c r="M432" s="20">
        <v>40452</v>
      </c>
      <c r="N432" s="20">
        <v>40816</v>
      </c>
      <c r="O432" s="157">
        <v>40066</v>
      </c>
      <c r="P432" s="158" t="s">
        <v>2915</v>
      </c>
      <c r="Q432" s="157">
        <v>40614</v>
      </c>
      <c r="R432" s="158" t="s">
        <v>2930</v>
      </c>
    </row>
    <row r="433" spans="2:18" s="31" customFormat="1" ht="25.5" x14ac:dyDescent="0.2">
      <c r="B433" s="152" t="s">
        <v>4433</v>
      </c>
      <c r="C433" s="152" t="s">
        <v>4434</v>
      </c>
      <c r="D433" s="182" t="s">
        <v>4435</v>
      </c>
      <c r="E433" s="153">
        <v>80780.08</v>
      </c>
      <c r="F433" s="153">
        <v>0</v>
      </c>
      <c r="G433" s="159"/>
      <c r="H433" s="155"/>
      <c r="I433" s="155">
        <f t="shared" si="13"/>
        <v>3.7295889122635623E-3</v>
      </c>
      <c r="J433" s="154">
        <v>80780.08</v>
      </c>
      <c r="K433" s="154" t="s">
        <v>2801</v>
      </c>
      <c r="L433" s="156"/>
      <c r="M433" s="20">
        <v>40452</v>
      </c>
      <c r="N433" s="20">
        <v>40816</v>
      </c>
      <c r="O433" s="157">
        <v>40434</v>
      </c>
      <c r="P433" s="158" t="s">
        <v>2915</v>
      </c>
      <c r="Q433" s="157">
        <v>42643</v>
      </c>
      <c r="R433" s="158" t="s">
        <v>2915</v>
      </c>
    </row>
    <row r="434" spans="2:18" s="31" customFormat="1" x14ac:dyDescent="0.2">
      <c r="B434" s="152" t="s">
        <v>4436</v>
      </c>
      <c r="C434" s="152" t="s">
        <v>4437</v>
      </c>
      <c r="D434" s="182" t="s">
        <v>3635</v>
      </c>
      <c r="E434" s="153">
        <v>-768.12</v>
      </c>
      <c r="F434" s="153">
        <v>0</v>
      </c>
      <c r="G434" s="159"/>
      <c r="H434" s="155"/>
      <c r="I434" s="155">
        <f t="shared" si="13"/>
        <v>-3.5463840036898795E-5</v>
      </c>
      <c r="J434" s="154">
        <v>-768.12</v>
      </c>
      <c r="K434" s="154" t="s">
        <v>2801</v>
      </c>
      <c r="L434" s="156"/>
      <c r="M434" s="20">
        <v>40452</v>
      </c>
      <c r="N434" s="20">
        <v>40816</v>
      </c>
      <c r="O434" s="157">
        <v>40526</v>
      </c>
      <c r="P434" s="158" t="s">
        <v>2921</v>
      </c>
      <c r="Q434" s="157">
        <v>40526</v>
      </c>
      <c r="R434" s="158" t="s">
        <v>2921</v>
      </c>
    </row>
    <row r="435" spans="2:18" s="31" customFormat="1" x14ac:dyDescent="0.2">
      <c r="B435" s="152" t="s">
        <v>4438</v>
      </c>
      <c r="C435" s="152" t="s">
        <v>4439</v>
      </c>
      <c r="D435" s="182" t="s">
        <v>3635</v>
      </c>
      <c r="E435" s="153">
        <v>-973</v>
      </c>
      <c r="F435" s="153">
        <v>0</v>
      </c>
      <c r="G435" s="159"/>
      <c r="H435" s="155"/>
      <c r="I435" s="155">
        <f t="shared" si="13"/>
        <v>-4.4923080190468317E-5</v>
      </c>
      <c r="J435" s="154">
        <v>-973</v>
      </c>
      <c r="K435" s="154" t="s">
        <v>2801</v>
      </c>
      <c r="L435" s="156"/>
      <c r="M435" s="20">
        <v>40452</v>
      </c>
      <c r="N435" s="20">
        <v>40816</v>
      </c>
      <c r="O435" s="157">
        <v>40526</v>
      </c>
      <c r="P435" s="158" t="s">
        <v>2921</v>
      </c>
      <c r="Q435" s="157">
        <v>40526</v>
      </c>
      <c r="R435" s="158" t="s">
        <v>2921</v>
      </c>
    </row>
    <row r="436" spans="2:18" s="31" customFormat="1" ht="25.5" x14ac:dyDescent="0.2">
      <c r="B436" s="152" t="s">
        <v>4440</v>
      </c>
      <c r="C436" s="152" t="s">
        <v>4441</v>
      </c>
      <c r="D436" s="182" t="s">
        <v>4442</v>
      </c>
      <c r="E436" s="153">
        <v>92429.900000000009</v>
      </c>
      <c r="F436" s="153">
        <v>0</v>
      </c>
      <c r="G436" s="159"/>
      <c r="H436" s="155"/>
      <c r="I436" s="155">
        <f t="shared" si="13"/>
        <v>4.2674571528231947E-3</v>
      </c>
      <c r="J436" s="154">
        <v>92429.900000000009</v>
      </c>
      <c r="K436" s="154" t="s">
        <v>2801</v>
      </c>
      <c r="L436" s="156"/>
      <c r="M436" s="20">
        <v>40452</v>
      </c>
      <c r="N436" s="20">
        <v>40816</v>
      </c>
      <c r="O436" s="157">
        <v>40436</v>
      </c>
      <c r="P436" s="158" t="s">
        <v>2915</v>
      </c>
      <c r="Q436" s="157">
        <v>42643</v>
      </c>
      <c r="R436" s="158" t="s">
        <v>2915</v>
      </c>
    </row>
    <row r="437" spans="2:18" s="31" customFormat="1" ht="25.5" x14ac:dyDescent="0.2">
      <c r="B437" s="152" t="s">
        <v>4443</v>
      </c>
      <c r="C437" s="152" t="s">
        <v>4444</v>
      </c>
      <c r="D437" s="182" t="s">
        <v>4445</v>
      </c>
      <c r="E437" s="153">
        <v>86310.930000000008</v>
      </c>
      <c r="F437" s="153">
        <v>0</v>
      </c>
      <c r="G437" s="159"/>
      <c r="H437" s="155"/>
      <c r="I437" s="155">
        <f t="shared" si="13"/>
        <v>3.9849463820183948E-3</v>
      </c>
      <c r="J437" s="154">
        <v>86310.930000000008</v>
      </c>
      <c r="K437" s="154" t="s">
        <v>2801</v>
      </c>
      <c r="L437" s="156"/>
      <c r="M437" s="20">
        <v>40452</v>
      </c>
      <c r="N437" s="20">
        <v>40816</v>
      </c>
      <c r="O437" s="157">
        <v>40436</v>
      </c>
      <c r="P437" s="158" t="s">
        <v>2915</v>
      </c>
      <c r="Q437" s="157">
        <v>42643</v>
      </c>
      <c r="R437" s="158" t="s">
        <v>2915</v>
      </c>
    </row>
    <row r="438" spans="2:18" s="31" customFormat="1" x14ac:dyDescent="0.2">
      <c r="B438" s="152" t="s">
        <v>4446</v>
      </c>
      <c r="C438" s="152" t="s">
        <v>4447</v>
      </c>
      <c r="D438" s="182" t="s">
        <v>4448</v>
      </c>
      <c r="E438" s="153">
        <v>10249.77</v>
      </c>
      <c r="F438" s="153">
        <v>0</v>
      </c>
      <c r="G438" s="159"/>
      <c r="H438" s="155"/>
      <c r="I438" s="155">
        <f t="shared" si="13"/>
        <v>4.7322840662266855E-4</v>
      </c>
      <c r="J438" s="154">
        <v>10249.77</v>
      </c>
      <c r="K438" s="154" t="s">
        <v>2801</v>
      </c>
      <c r="L438" s="156"/>
      <c r="M438" s="20">
        <v>40452</v>
      </c>
      <c r="N438" s="20">
        <v>40816</v>
      </c>
      <c r="O438" s="157">
        <v>40437</v>
      </c>
      <c r="P438" s="158" t="s">
        <v>2915</v>
      </c>
      <c r="Q438" s="157">
        <v>42643</v>
      </c>
      <c r="R438" s="158" t="s">
        <v>2915</v>
      </c>
    </row>
    <row r="439" spans="2:18" s="31" customFormat="1" x14ac:dyDescent="0.2">
      <c r="B439" s="152" t="s">
        <v>4449</v>
      </c>
      <c r="C439" s="152" t="s">
        <v>4450</v>
      </c>
      <c r="D439" s="182" t="s">
        <v>4451</v>
      </c>
      <c r="E439" s="153">
        <v>212997.34</v>
      </c>
      <c r="F439" s="153">
        <v>0</v>
      </c>
      <c r="G439" s="159"/>
      <c r="H439" s="155"/>
      <c r="I439" s="155">
        <f t="shared" si="13"/>
        <v>9.8340149899038484E-3</v>
      </c>
      <c r="J439" s="154">
        <v>212997.34</v>
      </c>
      <c r="K439" s="154" t="s">
        <v>2801</v>
      </c>
      <c r="L439" s="156"/>
      <c r="M439" s="20">
        <v>40452</v>
      </c>
      <c r="N439" s="20">
        <v>40816</v>
      </c>
      <c r="O439" s="157">
        <v>40436</v>
      </c>
      <c r="P439" s="158" t="s">
        <v>2915</v>
      </c>
      <c r="Q439" s="157">
        <v>42643</v>
      </c>
      <c r="R439" s="158" t="s">
        <v>2915</v>
      </c>
    </row>
    <row r="440" spans="2:18" s="31" customFormat="1" x14ac:dyDescent="0.2">
      <c r="B440" s="152" t="s">
        <v>3504</v>
      </c>
      <c r="C440" s="152" t="s">
        <v>3505</v>
      </c>
      <c r="D440" s="182" t="s">
        <v>3506</v>
      </c>
      <c r="E440" s="153">
        <v>7434.24</v>
      </c>
      <c r="F440" s="153">
        <v>0</v>
      </c>
      <c r="G440" s="159"/>
      <c r="H440" s="155"/>
      <c r="I440" s="155">
        <f t="shared" si="13"/>
        <v>3.8425485283535968E-4</v>
      </c>
      <c r="J440" s="154">
        <v>8322.67</v>
      </c>
      <c r="K440" s="154" t="s">
        <v>2801</v>
      </c>
      <c r="L440" s="156"/>
      <c r="M440" s="20">
        <v>40452</v>
      </c>
      <c r="N440" s="20">
        <v>40816</v>
      </c>
      <c r="O440" s="157">
        <v>40436</v>
      </c>
      <c r="P440" s="158" t="s">
        <v>2915</v>
      </c>
      <c r="Q440" s="157">
        <v>42643</v>
      </c>
      <c r="R440" s="158" t="s">
        <v>2915</v>
      </c>
    </row>
    <row r="441" spans="2:18" s="31" customFormat="1" x14ac:dyDescent="0.2">
      <c r="B441" s="152" t="s">
        <v>3507</v>
      </c>
      <c r="C441" s="152" t="s">
        <v>3508</v>
      </c>
      <c r="D441" s="182" t="s">
        <v>3509</v>
      </c>
      <c r="E441" s="153">
        <v>-573.51</v>
      </c>
      <c r="F441" s="153">
        <v>7710.64</v>
      </c>
      <c r="G441" s="154">
        <v>-5421.9600000000009</v>
      </c>
      <c r="H441" s="155">
        <f>G441/F441</f>
        <v>-0.70317898384569899</v>
      </c>
      <c r="I441" s="155">
        <f t="shared" si="13"/>
        <v>1.0566757982561256E-4</v>
      </c>
      <c r="J441" s="154">
        <v>2288.6799999999998</v>
      </c>
      <c r="K441" s="154">
        <v>7710.64</v>
      </c>
      <c r="L441" s="156">
        <v>-5421.9600000000009</v>
      </c>
      <c r="M441" s="20">
        <v>40452</v>
      </c>
      <c r="N441" s="20">
        <v>40816</v>
      </c>
      <c r="O441" s="157">
        <v>40247</v>
      </c>
      <c r="P441" s="158" t="s">
        <v>2930</v>
      </c>
      <c r="Q441" s="157">
        <v>40648</v>
      </c>
      <c r="R441" s="158" t="s">
        <v>2931</v>
      </c>
    </row>
    <row r="442" spans="2:18" s="31" customFormat="1" x14ac:dyDescent="0.2">
      <c r="B442" s="152" t="s">
        <v>4452</v>
      </c>
      <c r="C442" s="152" t="s">
        <v>4453</v>
      </c>
      <c r="D442" s="182" t="s">
        <v>4454</v>
      </c>
      <c r="E442" s="153">
        <v>44292.36</v>
      </c>
      <c r="F442" s="153">
        <v>0</v>
      </c>
      <c r="G442" s="159"/>
      <c r="H442" s="155"/>
      <c r="I442" s="155">
        <f t="shared" si="13"/>
        <v>2.0449632477955717E-3</v>
      </c>
      <c r="J442" s="154">
        <v>44292.36</v>
      </c>
      <c r="K442" s="154" t="s">
        <v>2801</v>
      </c>
      <c r="L442" s="156"/>
      <c r="M442" s="20">
        <v>40452</v>
      </c>
      <c r="N442" s="20">
        <v>40816</v>
      </c>
      <c r="O442" s="157">
        <v>40434</v>
      </c>
      <c r="P442" s="158" t="s">
        <v>2915</v>
      </c>
      <c r="Q442" s="157">
        <v>42643</v>
      </c>
      <c r="R442" s="158" t="s">
        <v>2915</v>
      </c>
    </row>
    <row r="443" spans="2:18" s="31" customFormat="1" x14ac:dyDescent="0.2">
      <c r="B443" s="152" t="s">
        <v>3510</v>
      </c>
      <c r="C443" s="152" t="s">
        <v>3511</v>
      </c>
      <c r="D443" s="182" t="s">
        <v>3512</v>
      </c>
      <c r="E443" s="153">
        <v>144108.65</v>
      </c>
      <c r="F443" s="153">
        <v>0</v>
      </c>
      <c r="G443" s="159"/>
      <c r="H443" s="155"/>
      <c r="I443" s="155">
        <f t="shared" si="13"/>
        <v>6.6920818338774045E-3</v>
      </c>
      <c r="J443" s="154">
        <v>144945.44</v>
      </c>
      <c r="K443" s="154" t="s">
        <v>2801</v>
      </c>
      <c r="L443" s="156"/>
      <c r="M443" s="20">
        <v>40452</v>
      </c>
      <c r="N443" s="20">
        <v>40816</v>
      </c>
      <c r="O443" s="157">
        <v>40434</v>
      </c>
      <c r="P443" s="158" t="s">
        <v>2915</v>
      </c>
      <c r="Q443" s="157">
        <v>42643</v>
      </c>
      <c r="R443" s="158" t="s">
        <v>2915</v>
      </c>
    </row>
    <row r="444" spans="2:18" s="31" customFormat="1" ht="25.5" x14ac:dyDescent="0.2">
      <c r="B444" s="152" t="s">
        <v>4455</v>
      </c>
      <c r="C444" s="152" t="s">
        <v>4456</v>
      </c>
      <c r="D444" s="182" t="s">
        <v>4457</v>
      </c>
      <c r="E444" s="153">
        <v>35345.620000000003</v>
      </c>
      <c r="F444" s="153">
        <v>0</v>
      </c>
      <c r="G444" s="159"/>
      <c r="H444" s="155"/>
      <c r="I444" s="155">
        <f t="shared" si="13"/>
        <v>1.6318952945959106E-3</v>
      </c>
      <c r="J444" s="154">
        <v>35345.620000000003</v>
      </c>
      <c r="K444" s="154" t="s">
        <v>2801</v>
      </c>
      <c r="L444" s="156"/>
      <c r="M444" s="20">
        <v>40452</v>
      </c>
      <c r="N444" s="20">
        <v>40816</v>
      </c>
      <c r="O444" s="157">
        <v>40435</v>
      </c>
      <c r="P444" s="158" t="s">
        <v>2915</v>
      </c>
      <c r="Q444" s="157">
        <v>42643</v>
      </c>
      <c r="R444" s="158" t="s">
        <v>2915</v>
      </c>
    </row>
    <row r="445" spans="2:18" s="31" customFormat="1" ht="25.5" x14ac:dyDescent="0.2">
      <c r="B445" s="152" t="s">
        <v>4458</v>
      </c>
      <c r="C445" s="152" t="s">
        <v>4459</v>
      </c>
      <c r="D445" s="182" t="s">
        <v>4460</v>
      </c>
      <c r="E445" s="153">
        <v>16106.65</v>
      </c>
      <c r="F445" s="153">
        <v>0</v>
      </c>
      <c r="G445" s="159"/>
      <c r="H445" s="155"/>
      <c r="I445" s="155">
        <f t="shared" si="13"/>
        <v>7.4363857096588549E-4</v>
      </c>
      <c r="J445" s="154">
        <v>16106.65</v>
      </c>
      <c r="K445" s="154" t="s">
        <v>2801</v>
      </c>
      <c r="L445" s="156"/>
      <c r="M445" s="20">
        <v>40452</v>
      </c>
      <c r="N445" s="20">
        <v>40816</v>
      </c>
      <c r="O445" s="157">
        <v>40431</v>
      </c>
      <c r="P445" s="158" t="s">
        <v>2915</v>
      </c>
      <c r="Q445" s="157">
        <v>40444</v>
      </c>
      <c r="R445" s="158" t="s">
        <v>2915</v>
      </c>
    </row>
    <row r="446" spans="2:18" s="31" customFormat="1" ht="25.5" x14ac:dyDescent="0.2">
      <c r="B446" s="152" t="s">
        <v>4461</v>
      </c>
      <c r="C446" s="152" t="s">
        <v>4462</v>
      </c>
      <c r="D446" s="182" t="s">
        <v>4463</v>
      </c>
      <c r="E446" s="153">
        <v>14598.99</v>
      </c>
      <c r="F446" s="153">
        <v>0</v>
      </c>
      <c r="G446" s="159"/>
      <c r="H446" s="155"/>
      <c r="I446" s="155">
        <f t="shared" si="13"/>
        <v>6.7403041980456844E-4</v>
      </c>
      <c r="J446" s="154">
        <v>14598.99</v>
      </c>
      <c r="K446" s="154" t="s">
        <v>2801</v>
      </c>
      <c r="L446" s="156"/>
      <c r="M446" s="20">
        <v>40452</v>
      </c>
      <c r="N446" s="20">
        <v>40816</v>
      </c>
      <c r="O446" s="157">
        <v>40432</v>
      </c>
      <c r="P446" s="158" t="s">
        <v>2915</v>
      </c>
      <c r="Q446" s="157">
        <v>40444</v>
      </c>
      <c r="R446" s="158" t="s">
        <v>2915</v>
      </c>
    </row>
    <row r="447" spans="2:18" s="31" customFormat="1" ht="25.5" x14ac:dyDescent="0.2">
      <c r="B447" s="152" t="s">
        <v>4464</v>
      </c>
      <c r="C447" s="152" t="s">
        <v>4465</v>
      </c>
      <c r="D447" s="182" t="s">
        <v>4466</v>
      </c>
      <c r="E447" s="153">
        <v>70830.509999999995</v>
      </c>
      <c r="F447" s="153">
        <v>0</v>
      </c>
      <c r="G447" s="159"/>
      <c r="H447" s="155"/>
      <c r="I447" s="155">
        <f t="shared" si="13"/>
        <v>3.2702206378846534E-3</v>
      </c>
      <c r="J447" s="154">
        <v>70830.509999999995</v>
      </c>
      <c r="K447" s="154" t="s">
        <v>2801</v>
      </c>
      <c r="L447" s="156"/>
      <c r="M447" s="20">
        <v>40452</v>
      </c>
      <c r="N447" s="20">
        <v>40816</v>
      </c>
      <c r="O447" s="157">
        <v>40432</v>
      </c>
      <c r="P447" s="158" t="s">
        <v>2915</v>
      </c>
      <c r="Q447" s="157">
        <v>40444</v>
      </c>
      <c r="R447" s="158" t="s">
        <v>2915</v>
      </c>
    </row>
    <row r="448" spans="2:18" s="31" customFormat="1" x14ac:dyDescent="0.2">
      <c r="B448" s="152" t="s">
        <v>4467</v>
      </c>
      <c r="C448" s="152" t="s">
        <v>4468</v>
      </c>
      <c r="D448" s="182" t="s">
        <v>4469</v>
      </c>
      <c r="E448" s="153">
        <v>45632.94</v>
      </c>
      <c r="F448" s="153">
        <v>0</v>
      </c>
      <c r="G448" s="159"/>
      <c r="H448" s="155"/>
      <c r="I448" s="155">
        <f t="shared" si="13"/>
        <v>2.1068573719905752E-3</v>
      </c>
      <c r="J448" s="154">
        <v>45632.94</v>
      </c>
      <c r="K448" s="154" t="s">
        <v>2801</v>
      </c>
      <c r="L448" s="156"/>
      <c r="M448" s="20">
        <v>40452</v>
      </c>
      <c r="N448" s="20">
        <v>40816</v>
      </c>
      <c r="O448" s="157">
        <v>40436</v>
      </c>
      <c r="P448" s="158" t="s">
        <v>2915</v>
      </c>
      <c r="Q448" s="157">
        <v>42643</v>
      </c>
      <c r="R448" s="158" t="s">
        <v>2915</v>
      </c>
    </row>
    <row r="449" spans="2:18" s="31" customFormat="1" x14ac:dyDescent="0.2">
      <c r="B449" s="152" t="s">
        <v>4470</v>
      </c>
      <c r="C449" s="152" t="s">
        <v>4471</v>
      </c>
      <c r="D449" s="182" t="s">
        <v>3635</v>
      </c>
      <c r="E449" s="153">
        <v>-453</v>
      </c>
      <c r="F449" s="153">
        <v>0</v>
      </c>
      <c r="G449" s="159"/>
      <c r="H449" s="155"/>
      <c r="I449" s="155">
        <f t="shared" si="13"/>
        <v>-2.0914856450444141E-5</v>
      </c>
      <c r="J449" s="154">
        <v>-453</v>
      </c>
      <c r="K449" s="154" t="s">
        <v>2801</v>
      </c>
      <c r="L449" s="156"/>
      <c r="M449" s="20">
        <v>40452</v>
      </c>
      <c r="N449" s="20">
        <v>40816</v>
      </c>
      <c r="O449" s="157">
        <v>40574</v>
      </c>
      <c r="P449" s="158" t="s">
        <v>2922</v>
      </c>
      <c r="Q449" s="157">
        <v>40574</v>
      </c>
      <c r="R449" s="158" t="s">
        <v>2922</v>
      </c>
    </row>
    <row r="450" spans="2:18" s="31" customFormat="1" x14ac:dyDescent="0.2">
      <c r="B450" s="152" t="s">
        <v>4472</v>
      </c>
      <c r="C450" s="152" t="s">
        <v>4473</v>
      </c>
      <c r="D450" s="182" t="s">
        <v>3635</v>
      </c>
      <c r="E450" s="153">
        <v>-4668</v>
      </c>
      <c r="F450" s="153">
        <v>0</v>
      </c>
      <c r="G450" s="159"/>
      <c r="H450" s="155"/>
      <c r="I450" s="155">
        <f t="shared" si="13"/>
        <v>-2.1551997772775551E-4</v>
      </c>
      <c r="J450" s="154">
        <v>-4668</v>
      </c>
      <c r="K450" s="154" t="s">
        <v>2801</v>
      </c>
      <c r="L450" s="156"/>
      <c r="M450" s="20">
        <v>40452</v>
      </c>
      <c r="N450" s="20">
        <v>40816</v>
      </c>
      <c r="O450" s="157">
        <v>40505</v>
      </c>
      <c r="P450" s="158" t="s">
        <v>2965</v>
      </c>
      <c r="Q450" s="157">
        <v>40505</v>
      </c>
      <c r="R450" s="158" t="s">
        <v>2965</v>
      </c>
    </row>
    <row r="451" spans="2:18" s="31" customFormat="1" x14ac:dyDescent="0.2">
      <c r="B451" s="152" t="s">
        <v>4474</v>
      </c>
      <c r="C451" s="152" t="s">
        <v>4475</v>
      </c>
      <c r="D451" s="182" t="s">
        <v>3635</v>
      </c>
      <c r="E451" s="153">
        <v>-48</v>
      </c>
      <c r="F451" s="153">
        <v>0</v>
      </c>
      <c r="G451" s="159"/>
      <c r="H451" s="155"/>
      <c r="I451" s="155">
        <f t="shared" si="13"/>
        <v>-2.2161437298483856E-6</v>
      </c>
      <c r="J451" s="154">
        <v>-48</v>
      </c>
      <c r="K451" s="154" t="s">
        <v>2801</v>
      </c>
      <c r="L451" s="156"/>
      <c r="M451" s="20">
        <v>40452</v>
      </c>
      <c r="N451" s="20">
        <v>40816</v>
      </c>
      <c r="O451" s="157">
        <v>40505</v>
      </c>
      <c r="P451" s="158" t="s">
        <v>2965</v>
      </c>
      <c r="Q451" s="157">
        <v>40505</v>
      </c>
      <c r="R451" s="158" t="s">
        <v>2965</v>
      </c>
    </row>
    <row r="452" spans="2:18" s="31" customFormat="1" x14ac:dyDescent="0.2">
      <c r="B452" s="152" t="s">
        <v>4476</v>
      </c>
      <c r="C452" s="152" t="s">
        <v>4477</v>
      </c>
      <c r="D452" s="182" t="s">
        <v>3635</v>
      </c>
      <c r="E452" s="153">
        <v>-1566</v>
      </c>
      <c r="F452" s="153">
        <v>0</v>
      </c>
      <c r="G452" s="159"/>
      <c r="H452" s="155"/>
      <c r="I452" s="155">
        <f t="shared" si="13"/>
        <v>-7.2301689186303592E-5</v>
      </c>
      <c r="J452" s="154">
        <v>-1566</v>
      </c>
      <c r="K452" s="154" t="s">
        <v>2801</v>
      </c>
      <c r="L452" s="156"/>
      <c r="M452" s="20">
        <v>40452</v>
      </c>
      <c r="N452" s="20">
        <v>40816</v>
      </c>
      <c r="O452" s="157">
        <v>40500</v>
      </c>
      <c r="P452" s="158" t="s">
        <v>2965</v>
      </c>
      <c r="Q452" s="157">
        <v>40500</v>
      </c>
      <c r="R452" s="158" t="s">
        <v>2965</v>
      </c>
    </row>
    <row r="453" spans="2:18" s="31" customFormat="1" x14ac:dyDescent="0.2">
      <c r="B453" s="152" t="s">
        <v>4478</v>
      </c>
      <c r="C453" s="152" t="s">
        <v>4479</v>
      </c>
      <c r="D453" s="182" t="s">
        <v>4480</v>
      </c>
      <c r="E453" s="153">
        <v>128747.58</v>
      </c>
      <c r="F453" s="153">
        <v>0</v>
      </c>
      <c r="G453" s="159"/>
      <c r="H453" s="155"/>
      <c r="I453" s="155">
        <f t="shared" si="13"/>
        <v>5.9442321281281962E-3</v>
      </c>
      <c r="J453" s="154">
        <v>128747.58</v>
      </c>
      <c r="K453" s="154" t="s">
        <v>2801</v>
      </c>
      <c r="L453" s="156"/>
      <c r="M453" s="20">
        <v>40452</v>
      </c>
      <c r="N453" s="20">
        <v>40816</v>
      </c>
      <c r="O453" s="157">
        <v>40433</v>
      </c>
      <c r="P453" s="158" t="s">
        <v>2915</v>
      </c>
      <c r="Q453" s="157">
        <v>40444</v>
      </c>
      <c r="R453" s="158" t="s">
        <v>2915</v>
      </c>
    </row>
    <row r="454" spans="2:18" s="31" customFormat="1" x14ac:dyDescent="0.2">
      <c r="B454" s="152" t="s">
        <v>3516</v>
      </c>
      <c r="C454" s="152" t="s">
        <v>3517</v>
      </c>
      <c r="D454" s="182" t="s">
        <v>3517</v>
      </c>
      <c r="E454" s="153">
        <v>630.49</v>
      </c>
      <c r="F454" s="153">
        <v>253593.80000000002</v>
      </c>
      <c r="G454" s="154">
        <v>2457.5299999999988</v>
      </c>
      <c r="H454" s="155">
        <f>G454/F454</f>
        <v>9.6908126302772332E-3</v>
      </c>
      <c r="I454" s="155">
        <f t="shared" si="13"/>
        <v>1.1821803114559165E-2</v>
      </c>
      <c r="J454" s="154">
        <v>256051.33000000002</v>
      </c>
      <c r="K454" s="154">
        <v>253593.80000000002</v>
      </c>
      <c r="L454" s="156">
        <v>2457.5299999999988</v>
      </c>
      <c r="M454" s="20">
        <v>40452</v>
      </c>
      <c r="N454" s="20">
        <v>40816</v>
      </c>
      <c r="O454" s="157">
        <v>40343</v>
      </c>
      <c r="P454" s="158" t="s">
        <v>3056</v>
      </c>
      <c r="Q454" s="157">
        <v>40449</v>
      </c>
      <c r="R454" s="158" t="s">
        <v>2915</v>
      </c>
    </row>
    <row r="455" spans="2:18" s="31" customFormat="1" x14ac:dyDescent="0.2">
      <c r="B455" s="152" t="s">
        <v>4481</v>
      </c>
      <c r="C455" s="152" t="s">
        <v>4482</v>
      </c>
      <c r="D455" s="182" t="s">
        <v>3635</v>
      </c>
      <c r="E455" s="153">
        <v>-6472</v>
      </c>
      <c r="F455" s="153">
        <v>0</v>
      </c>
      <c r="G455" s="159"/>
      <c r="H455" s="155"/>
      <c r="I455" s="155">
        <f t="shared" si="13"/>
        <v>-2.9881004624122401E-4</v>
      </c>
      <c r="J455" s="154">
        <v>-6472</v>
      </c>
      <c r="K455" s="154" t="s">
        <v>2801</v>
      </c>
      <c r="L455" s="156"/>
      <c r="M455" s="20">
        <v>40452</v>
      </c>
      <c r="N455" s="20">
        <v>40816</v>
      </c>
      <c r="O455" s="157">
        <v>40571</v>
      </c>
      <c r="P455" s="158" t="s">
        <v>2922</v>
      </c>
      <c r="Q455" s="157">
        <v>40571</v>
      </c>
      <c r="R455" s="158" t="s">
        <v>2922</v>
      </c>
    </row>
    <row r="456" spans="2:18" s="31" customFormat="1" x14ac:dyDescent="0.2">
      <c r="B456" s="152" t="s">
        <v>4483</v>
      </c>
      <c r="C456" s="152" t="s">
        <v>4484</v>
      </c>
      <c r="D456" s="182" t="s">
        <v>4485</v>
      </c>
      <c r="E456" s="153">
        <v>39.520000000000003</v>
      </c>
      <c r="F456" s="153">
        <v>2730.05</v>
      </c>
      <c r="G456" s="154">
        <v>-2690.53</v>
      </c>
      <c r="H456" s="155">
        <f>G456/F456</f>
        <v>-0.9855240746506474</v>
      </c>
      <c r="I456" s="155">
        <f t="shared" si="13"/>
        <v>1.8246250042418378E-6</v>
      </c>
      <c r="J456" s="154">
        <v>39.520000000000003</v>
      </c>
      <c r="K456" s="154">
        <v>2730.05</v>
      </c>
      <c r="L456" s="156">
        <v>-2690.53</v>
      </c>
      <c r="M456" s="20">
        <v>40452</v>
      </c>
      <c r="N456" s="20">
        <v>40816</v>
      </c>
      <c r="O456" s="157">
        <v>40584</v>
      </c>
      <c r="P456" s="158" t="s">
        <v>2990</v>
      </c>
      <c r="Q456" s="157">
        <v>40814</v>
      </c>
      <c r="R456" s="158" t="s">
        <v>2915</v>
      </c>
    </row>
    <row r="457" spans="2:18" s="31" customFormat="1" x14ac:dyDescent="0.2">
      <c r="B457" s="152" t="s">
        <v>4486</v>
      </c>
      <c r="C457" s="152" t="s">
        <v>4487</v>
      </c>
      <c r="D457" s="182" t="s">
        <v>4488</v>
      </c>
      <c r="E457" s="153">
        <v>11025.89</v>
      </c>
      <c r="F457" s="153">
        <v>17303</v>
      </c>
      <c r="G457" s="154">
        <v>-6277.1100000000006</v>
      </c>
      <c r="H457" s="155">
        <f>G457/F457</f>
        <v>-0.36277581922210023</v>
      </c>
      <c r="I457" s="155">
        <f t="shared" si="13"/>
        <v>5.0906160394787532E-4</v>
      </c>
      <c r="J457" s="154">
        <v>11025.89</v>
      </c>
      <c r="K457" s="154">
        <v>17303</v>
      </c>
      <c r="L457" s="156">
        <v>-6277.1100000000006</v>
      </c>
      <c r="M457" s="20">
        <v>40452</v>
      </c>
      <c r="N457" s="20">
        <v>40816</v>
      </c>
      <c r="O457" s="157">
        <v>40518</v>
      </c>
      <c r="P457" s="158" t="s">
        <v>2921</v>
      </c>
      <c r="Q457" s="157">
        <v>40634</v>
      </c>
      <c r="R457" s="158" t="s">
        <v>2931</v>
      </c>
    </row>
    <row r="458" spans="2:18" s="31" customFormat="1" x14ac:dyDescent="0.2">
      <c r="B458" s="152" t="s">
        <v>4489</v>
      </c>
      <c r="C458" s="152" t="s">
        <v>4490</v>
      </c>
      <c r="D458" s="182" t="s">
        <v>4491</v>
      </c>
      <c r="E458" s="153">
        <v>1452.77</v>
      </c>
      <c r="F458" s="153">
        <v>0</v>
      </c>
      <c r="G458" s="159"/>
      <c r="H458" s="155"/>
      <c r="I458" s="155">
        <f t="shared" si="13"/>
        <v>6.7073898466913322E-5</v>
      </c>
      <c r="J458" s="154">
        <v>1452.77</v>
      </c>
      <c r="K458" s="154" t="s">
        <v>2801</v>
      </c>
      <c r="L458" s="156"/>
      <c r="M458" s="20">
        <v>40452</v>
      </c>
      <c r="N458" s="20">
        <v>40816</v>
      </c>
      <c r="O458" s="157">
        <v>40437</v>
      </c>
      <c r="P458" s="158" t="s">
        <v>2915</v>
      </c>
      <c r="Q458" s="157">
        <v>42643</v>
      </c>
      <c r="R458" s="158" t="s">
        <v>2915</v>
      </c>
    </row>
    <row r="459" spans="2:18" s="13" customFormat="1" ht="25.5" x14ac:dyDescent="0.2">
      <c r="B459" s="152" t="s">
        <v>4492</v>
      </c>
      <c r="C459" s="152" t="s">
        <v>4493</v>
      </c>
      <c r="D459" s="182" t="s">
        <v>4494</v>
      </c>
      <c r="E459" s="153">
        <v>2932.01</v>
      </c>
      <c r="F459" s="153">
        <v>0</v>
      </c>
      <c r="G459" s="159"/>
      <c r="H459" s="155"/>
      <c r="I459" s="155">
        <f t="shared" si="13"/>
        <v>1.3536990786151596E-4</v>
      </c>
      <c r="J459" s="154">
        <v>2932.01</v>
      </c>
      <c r="K459" s="154" t="s">
        <v>2801</v>
      </c>
      <c r="L459" s="156"/>
      <c r="M459" s="20">
        <v>40452</v>
      </c>
      <c r="N459" s="20">
        <v>40816</v>
      </c>
      <c r="O459" s="157">
        <v>40441</v>
      </c>
      <c r="P459" s="158" t="s">
        <v>2915</v>
      </c>
      <c r="Q459" s="157">
        <v>42643</v>
      </c>
      <c r="R459" s="158" t="s">
        <v>2915</v>
      </c>
    </row>
    <row r="460" spans="2:18" ht="25.5" x14ac:dyDescent="0.2">
      <c r="B460" s="152" t="s">
        <v>4495</v>
      </c>
      <c r="C460" s="152" t="s">
        <v>4496</v>
      </c>
      <c r="D460" s="182" t="s">
        <v>4497</v>
      </c>
      <c r="E460" s="153">
        <v>56984.14</v>
      </c>
      <c r="F460" s="153">
        <v>0</v>
      </c>
      <c r="G460" s="159"/>
      <c r="H460" s="155"/>
      <c r="I460" s="155">
        <f t="shared" si="13"/>
        <v>2.6309384283708871E-3</v>
      </c>
      <c r="J460" s="154">
        <v>56984.14</v>
      </c>
      <c r="K460" s="154" t="s">
        <v>2801</v>
      </c>
      <c r="L460" s="156"/>
      <c r="M460" s="20">
        <v>40452</v>
      </c>
      <c r="N460" s="20">
        <v>40816</v>
      </c>
      <c r="O460" s="157">
        <v>40435</v>
      </c>
      <c r="P460" s="158" t="s">
        <v>2915</v>
      </c>
      <c r="Q460" s="157">
        <v>42643</v>
      </c>
      <c r="R460" s="158" t="s">
        <v>2915</v>
      </c>
    </row>
    <row r="461" spans="2:18" x14ac:dyDescent="0.2">
      <c r="B461" s="152" t="s">
        <v>4498</v>
      </c>
      <c r="C461" s="152" t="s">
        <v>4499</v>
      </c>
      <c r="D461" s="182" t="s">
        <v>4500</v>
      </c>
      <c r="E461" s="153">
        <v>20017.21</v>
      </c>
      <c r="F461" s="153">
        <v>0</v>
      </c>
      <c r="G461" s="159"/>
      <c r="H461" s="155"/>
      <c r="I461" s="155">
        <f t="shared" si="13"/>
        <v>9.2418780063663341E-4</v>
      </c>
      <c r="J461" s="154">
        <v>20017.21</v>
      </c>
      <c r="K461" s="154" t="s">
        <v>2801</v>
      </c>
      <c r="L461" s="156"/>
      <c r="M461" s="20">
        <v>40452</v>
      </c>
      <c r="N461" s="20">
        <v>40816</v>
      </c>
      <c r="O461" s="157">
        <v>40435</v>
      </c>
      <c r="P461" s="158" t="s">
        <v>2915</v>
      </c>
      <c r="Q461" s="157">
        <v>42643</v>
      </c>
      <c r="R461" s="158" t="s">
        <v>2915</v>
      </c>
    </row>
    <row r="462" spans="2:18" x14ac:dyDescent="0.2">
      <c r="B462" s="152" t="s">
        <v>4501</v>
      </c>
      <c r="C462" s="152" t="s">
        <v>4502</v>
      </c>
      <c r="D462" s="182" t="s">
        <v>4503</v>
      </c>
      <c r="E462" s="153">
        <v>23295.39</v>
      </c>
      <c r="F462" s="153">
        <v>20535.63</v>
      </c>
      <c r="G462" s="154">
        <v>2759.7599999999984</v>
      </c>
      <c r="H462" s="155">
        <f>G462/F462</f>
        <v>0.13438886462212254</v>
      </c>
      <c r="I462" s="155">
        <f t="shared" si="13"/>
        <v>1.0755402600598498E-3</v>
      </c>
      <c r="J462" s="154">
        <v>23295.39</v>
      </c>
      <c r="K462" s="154">
        <v>20535.63</v>
      </c>
      <c r="L462" s="156">
        <v>2759.7599999999984</v>
      </c>
      <c r="M462" s="20">
        <v>40452</v>
      </c>
      <c r="N462" s="20">
        <v>40816</v>
      </c>
      <c r="O462" s="157">
        <v>40448</v>
      </c>
      <c r="P462" s="158" t="s">
        <v>2915</v>
      </c>
      <c r="Q462" s="157">
        <v>40449</v>
      </c>
      <c r="R462" s="158" t="s">
        <v>2915</v>
      </c>
    </row>
    <row r="463" spans="2:18" x14ac:dyDescent="0.2">
      <c r="B463" s="152" t="s">
        <v>2483</v>
      </c>
      <c r="C463" s="152" t="s">
        <v>2484</v>
      </c>
      <c r="D463" s="182" t="s">
        <v>2485</v>
      </c>
      <c r="E463" s="153">
        <v>-8926</v>
      </c>
      <c r="F463" s="153">
        <v>215362.55000000002</v>
      </c>
      <c r="G463" s="154">
        <v>-13723.920000000013</v>
      </c>
      <c r="H463" s="155">
        <f t="shared" ref="H463:H523" si="15">G463/F463</f>
        <v>-6.3724728370833331E-2</v>
      </c>
      <c r="I463" s="155">
        <f t="shared" ref="I463:I526" si="16">J463/21659245</f>
        <v>9.3095871993691386E-3</v>
      </c>
      <c r="J463" s="154">
        <v>201638.63</v>
      </c>
      <c r="K463" s="154">
        <v>215362.55000000002</v>
      </c>
      <c r="L463" s="156">
        <v>-13723.920000000013</v>
      </c>
      <c r="M463" s="20">
        <v>40452</v>
      </c>
      <c r="N463" s="20">
        <v>40816</v>
      </c>
      <c r="O463" s="157">
        <v>39693</v>
      </c>
      <c r="P463" s="158" t="s">
        <v>2915</v>
      </c>
      <c r="Q463" s="157">
        <v>40026</v>
      </c>
      <c r="R463" s="158" t="s">
        <v>2926</v>
      </c>
    </row>
    <row r="464" spans="2:18" x14ac:dyDescent="0.2">
      <c r="B464" s="152" t="s">
        <v>3521</v>
      </c>
      <c r="C464" s="152" t="s">
        <v>3522</v>
      </c>
      <c r="D464" s="182" t="s">
        <v>3523</v>
      </c>
      <c r="E464" s="153">
        <v>47962.26</v>
      </c>
      <c r="F464" s="153">
        <v>54644.06</v>
      </c>
      <c r="G464" s="154">
        <v>-6418.6499999999942</v>
      </c>
      <c r="H464" s="155">
        <f t="shared" si="15"/>
        <v>-0.11746290447671703</v>
      </c>
      <c r="I464" s="155">
        <f t="shared" si="16"/>
        <v>2.2265508331430761E-3</v>
      </c>
      <c r="J464" s="154">
        <v>48225.41</v>
      </c>
      <c r="K464" s="154">
        <v>54644.06</v>
      </c>
      <c r="L464" s="156">
        <v>-6418.6499999999942</v>
      </c>
      <c r="M464" s="20">
        <v>40452</v>
      </c>
      <c r="N464" s="20">
        <v>40816</v>
      </c>
      <c r="O464" s="157">
        <v>40413</v>
      </c>
      <c r="P464" s="158" t="s">
        <v>2926</v>
      </c>
      <c r="Q464" s="157">
        <v>40449</v>
      </c>
      <c r="R464" s="158" t="s">
        <v>2915</v>
      </c>
    </row>
    <row r="465" spans="2:18" x14ac:dyDescent="0.2">
      <c r="B465" s="152" t="s">
        <v>4504</v>
      </c>
      <c r="C465" s="152" t="s">
        <v>4505</v>
      </c>
      <c r="D465" s="182" t="s">
        <v>4506</v>
      </c>
      <c r="E465" s="153">
        <v>105065.69</v>
      </c>
      <c r="F465" s="153">
        <v>0</v>
      </c>
      <c r="G465" s="159"/>
      <c r="H465" s="155"/>
      <c r="I465" s="155">
        <f t="shared" si="16"/>
        <v>4.8508472940769634E-3</v>
      </c>
      <c r="J465" s="154">
        <v>105065.69</v>
      </c>
      <c r="K465" s="154" t="s">
        <v>2801</v>
      </c>
      <c r="L465" s="156"/>
      <c r="M465" s="20">
        <v>40452</v>
      </c>
      <c r="N465" s="20">
        <v>40816</v>
      </c>
      <c r="O465" s="157">
        <v>40436</v>
      </c>
      <c r="P465" s="158" t="s">
        <v>2915</v>
      </c>
      <c r="Q465" s="157">
        <v>42643</v>
      </c>
      <c r="R465" s="158" t="s">
        <v>2915</v>
      </c>
    </row>
    <row r="466" spans="2:18" x14ac:dyDescent="0.2">
      <c r="B466" s="152" t="s">
        <v>4507</v>
      </c>
      <c r="C466" s="152" t="s">
        <v>4508</v>
      </c>
      <c r="D466" s="182" t="s">
        <v>3635</v>
      </c>
      <c r="E466" s="153">
        <v>-8087</v>
      </c>
      <c r="F466" s="153">
        <v>0</v>
      </c>
      <c r="G466" s="159"/>
      <c r="H466" s="155"/>
      <c r="I466" s="155">
        <f t="shared" si="16"/>
        <v>-3.7337404881841447E-4</v>
      </c>
      <c r="J466" s="154">
        <v>-8087</v>
      </c>
      <c r="K466" s="154" t="s">
        <v>2801</v>
      </c>
      <c r="L466" s="156"/>
      <c r="M466" s="20">
        <v>40452</v>
      </c>
      <c r="N466" s="20">
        <v>40816</v>
      </c>
      <c r="O466" s="157">
        <v>40500</v>
      </c>
      <c r="P466" s="158" t="s">
        <v>2965</v>
      </c>
      <c r="Q466" s="157">
        <v>40500</v>
      </c>
      <c r="R466" s="158" t="s">
        <v>2965</v>
      </c>
    </row>
    <row r="467" spans="2:18" x14ac:dyDescent="0.2">
      <c r="B467" s="152" t="s">
        <v>3524</v>
      </c>
      <c r="C467" s="152" t="s">
        <v>3525</v>
      </c>
      <c r="D467" s="182" t="s">
        <v>3526</v>
      </c>
      <c r="E467" s="153">
        <v>227.6</v>
      </c>
      <c r="F467" s="153">
        <v>8462.9</v>
      </c>
      <c r="G467" s="154">
        <v>-4447.59</v>
      </c>
      <c r="H467" s="155">
        <f t="shared" si="15"/>
        <v>-0.52553970861052357</v>
      </c>
      <c r="I467" s="155">
        <f t="shared" si="16"/>
        <v>1.8538550166453171E-4</v>
      </c>
      <c r="J467" s="154">
        <v>4015.31</v>
      </c>
      <c r="K467" s="154">
        <v>8462.9</v>
      </c>
      <c r="L467" s="156">
        <v>-4447.59</v>
      </c>
      <c r="M467" s="20">
        <v>40452</v>
      </c>
      <c r="N467" s="20">
        <v>40816</v>
      </c>
      <c r="O467" s="157">
        <v>40408</v>
      </c>
      <c r="P467" s="158" t="s">
        <v>2926</v>
      </c>
      <c r="Q467" s="157">
        <v>40449</v>
      </c>
      <c r="R467" s="158" t="s">
        <v>2915</v>
      </c>
    </row>
    <row r="468" spans="2:18" x14ac:dyDescent="0.2">
      <c r="B468" s="152" t="s">
        <v>3527</v>
      </c>
      <c r="C468" s="152" t="s">
        <v>3528</v>
      </c>
      <c r="D468" s="182" t="s">
        <v>3529</v>
      </c>
      <c r="E468" s="153">
        <v>-297.90000000000003</v>
      </c>
      <c r="F468" s="153">
        <v>3597.11</v>
      </c>
      <c r="G468" s="154">
        <v>2574.1200000000003</v>
      </c>
      <c r="H468" s="155">
        <f t="shared" si="15"/>
        <v>0.71560780737870133</v>
      </c>
      <c r="I468" s="155">
        <f t="shared" si="16"/>
        <v>2.8492359729067197E-4</v>
      </c>
      <c r="J468" s="154">
        <v>6171.2300000000005</v>
      </c>
      <c r="K468" s="154">
        <v>3597.11</v>
      </c>
      <c r="L468" s="156">
        <v>2574.1200000000003</v>
      </c>
      <c r="M468" s="20">
        <v>40452</v>
      </c>
      <c r="N468" s="20">
        <v>40816</v>
      </c>
      <c r="O468" s="157">
        <v>40115</v>
      </c>
      <c r="P468" s="158" t="s">
        <v>2917</v>
      </c>
      <c r="Q468" s="157">
        <v>40452</v>
      </c>
      <c r="R468" s="158" t="s">
        <v>2917</v>
      </c>
    </row>
    <row r="469" spans="2:18" x14ac:dyDescent="0.2">
      <c r="B469" s="152" t="s">
        <v>3530</v>
      </c>
      <c r="C469" s="152" t="s">
        <v>3531</v>
      </c>
      <c r="D469" s="182" t="s">
        <v>3532</v>
      </c>
      <c r="E469" s="153">
        <v>37683.96</v>
      </c>
      <c r="F469" s="153">
        <v>49488.840000000004</v>
      </c>
      <c r="G469" s="154">
        <v>96484.110000000015</v>
      </c>
      <c r="H469" s="155">
        <f t="shared" si="15"/>
        <v>1.9496134886168277</v>
      </c>
      <c r="I469" s="155">
        <f t="shared" si="16"/>
        <v>6.7395216222910824E-3</v>
      </c>
      <c r="J469" s="154">
        <v>145972.95000000001</v>
      </c>
      <c r="K469" s="154">
        <v>49488.840000000004</v>
      </c>
      <c r="L469" s="156">
        <v>96484.110000000015</v>
      </c>
      <c r="M469" s="20">
        <v>40452</v>
      </c>
      <c r="N469" s="20">
        <v>40816</v>
      </c>
      <c r="O469" s="157">
        <v>40338</v>
      </c>
      <c r="P469" s="158" t="s">
        <v>3056</v>
      </c>
      <c r="Q469" s="157">
        <v>40449</v>
      </c>
      <c r="R469" s="158" t="s">
        <v>2915</v>
      </c>
    </row>
    <row r="470" spans="2:18" x14ac:dyDescent="0.2">
      <c r="B470" s="152" t="s">
        <v>4509</v>
      </c>
      <c r="C470" s="152" t="s">
        <v>4510</v>
      </c>
      <c r="D470" s="182" t="s">
        <v>4511</v>
      </c>
      <c r="E470" s="153">
        <v>791.35</v>
      </c>
      <c r="F470" s="153">
        <v>3050.4500000000003</v>
      </c>
      <c r="G470" s="154">
        <v>-2259.1000000000004</v>
      </c>
      <c r="H470" s="155">
        <f t="shared" si="15"/>
        <v>-0.74057925879788233</v>
      </c>
      <c r="I470" s="155">
        <f t="shared" si="16"/>
        <v>3.6536361262823337E-5</v>
      </c>
      <c r="J470" s="154">
        <v>791.35</v>
      </c>
      <c r="K470" s="154">
        <v>3050.4500000000003</v>
      </c>
      <c r="L470" s="156">
        <v>-2259.1000000000004</v>
      </c>
      <c r="M470" s="20">
        <v>40452</v>
      </c>
      <c r="N470" s="20">
        <v>40816</v>
      </c>
      <c r="O470" s="157">
        <v>40695</v>
      </c>
      <c r="P470" s="158" t="s">
        <v>3056</v>
      </c>
      <c r="Q470" s="157">
        <v>40814</v>
      </c>
      <c r="R470" s="158" t="s">
        <v>2915</v>
      </c>
    </row>
    <row r="471" spans="2:18" x14ac:dyDescent="0.2">
      <c r="B471" s="152" t="s">
        <v>4512</v>
      </c>
      <c r="C471" s="152" t="s">
        <v>4513</v>
      </c>
      <c r="D471" s="182" t="s">
        <v>4514</v>
      </c>
      <c r="E471" s="153">
        <v>131.91</v>
      </c>
      <c r="F471" s="153">
        <v>0</v>
      </c>
      <c r="G471" s="159"/>
      <c r="H471" s="155"/>
      <c r="I471" s="155">
        <f t="shared" si="16"/>
        <v>6.0902399875895951E-6</v>
      </c>
      <c r="J471" s="154">
        <v>131.91</v>
      </c>
      <c r="K471" s="154" t="s">
        <v>2801</v>
      </c>
      <c r="L471" s="156"/>
      <c r="M471" s="20">
        <v>40452</v>
      </c>
      <c r="N471" s="20">
        <v>40816</v>
      </c>
      <c r="O471" s="157">
        <v>40437</v>
      </c>
      <c r="P471" s="158" t="s">
        <v>2915</v>
      </c>
      <c r="Q471" s="157">
        <v>42643</v>
      </c>
      <c r="R471" s="158" t="s">
        <v>2915</v>
      </c>
    </row>
    <row r="472" spans="2:18" x14ac:dyDescent="0.2">
      <c r="B472" s="152" t="s">
        <v>4515</v>
      </c>
      <c r="C472" s="152" t="s">
        <v>4516</v>
      </c>
      <c r="D472" s="182" t="s">
        <v>4517</v>
      </c>
      <c r="E472" s="153">
        <v>2254.0300000000002</v>
      </c>
      <c r="F472" s="153">
        <v>8610.1</v>
      </c>
      <c r="G472" s="154">
        <v>-6356.07</v>
      </c>
      <c r="H472" s="155">
        <f t="shared" si="15"/>
        <v>-0.7382109383166281</v>
      </c>
      <c r="I472" s="155">
        <f t="shared" si="16"/>
        <v>1.0406780107062828E-4</v>
      </c>
      <c r="J472" s="154">
        <v>2254.0300000000002</v>
      </c>
      <c r="K472" s="154">
        <v>8610.1</v>
      </c>
      <c r="L472" s="156">
        <v>-6356.07</v>
      </c>
      <c r="M472" s="20">
        <v>40452</v>
      </c>
      <c r="N472" s="20">
        <v>40816</v>
      </c>
      <c r="O472" s="157">
        <v>40591</v>
      </c>
      <c r="P472" s="158" t="s">
        <v>2990</v>
      </c>
      <c r="Q472" s="157">
        <v>40814</v>
      </c>
      <c r="R472" s="158" t="s">
        <v>2915</v>
      </c>
    </row>
    <row r="473" spans="2:18" x14ac:dyDescent="0.2">
      <c r="B473" s="152" t="s">
        <v>4518</v>
      </c>
      <c r="C473" s="152" t="s">
        <v>4519</v>
      </c>
      <c r="D473" s="182" t="s">
        <v>4520</v>
      </c>
      <c r="E473" s="153">
        <v>3076.4900000000002</v>
      </c>
      <c r="F473" s="153">
        <v>4131.13</v>
      </c>
      <c r="G473" s="154">
        <v>-1054.6399999999999</v>
      </c>
      <c r="H473" s="155">
        <f t="shared" si="15"/>
        <v>-0.25529092524321428</v>
      </c>
      <c r="I473" s="155">
        <f t="shared" si="16"/>
        <v>1.4204050048835959E-4</v>
      </c>
      <c r="J473" s="154">
        <v>3076.4900000000002</v>
      </c>
      <c r="K473" s="154">
        <v>4131.13</v>
      </c>
      <c r="L473" s="156">
        <v>-1054.6399999999999</v>
      </c>
      <c r="M473" s="20">
        <v>40452</v>
      </c>
      <c r="N473" s="20">
        <v>40816</v>
      </c>
      <c r="O473" s="157">
        <v>40602</v>
      </c>
      <c r="P473" s="158" t="s">
        <v>2990</v>
      </c>
      <c r="Q473" s="157">
        <v>40814</v>
      </c>
      <c r="R473" s="158" t="s">
        <v>2915</v>
      </c>
    </row>
    <row r="474" spans="2:18" x14ac:dyDescent="0.2">
      <c r="B474" s="152" t="s">
        <v>4521</v>
      </c>
      <c r="C474" s="152" t="s">
        <v>4522</v>
      </c>
      <c r="D474" s="182" t="s">
        <v>4523</v>
      </c>
      <c r="E474" s="153">
        <v>439.7</v>
      </c>
      <c r="F474" s="153">
        <v>902.37</v>
      </c>
      <c r="G474" s="154">
        <v>-462.67</v>
      </c>
      <c r="H474" s="155">
        <f t="shared" si="15"/>
        <v>-0.51272759511065302</v>
      </c>
      <c r="I474" s="155">
        <f t="shared" si="16"/>
        <v>2.0300799958631982E-5</v>
      </c>
      <c r="J474" s="154">
        <v>439.7</v>
      </c>
      <c r="K474" s="154">
        <v>902.37</v>
      </c>
      <c r="L474" s="156">
        <v>-462.67</v>
      </c>
      <c r="M474" s="20">
        <v>40452</v>
      </c>
      <c r="N474" s="20">
        <v>40816</v>
      </c>
      <c r="O474" s="157">
        <v>40736</v>
      </c>
      <c r="P474" s="158" t="s">
        <v>2916</v>
      </c>
      <c r="Q474" s="157">
        <v>40814</v>
      </c>
      <c r="R474" s="158" t="s">
        <v>2915</v>
      </c>
    </row>
    <row r="475" spans="2:18" x14ac:dyDescent="0.2">
      <c r="B475" s="152" t="s">
        <v>4524</v>
      </c>
      <c r="C475" s="152" t="s">
        <v>4525</v>
      </c>
      <c r="D475" s="182" t="s">
        <v>4526</v>
      </c>
      <c r="E475" s="153">
        <v>1720.07</v>
      </c>
      <c r="F475" s="153">
        <v>777.48</v>
      </c>
      <c r="G475" s="154">
        <v>942.58999999999992</v>
      </c>
      <c r="H475" s="155">
        <f t="shared" si="15"/>
        <v>1.2123655913978493</v>
      </c>
      <c r="I475" s="155">
        <f t="shared" si="16"/>
        <v>7.9415048862506514E-5</v>
      </c>
      <c r="J475" s="154">
        <v>1720.07</v>
      </c>
      <c r="K475" s="154">
        <v>777.48</v>
      </c>
      <c r="L475" s="156">
        <v>942.58999999999992</v>
      </c>
      <c r="M475" s="20">
        <v>40452</v>
      </c>
      <c r="N475" s="20">
        <v>40816</v>
      </c>
      <c r="O475" s="157">
        <v>40756</v>
      </c>
      <c r="P475" s="158" t="s">
        <v>2926</v>
      </c>
      <c r="Q475" s="157">
        <v>40814</v>
      </c>
      <c r="R475" s="158" t="s">
        <v>2915</v>
      </c>
    </row>
    <row r="476" spans="2:18" x14ac:dyDescent="0.2">
      <c r="B476" s="152" t="s">
        <v>4527</v>
      </c>
      <c r="C476" s="152" t="s">
        <v>4528</v>
      </c>
      <c r="D476" s="182" t="s">
        <v>4529</v>
      </c>
      <c r="E476" s="153">
        <v>4583.9400000000005</v>
      </c>
      <c r="F476" s="153">
        <v>5694.6900000000005</v>
      </c>
      <c r="G476" s="154">
        <v>-1110.75</v>
      </c>
      <c r="H476" s="155">
        <f t="shared" si="15"/>
        <v>-0.19505012564336249</v>
      </c>
      <c r="I476" s="155">
        <f t="shared" si="16"/>
        <v>2.1163895602085856E-4</v>
      </c>
      <c r="J476" s="154">
        <v>4583.9400000000005</v>
      </c>
      <c r="K476" s="154">
        <v>5694.6900000000005</v>
      </c>
      <c r="L476" s="156">
        <v>-1110.75</v>
      </c>
      <c r="M476" s="20">
        <v>40452</v>
      </c>
      <c r="N476" s="20">
        <v>40816</v>
      </c>
      <c r="O476" s="157">
        <v>40513</v>
      </c>
      <c r="P476" s="158" t="s">
        <v>2921</v>
      </c>
      <c r="Q476" s="157">
        <v>40634</v>
      </c>
      <c r="R476" s="158" t="s">
        <v>2931</v>
      </c>
    </row>
    <row r="477" spans="2:18" x14ac:dyDescent="0.2">
      <c r="B477" s="152" t="s">
        <v>4530</v>
      </c>
      <c r="C477" s="152" t="s">
        <v>4531</v>
      </c>
      <c r="D477" s="182" t="s">
        <v>4532</v>
      </c>
      <c r="E477" s="153">
        <v>7520.3600000000006</v>
      </c>
      <c r="F477" s="153">
        <v>12367.15</v>
      </c>
      <c r="G477" s="154">
        <v>-4846.7899999999991</v>
      </c>
      <c r="H477" s="155">
        <f t="shared" si="15"/>
        <v>-0.39190840250178893</v>
      </c>
      <c r="I477" s="155">
        <f t="shared" si="16"/>
        <v>3.4721247208755433E-4</v>
      </c>
      <c r="J477" s="154">
        <v>7520.3600000000006</v>
      </c>
      <c r="K477" s="154">
        <v>12367.15</v>
      </c>
      <c r="L477" s="156">
        <v>-4846.7899999999991</v>
      </c>
      <c r="M477" s="20">
        <v>40452</v>
      </c>
      <c r="N477" s="20">
        <v>40816</v>
      </c>
      <c r="O477" s="157">
        <v>40714</v>
      </c>
      <c r="P477" s="158" t="s">
        <v>3056</v>
      </c>
      <c r="Q477" s="157">
        <v>40814</v>
      </c>
      <c r="R477" s="158" t="s">
        <v>2915</v>
      </c>
    </row>
    <row r="478" spans="2:18" x14ac:dyDescent="0.2">
      <c r="B478" s="152" t="s">
        <v>4533</v>
      </c>
      <c r="C478" s="152" t="s">
        <v>4534</v>
      </c>
      <c r="D478" s="182" t="s">
        <v>4535</v>
      </c>
      <c r="E478" s="153">
        <v>3726.5</v>
      </c>
      <c r="F478" s="153">
        <v>8119.62</v>
      </c>
      <c r="G478" s="154">
        <v>-4393.12</v>
      </c>
      <c r="H478" s="155">
        <f t="shared" si="15"/>
        <v>-0.5410499506134524</v>
      </c>
      <c r="I478" s="155">
        <f t="shared" si="16"/>
        <v>1.720512418600002E-4</v>
      </c>
      <c r="J478" s="154">
        <v>3726.5</v>
      </c>
      <c r="K478" s="154">
        <v>8119.62</v>
      </c>
      <c r="L478" s="156">
        <v>-4393.12</v>
      </c>
      <c r="M478" s="20">
        <v>40452</v>
      </c>
      <c r="N478" s="20">
        <v>40816</v>
      </c>
      <c r="O478" s="157">
        <v>40756</v>
      </c>
      <c r="P478" s="158" t="s">
        <v>2926</v>
      </c>
      <c r="Q478" s="157">
        <v>40814</v>
      </c>
      <c r="R478" s="158" t="s">
        <v>2915</v>
      </c>
    </row>
    <row r="479" spans="2:18" ht="63.75" x14ac:dyDescent="0.2">
      <c r="B479" s="152" t="s">
        <v>4536</v>
      </c>
      <c r="C479" s="152" t="s">
        <v>4537</v>
      </c>
      <c r="D479" s="182" t="s">
        <v>4538</v>
      </c>
      <c r="E479" s="153">
        <v>382050.73</v>
      </c>
      <c r="F479" s="153">
        <v>745000</v>
      </c>
      <c r="G479" s="154">
        <v>-362949.27</v>
      </c>
      <c r="H479" s="155">
        <f t="shared" si="15"/>
        <v>-0.48718022818791951</v>
      </c>
      <c r="I479" s="155">
        <f t="shared" si="16"/>
        <v>1.7639152703614554E-2</v>
      </c>
      <c r="J479" s="154">
        <v>382050.73</v>
      </c>
      <c r="K479" s="154">
        <v>745000</v>
      </c>
      <c r="L479" s="156">
        <v>-362949.27</v>
      </c>
      <c r="M479" s="20">
        <v>40452</v>
      </c>
      <c r="N479" s="20">
        <v>40816</v>
      </c>
      <c r="O479" s="157">
        <v>40770.462083333332</v>
      </c>
      <c r="P479" s="158" t="s">
        <v>2926</v>
      </c>
      <c r="Q479" s="157">
        <v>40954</v>
      </c>
      <c r="R479" s="158" t="s">
        <v>2990</v>
      </c>
    </row>
    <row r="480" spans="2:18" ht="38.25" x14ac:dyDescent="0.2">
      <c r="B480" s="152" t="s">
        <v>4539</v>
      </c>
      <c r="C480" s="152" t="s">
        <v>4540</v>
      </c>
      <c r="D480" s="182" t="s">
        <v>4541</v>
      </c>
      <c r="E480" s="153">
        <v>1031.08</v>
      </c>
      <c r="F480" s="153">
        <v>1131.31</v>
      </c>
      <c r="G480" s="154">
        <v>-100.23000000000002</v>
      </c>
      <c r="H480" s="155">
        <f t="shared" si="15"/>
        <v>-8.8596405936480743E-2</v>
      </c>
      <c r="I480" s="155">
        <f t="shared" si="16"/>
        <v>4.7604614103584865E-5</v>
      </c>
      <c r="J480" s="154">
        <v>1031.08</v>
      </c>
      <c r="K480" s="154">
        <v>1131.31</v>
      </c>
      <c r="L480" s="156">
        <v>-100.23000000000002</v>
      </c>
      <c r="M480" s="20">
        <v>40452</v>
      </c>
      <c r="N480" s="20">
        <v>40816</v>
      </c>
      <c r="O480" s="157">
        <v>40452</v>
      </c>
      <c r="P480" s="158" t="s">
        <v>2917</v>
      </c>
      <c r="Q480" s="157">
        <v>40816</v>
      </c>
      <c r="R480" s="158" t="s">
        <v>2915</v>
      </c>
    </row>
    <row r="481" spans="2:18" x14ac:dyDescent="0.2">
      <c r="B481" s="152" t="s">
        <v>4542</v>
      </c>
      <c r="C481" s="152" t="s">
        <v>4543</v>
      </c>
      <c r="D481" s="182" t="s">
        <v>4544</v>
      </c>
      <c r="E481" s="153">
        <v>931.14</v>
      </c>
      <c r="F481" s="153">
        <v>7683.47</v>
      </c>
      <c r="G481" s="154">
        <v>-6752.33</v>
      </c>
      <c r="H481" s="155">
        <f t="shared" si="15"/>
        <v>-0.87881256775909844</v>
      </c>
      <c r="I481" s="155">
        <f t="shared" si="16"/>
        <v>4.2990418179396371E-5</v>
      </c>
      <c r="J481" s="154">
        <v>931.14</v>
      </c>
      <c r="K481" s="154">
        <v>7683.47</v>
      </c>
      <c r="L481" s="156">
        <v>-6752.33</v>
      </c>
      <c r="M481" s="20">
        <v>40452</v>
      </c>
      <c r="N481" s="20">
        <v>40816</v>
      </c>
      <c r="O481" s="157">
        <v>40044</v>
      </c>
      <c r="P481" s="158" t="s">
        <v>2926</v>
      </c>
      <c r="Q481" s="157">
        <v>40084</v>
      </c>
      <c r="R481" s="158" t="s">
        <v>2915</v>
      </c>
    </row>
    <row r="482" spans="2:18" x14ac:dyDescent="0.2">
      <c r="B482" s="152" t="s">
        <v>4545</v>
      </c>
      <c r="C482" s="152" t="s">
        <v>4546</v>
      </c>
      <c r="D482" s="182" t="s">
        <v>4547</v>
      </c>
      <c r="E482" s="153">
        <v>44778.520000000004</v>
      </c>
      <c r="F482" s="153">
        <v>35075.79</v>
      </c>
      <c r="G482" s="154">
        <v>9702.7300000000032</v>
      </c>
      <c r="H482" s="155">
        <f t="shared" si="15"/>
        <v>0.27662185228044767</v>
      </c>
      <c r="I482" s="155">
        <f t="shared" si="16"/>
        <v>2.0674090902060532E-3</v>
      </c>
      <c r="J482" s="154">
        <v>44778.520000000004</v>
      </c>
      <c r="K482" s="154">
        <v>35075.79</v>
      </c>
      <c r="L482" s="156">
        <v>9702.7300000000032</v>
      </c>
      <c r="M482" s="20">
        <v>40452</v>
      </c>
      <c r="N482" s="20">
        <v>40816</v>
      </c>
      <c r="O482" s="157">
        <v>40617</v>
      </c>
      <c r="P482" s="158" t="s">
        <v>2930</v>
      </c>
      <c r="Q482" s="157">
        <v>40814</v>
      </c>
      <c r="R482" s="158" t="s">
        <v>2915</v>
      </c>
    </row>
    <row r="483" spans="2:18" x14ac:dyDescent="0.2">
      <c r="B483" s="152" t="s">
        <v>4548</v>
      </c>
      <c r="C483" s="152" t="s">
        <v>4549</v>
      </c>
      <c r="D483" s="182" t="s">
        <v>4550</v>
      </c>
      <c r="E483" s="153">
        <v>2348.16</v>
      </c>
      <c r="F483" s="153">
        <v>3656.15</v>
      </c>
      <c r="G483" s="154">
        <v>-1307.9900000000002</v>
      </c>
      <c r="H483" s="155">
        <f t="shared" si="15"/>
        <v>-0.35775063933372542</v>
      </c>
      <c r="I483" s="155">
        <f t="shared" si="16"/>
        <v>1.0841375126418302E-4</v>
      </c>
      <c r="J483" s="154">
        <v>2348.16</v>
      </c>
      <c r="K483" s="154">
        <v>3656.15</v>
      </c>
      <c r="L483" s="156">
        <v>-1307.9900000000002</v>
      </c>
      <c r="M483" s="20">
        <v>40452</v>
      </c>
      <c r="N483" s="20">
        <v>40816</v>
      </c>
      <c r="O483" s="157">
        <v>40735</v>
      </c>
      <c r="P483" s="158" t="s">
        <v>2916</v>
      </c>
      <c r="Q483" s="157">
        <v>40814</v>
      </c>
      <c r="R483" s="158" t="s">
        <v>2915</v>
      </c>
    </row>
    <row r="484" spans="2:18" x14ac:dyDescent="0.2">
      <c r="B484" s="152" t="s">
        <v>3533</v>
      </c>
      <c r="C484" s="152" t="s">
        <v>3534</v>
      </c>
      <c r="D484" s="182" t="s">
        <v>3535</v>
      </c>
      <c r="E484" s="153">
        <v>792.11</v>
      </c>
      <c r="F484" s="153">
        <v>10014.219999999999</v>
      </c>
      <c r="G484" s="154">
        <v>-185.07999999999993</v>
      </c>
      <c r="H484" s="155">
        <f t="shared" si="15"/>
        <v>-1.8481718995588266E-2</v>
      </c>
      <c r="I484" s="155">
        <f t="shared" si="16"/>
        <v>4.5380806210004086E-4</v>
      </c>
      <c r="J484" s="154">
        <v>9829.14</v>
      </c>
      <c r="K484" s="154">
        <v>10014.219999999999</v>
      </c>
      <c r="L484" s="156">
        <v>-185.07999999999993</v>
      </c>
      <c r="M484" s="20">
        <v>40452</v>
      </c>
      <c r="N484" s="20">
        <v>40816</v>
      </c>
      <c r="O484" s="157">
        <v>40442</v>
      </c>
      <c r="P484" s="158" t="s">
        <v>2915</v>
      </c>
      <c r="Q484" s="157">
        <v>40451</v>
      </c>
      <c r="R484" s="158" t="s">
        <v>2915</v>
      </c>
    </row>
    <row r="485" spans="2:18" ht="25.5" x14ac:dyDescent="0.2">
      <c r="B485" s="152" t="s">
        <v>4551</v>
      </c>
      <c r="C485" s="152" t="s">
        <v>4552</v>
      </c>
      <c r="D485" s="182" t="s">
        <v>4553</v>
      </c>
      <c r="E485" s="153">
        <v>32160.98</v>
      </c>
      <c r="F485" s="153">
        <v>35290.68</v>
      </c>
      <c r="G485" s="154">
        <v>-3129.7000000000007</v>
      </c>
      <c r="H485" s="155">
        <f t="shared" si="15"/>
        <v>-8.8683471103418829E-2</v>
      </c>
      <c r="I485" s="155">
        <f t="shared" si="16"/>
        <v>1.4848615452662361E-3</v>
      </c>
      <c r="J485" s="154">
        <v>32160.98</v>
      </c>
      <c r="K485" s="154">
        <v>35290.68</v>
      </c>
      <c r="L485" s="156">
        <v>-3129.7000000000007</v>
      </c>
      <c r="M485" s="20">
        <v>40452</v>
      </c>
      <c r="N485" s="20">
        <v>40816</v>
      </c>
      <c r="O485" s="157">
        <v>40753.379895833335</v>
      </c>
      <c r="P485" s="158" t="s">
        <v>2916</v>
      </c>
      <c r="Q485" s="157">
        <v>40756</v>
      </c>
      <c r="R485" s="158" t="s">
        <v>2926</v>
      </c>
    </row>
    <row r="486" spans="2:18" x14ac:dyDescent="0.2">
      <c r="B486" s="152" t="s">
        <v>4554</v>
      </c>
      <c r="C486" s="152" t="s">
        <v>4555</v>
      </c>
      <c r="D486" s="182" t="s">
        <v>4556</v>
      </c>
      <c r="E486" s="153">
        <v>6744.03</v>
      </c>
      <c r="F486" s="153">
        <v>6845.54</v>
      </c>
      <c r="G486" s="154">
        <v>-101.51000000000022</v>
      </c>
      <c r="H486" s="155">
        <f t="shared" si="15"/>
        <v>-1.4828632949336389E-2</v>
      </c>
      <c r="I486" s="155">
        <f t="shared" si="16"/>
        <v>3.1136957913352936E-4</v>
      </c>
      <c r="J486" s="154">
        <v>6744.03</v>
      </c>
      <c r="K486" s="154">
        <v>6845.54</v>
      </c>
      <c r="L486" s="156">
        <v>-101.51000000000022</v>
      </c>
      <c r="M486" s="20">
        <v>40452</v>
      </c>
      <c r="N486" s="20">
        <v>40816</v>
      </c>
      <c r="O486" s="157">
        <v>40739</v>
      </c>
      <c r="P486" s="158" t="s">
        <v>2916</v>
      </c>
      <c r="Q486" s="157">
        <v>40816</v>
      </c>
      <c r="R486" s="158" t="s">
        <v>2915</v>
      </c>
    </row>
    <row r="487" spans="2:18" x14ac:dyDescent="0.2">
      <c r="B487" s="152" t="s">
        <v>3542</v>
      </c>
      <c r="C487" s="152" t="s">
        <v>3543</v>
      </c>
      <c r="D487" s="182" t="s">
        <v>3544</v>
      </c>
      <c r="E487" s="153">
        <v>1438.97</v>
      </c>
      <c r="F487" s="153">
        <v>11308.5</v>
      </c>
      <c r="G487" s="154">
        <v>3809.7299999999996</v>
      </c>
      <c r="H487" s="155">
        <f t="shared" si="15"/>
        <v>0.33689083432816019</v>
      </c>
      <c r="I487" s="155">
        <f t="shared" si="16"/>
        <v>6.9800355460220335E-4</v>
      </c>
      <c r="J487" s="154">
        <v>15118.23</v>
      </c>
      <c r="K487" s="154">
        <v>11308.5</v>
      </c>
      <c r="L487" s="156">
        <v>3809.7299999999996</v>
      </c>
      <c r="M487" s="20">
        <v>40452</v>
      </c>
      <c r="N487" s="20">
        <v>40816</v>
      </c>
      <c r="O487" s="157">
        <v>40150</v>
      </c>
      <c r="P487" s="158" t="s">
        <v>2921</v>
      </c>
      <c r="Q487" s="157">
        <v>40452</v>
      </c>
      <c r="R487" s="158" t="s">
        <v>2917</v>
      </c>
    </row>
    <row r="488" spans="2:18" x14ac:dyDescent="0.2">
      <c r="B488" s="152" t="s">
        <v>4557</v>
      </c>
      <c r="C488" s="152" t="s">
        <v>4558</v>
      </c>
      <c r="D488" s="182" t="s">
        <v>4559</v>
      </c>
      <c r="E488" s="153">
        <v>1086.18</v>
      </c>
      <c r="F488" s="153">
        <v>1166.8</v>
      </c>
      <c r="G488" s="154">
        <v>-80.619999999999891</v>
      </c>
      <c r="H488" s="155">
        <f t="shared" si="15"/>
        <v>-6.9094960575934089E-2</v>
      </c>
      <c r="I488" s="155">
        <f t="shared" si="16"/>
        <v>5.014856242680666E-5</v>
      </c>
      <c r="J488" s="154">
        <v>1086.18</v>
      </c>
      <c r="K488" s="154">
        <v>1166.8</v>
      </c>
      <c r="L488" s="156">
        <v>-80.619999999999891</v>
      </c>
      <c r="M488" s="20">
        <v>40452</v>
      </c>
      <c r="N488" s="20">
        <v>40816</v>
      </c>
      <c r="O488" s="157">
        <v>40592</v>
      </c>
      <c r="P488" s="158" t="s">
        <v>2990</v>
      </c>
      <c r="Q488" s="157">
        <v>40940</v>
      </c>
      <c r="R488" s="158" t="s">
        <v>2990</v>
      </c>
    </row>
    <row r="489" spans="2:18" x14ac:dyDescent="0.2">
      <c r="B489" s="152" t="s">
        <v>3545</v>
      </c>
      <c r="C489" s="152" t="s">
        <v>3546</v>
      </c>
      <c r="D489" s="182" t="s">
        <v>3547</v>
      </c>
      <c r="E489" s="153">
        <v>175788.57</v>
      </c>
      <c r="F489" s="153">
        <v>248506</v>
      </c>
      <c r="G489" s="154">
        <v>-65340.31</v>
      </c>
      <c r="H489" s="155">
        <f t="shared" si="15"/>
        <v>-0.26293252476801365</v>
      </c>
      <c r="I489" s="155">
        <f t="shared" si="16"/>
        <v>8.4566978211844408E-3</v>
      </c>
      <c r="J489" s="154">
        <v>183165.69</v>
      </c>
      <c r="K489" s="154">
        <v>248506</v>
      </c>
      <c r="L489" s="156">
        <v>-65340.31</v>
      </c>
      <c r="M489" s="20">
        <v>40452</v>
      </c>
      <c r="N489" s="20">
        <v>40816</v>
      </c>
      <c r="O489" s="157">
        <v>40443</v>
      </c>
      <c r="P489" s="158" t="s">
        <v>2915</v>
      </c>
      <c r="Q489" s="157">
        <v>40816</v>
      </c>
      <c r="R489" s="158" t="s">
        <v>2915</v>
      </c>
    </row>
    <row r="490" spans="2:18" ht="38.25" x14ac:dyDescent="0.2">
      <c r="B490" s="152" t="s">
        <v>4560</v>
      </c>
      <c r="C490" s="152" t="s">
        <v>4561</v>
      </c>
      <c r="D490" s="182" t="s">
        <v>4562</v>
      </c>
      <c r="E490" s="153">
        <v>1348.46</v>
      </c>
      <c r="F490" s="153">
        <v>6316.8600000000006</v>
      </c>
      <c r="G490" s="154">
        <v>-4968.4000000000005</v>
      </c>
      <c r="H490" s="155">
        <f t="shared" si="15"/>
        <v>-0.78653001649553733</v>
      </c>
      <c r="I490" s="155">
        <f t="shared" si="16"/>
        <v>6.2257941123986546E-5</v>
      </c>
      <c r="J490" s="154">
        <v>1348.46</v>
      </c>
      <c r="K490" s="154">
        <v>6316.8600000000006</v>
      </c>
      <c r="L490" s="156">
        <v>-4968.4000000000005</v>
      </c>
      <c r="M490" s="20">
        <v>40452</v>
      </c>
      <c r="N490" s="20">
        <v>40816</v>
      </c>
      <c r="O490" s="157">
        <v>40382</v>
      </c>
      <c r="P490" s="158" t="s">
        <v>2916</v>
      </c>
      <c r="Q490" s="157">
        <v>40449</v>
      </c>
      <c r="R490" s="158" t="s">
        <v>2915</v>
      </c>
    </row>
    <row r="491" spans="2:18" x14ac:dyDescent="0.2">
      <c r="B491" s="152" t="s">
        <v>3558</v>
      </c>
      <c r="C491" s="152" t="s">
        <v>3559</v>
      </c>
      <c r="D491" s="182" t="s">
        <v>3560</v>
      </c>
      <c r="E491" s="153">
        <v>8.4499999999999993</v>
      </c>
      <c r="F491" s="153">
        <v>4004.35</v>
      </c>
      <c r="G491" s="154">
        <v>-3045.6099999999997</v>
      </c>
      <c r="H491" s="155">
        <f t="shared" si="15"/>
        <v>-0.76057537428046995</v>
      </c>
      <c r="I491" s="155">
        <f t="shared" si="16"/>
        <v>4.4264700824059194E-5</v>
      </c>
      <c r="J491" s="154">
        <v>958.74</v>
      </c>
      <c r="K491" s="154">
        <v>4004.35</v>
      </c>
      <c r="L491" s="156">
        <v>-3045.6099999999997</v>
      </c>
      <c r="M491" s="20">
        <v>40452</v>
      </c>
      <c r="N491" s="20">
        <v>40816</v>
      </c>
      <c r="O491" s="157">
        <v>40085</v>
      </c>
      <c r="P491" s="158" t="s">
        <v>2915</v>
      </c>
      <c r="Q491" s="157">
        <v>40452</v>
      </c>
      <c r="R491" s="158" t="s">
        <v>2917</v>
      </c>
    </row>
    <row r="492" spans="2:18" x14ac:dyDescent="0.2">
      <c r="B492" s="152" t="s">
        <v>3579</v>
      </c>
      <c r="C492" s="152" t="s">
        <v>3580</v>
      </c>
      <c r="D492" s="182" t="s">
        <v>3581</v>
      </c>
      <c r="E492" s="153">
        <v>2031.25</v>
      </c>
      <c r="F492" s="153">
        <v>6165.79</v>
      </c>
      <c r="G492" s="154">
        <v>-1881.4300000000003</v>
      </c>
      <c r="H492" s="155">
        <f t="shared" si="15"/>
        <v>-0.30514013613827268</v>
      </c>
      <c r="I492" s="155">
        <f t="shared" si="16"/>
        <v>1.9780744896694228E-4</v>
      </c>
      <c r="J492" s="154">
        <v>4284.3599999999997</v>
      </c>
      <c r="K492" s="154">
        <v>6165.79</v>
      </c>
      <c r="L492" s="156">
        <v>-1881.4300000000003</v>
      </c>
      <c r="M492" s="20">
        <v>40452</v>
      </c>
      <c r="N492" s="20">
        <v>40816</v>
      </c>
      <c r="O492" s="157">
        <v>40354</v>
      </c>
      <c r="P492" s="158" t="s">
        <v>3056</v>
      </c>
      <c r="Q492" s="157">
        <v>40449</v>
      </c>
      <c r="R492" s="158" t="s">
        <v>2915</v>
      </c>
    </row>
    <row r="493" spans="2:18" x14ac:dyDescent="0.2">
      <c r="B493" s="152" t="s">
        <v>779</v>
      </c>
      <c r="C493" s="152" t="s">
        <v>780</v>
      </c>
      <c r="D493" s="182" t="s">
        <v>780</v>
      </c>
      <c r="E493" s="153">
        <v>-8270.3700000000008</v>
      </c>
      <c r="F493" s="153">
        <v>0</v>
      </c>
      <c r="G493" s="159"/>
      <c r="H493" s="155"/>
      <c r="I493" s="155">
        <f t="shared" si="16"/>
        <v>2.650239793677019E-2</v>
      </c>
      <c r="J493" s="154">
        <v>574021.93000000005</v>
      </c>
      <c r="K493" s="154" t="s">
        <v>2801</v>
      </c>
      <c r="L493" s="156"/>
      <c r="M493" s="20">
        <v>40452</v>
      </c>
      <c r="N493" s="20">
        <v>40816</v>
      </c>
      <c r="O493" s="157">
        <v>40066</v>
      </c>
      <c r="P493" s="158" t="s">
        <v>2915</v>
      </c>
      <c r="Q493" s="157">
        <v>40451</v>
      </c>
      <c r="R493" s="158" t="s">
        <v>2915</v>
      </c>
    </row>
    <row r="494" spans="2:18" x14ac:dyDescent="0.2">
      <c r="B494" s="152" t="s">
        <v>781</v>
      </c>
      <c r="C494" s="152" t="s">
        <v>782</v>
      </c>
      <c r="D494" s="182" t="s">
        <v>782</v>
      </c>
      <c r="E494" s="153">
        <v>-334.97</v>
      </c>
      <c r="F494" s="153">
        <v>0</v>
      </c>
      <c r="G494" s="159"/>
      <c r="H494" s="155"/>
      <c r="I494" s="155">
        <f t="shared" si="16"/>
        <v>2.3456565545105566E-3</v>
      </c>
      <c r="J494" s="154">
        <v>50805.15</v>
      </c>
      <c r="K494" s="154" t="s">
        <v>2801</v>
      </c>
      <c r="L494" s="156"/>
      <c r="M494" s="20">
        <v>40452</v>
      </c>
      <c r="N494" s="20">
        <v>40816</v>
      </c>
      <c r="O494" s="157">
        <v>40066</v>
      </c>
      <c r="P494" s="158" t="s">
        <v>2915</v>
      </c>
      <c r="Q494" s="157">
        <v>40451</v>
      </c>
      <c r="R494" s="158" t="s">
        <v>2915</v>
      </c>
    </row>
    <row r="495" spans="2:18" x14ac:dyDescent="0.2">
      <c r="B495" s="152" t="s">
        <v>803</v>
      </c>
      <c r="C495" s="152" t="s">
        <v>804</v>
      </c>
      <c r="D495" s="182" t="s">
        <v>804</v>
      </c>
      <c r="E495" s="153">
        <v>-1520.09</v>
      </c>
      <c r="F495" s="153">
        <v>0</v>
      </c>
      <c r="G495" s="159"/>
      <c r="H495" s="155"/>
      <c r="I495" s="155">
        <f t="shared" si="16"/>
        <v>1.2949513706502696E-2</v>
      </c>
      <c r="J495" s="154">
        <v>280476.69</v>
      </c>
      <c r="K495" s="154" t="s">
        <v>2801</v>
      </c>
      <c r="L495" s="156"/>
      <c r="M495" s="20">
        <v>40452</v>
      </c>
      <c r="N495" s="20">
        <v>40816</v>
      </c>
      <c r="O495" s="157">
        <v>40066</v>
      </c>
      <c r="P495" s="158" t="s">
        <v>2915</v>
      </c>
      <c r="Q495" s="157">
        <v>40451</v>
      </c>
      <c r="R495" s="158" t="s">
        <v>2915</v>
      </c>
    </row>
    <row r="496" spans="2:18" x14ac:dyDescent="0.2">
      <c r="B496" s="152" t="s">
        <v>814</v>
      </c>
      <c r="C496" s="152" t="s">
        <v>815</v>
      </c>
      <c r="D496" s="182" t="s">
        <v>815</v>
      </c>
      <c r="E496" s="153">
        <v>-2408.4900000000002</v>
      </c>
      <c r="F496" s="153">
        <v>0</v>
      </c>
      <c r="G496" s="159"/>
      <c r="H496" s="155"/>
      <c r="I496" s="155">
        <f t="shared" si="16"/>
        <v>8.5283577520823099E-3</v>
      </c>
      <c r="J496" s="154">
        <v>184717.79</v>
      </c>
      <c r="K496" s="154" t="s">
        <v>2801</v>
      </c>
      <c r="L496" s="156"/>
      <c r="M496" s="20">
        <v>40452</v>
      </c>
      <c r="N496" s="20">
        <v>40816</v>
      </c>
      <c r="O496" s="157">
        <v>40066</v>
      </c>
      <c r="P496" s="158" t="s">
        <v>2915</v>
      </c>
      <c r="Q496" s="157">
        <v>40451</v>
      </c>
      <c r="R496" s="158" t="s">
        <v>2915</v>
      </c>
    </row>
    <row r="497" spans="2:18" x14ac:dyDescent="0.2">
      <c r="B497" s="152" t="s">
        <v>3591</v>
      </c>
      <c r="C497" s="152" t="s">
        <v>3592</v>
      </c>
      <c r="D497" s="182" t="s">
        <v>3592</v>
      </c>
      <c r="E497" s="153">
        <v>617.62</v>
      </c>
      <c r="F497" s="153">
        <v>14877.9</v>
      </c>
      <c r="G497" s="154">
        <v>-6273.15</v>
      </c>
      <c r="H497" s="155">
        <f t="shared" si="15"/>
        <v>-0.42164216724134451</v>
      </c>
      <c r="I497" s="155">
        <f t="shared" si="16"/>
        <v>3.9727839082110203E-4</v>
      </c>
      <c r="J497" s="154">
        <v>8604.75</v>
      </c>
      <c r="K497" s="154">
        <v>14877.9</v>
      </c>
      <c r="L497" s="156">
        <v>-6273.15</v>
      </c>
      <c r="M497" s="20">
        <v>40452</v>
      </c>
      <c r="N497" s="20">
        <v>40816</v>
      </c>
      <c r="O497" s="157">
        <v>40353</v>
      </c>
      <c r="P497" s="158" t="s">
        <v>3056</v>
      </c>
      <c r="Q497" s="157">
        <v>40449</v>
      </c>
      <c r="R497" s="158" t="s">
        <v>2915</v>
      </c>
    </row>
    <row r="498" spans="2:18" x14ac:dyDescent="0.2">
      <c r="B498" s="152" t="s">
        <v>4563</v>
      </c>
      <c r="C498" s="152" t="s">
        <v>4564</v>
      </c>
      <c r="D498" s="182" t="s">
        <v>4565</v>
      </c>
      <c r="E498" s="153">
        <v>7051.9000000000005</v>
      </c>
      <c r="F498" s="153">
        <v>9073.76</v>
      </c>
      <c r="G498" s="154">
        <v>-2021.8599999999997</v>
      </c>
      <c r="H498" s="155">
        <f t="shared" si="15"/>
        <v>-0.22282493696108335</v>
      </c>
      <c r="I498" s="155">
        <f t="shared" si="16"/>
        <v>3.2558383267745482E-4</v>
      </c>
      <c r="J498" s="154">
        <v>7051.9000000000005</v>
      </c>
      <c r="K498" s="154">
        <v>9073.76</v>
      </c>
      <c r="L498" s="156">
        <v>-2021.8599999999997</v>
      </c>
      <c r="M498" s="20">
        <v>40452</v>
      </c>
      <c r="N498" s="20">
        <v>40816</v>
      </c>
      <c r="O498" s="157">
        <v>40521</v>
      </c>
      <c r="P498" s="158" t="s">
        <v>2921</v>
      </c>
      <c r="Q498" s="157">
        <v>40814</v>
      </c>
      <c r="R498" s="158" t="s">
        <v>2915</v>
      </c>
    </row>
    <row r="499" spans="2:18" x14ac:dyDescent="0.2">
      <c r="B499" s="152" t="s">
        <v>4566</v>
      </c>
      <c r="C499" s="152" t="s">
        <v>4567</v>
      </c>
      <c r="D499" s="182" t="s">
        <v>3635</v>
      </c>
      <c r="E499" s="153">
        <v>-1020</v>
      </c>
      <c r="F499" s="153">
        <v>0</v>
      </c>
      <c r="G499" s="159"/>
      <c r="H499" s="155"/>
      <c r="I499" s="155">
        <f t="shared" si="16"/>
        <v>-4.70930542592782E-5</v>
      </c>
      <c r="J499" s="154">
        <v>-1020</v>
      </c>
      <c r="K499" s="154" t="s">
        <v>2801</v>
      </c>
      <c r="L499" s="156"/>
      <c r="M499" s="20">
        <v>40452</v>
      </c>
      <c r="N499" s="20">
        <v>40816</v>
      </c>
      <c r="O499" s="157">
        <v>40526</v>
      </c>
      <c r="P499" s="158" t="s">
        <v>2921</v>
      </c>
      <c r="Q499" s="157">
        <v>40526</v>
      </c>
      <c r="R499" s="158" t="s">
        <v>2921</v>
      </c>
    </row>
    <row r="500" spans="2:18" x14ac:dyDescent="0.2">
      <c r="B500" s="152" t="s">
        <v>4568</v>
      </c>
      <c r="C500" s="152" t="s">
        <v>4569</v>
      </c>
      <c r="D500" s="182" t="s">
        <v>3635</v>
      </c>
      <c r="E500" s="153">
        <v>-801</v>
      </c>
      <c r="F500" s="153">
        <v>0</v>
      </c>
      <c r="G500" s="159"/>
      <c r="H500" s="155"/>
      <c r="I500" s="155">
        <f t="shared" si="16"/>
        <v>-3.6981898491844934E-5</v>
      </c>
      <c r="J500" s="154">
        <v>-801</v>
      </c>
      <c r="K500" s="154" t="s">
        <v>2801</v>
      </c>
      <c r="L500" s="156"/>
      <c r="M500" s="20">
        <v>40452</v>
      </c>
      <c r="N500" s="20">
        <v>40816</v>
      </c>
      <c r="O500" s="157">
        <v>40526</v>
      </c>
      <c r="P500" s="158" t="s">
        <v>2921</v>
      </c>
      <c r="Q500" s="157">
        <v>40526</v>
      </c>
      <c r="R500" s="158" t="s">
        <v>2921</v>
      </c>
    </row>
    <row r="501" spans="2:18" ht="25.5" x14ac:dyDescent="0.2">
      <c r="B501" s="152" t="s">
        <v>4570</v>
      </c>
      <c r="C501" s="152" t="s">
        <v>4571</v>
      </c>
      <c r="D501" s="182" t="s">
        <v>4572</v>
      </c>
      <c r="E501" s="153">
        <v>27193.670000000002</v>
      </c>
      <c r="F501" s="153">
        <v>0</v>
      </c>
      <c r="G501" s="159"/>
      <c r="H501" s="155"/>
      <c r="I501" s="155">
        <f t="shared" si="16"/>
        <v>1.255522526293045E-3</v>
      </c>
      <c r="J501" s="154">
        <v>27193.670000000002</v>
      </c>
      <c r="K501" s="154" t="s">
        <v>2801</v>
      </c>
      <c r="L501" s="156"/>
      <c r="M501" s="20">
        <v>40452</v>
      </c>
      <c r="N501" s="20">
        <v>40816</v>
      </c>
      <c r="O501" s="157">
        <v>40436</v>
      </c>
      <c r="P501" s="158" t="s">
        <v>2915</v>
      </c>
      <c r="Q501" s="157">
        <v>42643</v>
      </c>
      <c r="R501" s="158" t="s">
        <v>2915</v>
      </c>
    </row>
    <row r="502" spans="2:18" ht="25.5" x14ac:dyDescent="0.2">
      <c r="B502" s="152" t="s">
        <v>4573</v>
      </c>
      <c r="C502" s="152" t="s">
        <v>4574</v>
      </c>
      <c r="D502" s="182" t="s">
        <v>4575</v>
      </c>
      <c r="E502" s="153">
        <v>10298.48</v>
      </c>
      <c r="F502" s="153">
        <v>0</v>
      </c>
      <c r="G502" s="159"/>
      <c r="H502" s="155"/>
      <c r="I502" s="155">
        <f t="shared" si="16"/>
        <v>4.7547733081185423E-4</v>
      </c>
      <c r="J502" s="154">
        <v>10298.48</v>
      </c>
      <c r="K502" s="154" t="s">
        <v>2801</v>
      </c>
      <c r="L502" s="156"/>
      <c r="M502" s="20">
        <v>40452</v>
      </c>
      <c r="N502" s="20">
        <v>40816</v>
      </c>
      <c r="O502" s="157">
        <v>40436</v>
      </c>
      <c r="P502" s="158" t="s">
        <v>2915</v>
      </c>
      <c r="Q502" s="157">
        <v>42643</v>
      </c>
      <c r="R502" s="158" t="s">
        <v>2915</v>
      </c>
    </row>
    <row r="503" spans="2:18" x14ac:dyDescent="0.2">
      <c r="B503" s="152" t="s">
        <v>4576</v>
      </c>
      <c r="C503" s="152" t="s">
        <v>4577</v>
      </c>
      <c r="D503" s="182" t="s">
        <v>4578</v>
      </c>
      <c r="E503" s="153">
        <v>7709.76</v>
      </c>
      <c r="F503" s="153">
        <v>0</v>
      </c>
      <c r="G503" s="159"/>
      <c r="H503" s="155"/>
      <c r="I503" s="155">
        <f t="shared" si="16"/>
        <v>3.5595700588824774E-4</v>
      </c>
      <c r="J503" s="154">
        <v>7709.76</v>
      </c>
      <c r="K503" s="154" t="s">
        <v>2801</v>
      </c>
      <c r="L503" s="156"/>
      <c r="M503" s="20">
        <v>40452</v>
      </c>
      <c r="N503" s="20">
        <v>40816</v>
      </c>
      <c r="O503" s="157">
        <v>40436</v>
      </c>
      <c r="P503" s="158" t="s">
        <v>2915</v>
      </c>
      <c r="Q503" s="157">
        <v>42643</v>
      </c>
      <c r="R503" s="158" t="s">
        <v>2915</v>
      </c>
    </row>
    <row r="504" spans="2:18" ht="25.5" x14ac:dyDescent="0.2">
      <c r="B504" s="152" t="s">
        <v>4579</v>
      </c>
      <c r="C504" s="152" t="s">
        <v>4580</v>
      </c>
      <c r="D504" s="182" t="s">
        <v>4581</v>
      </c>
      <c r="E504" s="153">
        <v>13106.84</v>
      </c>
      <c r="F504" s="153">
        <v>0</v>
      </c>
      <c r="G504" s="159"/>
      <c r="H504" s="155"/>
      <c r="I504" s="155">
        <f t="shared" si="16"/>
        <v>6.0513836008595863E-4</v>
      </c>
      <c r="J504" s="154">
        <v>13106.84</v>
      </c>
      <c r="K504" s="154" t="s">
        <v>2801</v>
      </c>
      <c r="L504" s="156"/>
      <c r="M504" s="20">
        <v>40452</v>
      </c>
      <c r="N504" s="20">
        <v>40816</v>
      </c>
      <c r="O504" s="157">
        <v>40435</v>
      </c>
      <c r="P504" s="158" t="s">
        <v>2915</v>
      </c>
      <c r="Q504" s="157">
        <v>42643</v>
      </c>
      <c r="R504" s="158" t="s">
        <v>2915</v>
      </c>
    </row>
    <row r="505" spans="2:18" ht="25.5" x14ac:dyDescent="0.2">
      <c r="B505" s="152" t="s">
        <v>3596</v>
      </c>
      <c r="C505" s="152" t="s">
        <v>3597</v>
      </c>
      <c r="D505" s="182" t="s">
        <v>3598</v>
      </c>
      <c r="E505" s="153">
        <v>54391.040000000001</v>
      </c>
      <c r="F505" s="153">
        <v>0</v>
      </c>
      <c r="G505" s="159"/>
      <c r="H505" s="155"/>
      <c r="I505" s="155">
        <f t="shared" si="16"/>
        <v>2.641747669413223E-3</v>
      </c>
      <c r="J505" s="154">
        <v>57218.26</v>
      </c>
      <c r="K505" s="154" t="s">
        <v>2801</v>
      </c>
      <c r="L505" s="156"/>
      <c r="M505" s="20">
        <v>40452</v>
      </c>
      <c r="N505" s="20">
        <v>40816</v>
      </c>
      <c r="O505" s="157">
        <v>40435</v>
      </c>
      <c r="P505" s="158" t="s">
        <v>2915</v>
      </c>
      <c r="Q505" s="157">
        <v>42643</v>
      </c>
      <c r="R505" s="158" t="s">
        <v>2915</v>
      </c>
    </row>
    <row r="506" spans="2:18" ht="25.5" x14ac:dyDescent="0.2">
      <c r="B506" s="152" t="s">
        <v>4582</v>
      </c>
      <c r="C506" s="152" t="s">
        <v>4583</v>
      </c>
      <c r="D506" s="182" t="s">
        <v>4584</v>
      </c>
      <c r="E506" s="153">
        <v>96853.7</v>
      </c>
      <c r="F506" s="153">
        <v>0</v>
      </c>
      <c r="G506" s="159"/>
      <c r="H506" s="155"/>
      <c r="I506" s="155">
        <f t="shared" si="16"/>
        <v>4.471702499325346E-3</v>
      </c>
      <c r="J506" s="154">
        <v>96853.7</v>
      </c>
      <c r="K506" s="154" t="s">
        <v>2801</v>
      </c>
      <c r="L506" s="156"/>
      <c r="M506" s="20">
        <v>40452</v>
      </c>
      <c r="N506" s="20">
        <v>40816</v>
      </c>
      <c r="O506" s="157">
        <v>40435</v>
      </c>
      <c r="P506" s="158" t="s">
        <v>2915</v>
      </c>
      <c r="Q506" s="157">
        <v>42643</v>
      </c>
      <c r="R506" s="158" t="s">
        <v>2915</v>
      </c>
    </row>
    <row r="507" spans="2:18" ht="25.5" x14ac:dyDescent="0.2">
      <c r="B507" s="152" t="s">
        <v>4585</v>
      </c>
      <c r="C507" s="152" t="s">
        <v>4586</v>
      </c>
      <c r="D507" s="182" t="s">
        <v>4587</v>
      </c>
      <c r="E507" s="153">
        <v>26483.74</v>
      </c>
      <c r="F507" s="153">
        <v>0</v>
      </c>
      <c r="G507" s="159"/>
      <c r="H507" s="155"/>
      <c r="I507" s="155">
        <f t="shared" si="16"/>
        <v>1.2227452988319769E-3</v>
      </c>
      <c r="J507" s="154">
        <v>26483.74</v>
      </c>
      <c r="K507" s="154" t="s">
        <v>2801</v>
      </c>
      <c r="L507" s="156"/>
      <c r="M507" s="20">
        <v>40452</v>
      </c>
      <c r="N507" s="20">
        <v>40816</v>
      </c>
      <c r="O507" s="157">
        <v>40431</v>
      </c>
      <c r="P507" s="158" t="s">
        <v>2915</v>
      </c>
      <c r="Q507" s="157">
        <v>40444</v>
      </c>
      <c r="R507" s="158" t="s">
        <v>2915</v>
      </c>
    </row>
    <row r="508" spans="2:18" x14ac:dyDescent="0.2">
      <c r="B508" s="152" t="s">
        <v>4588</v>
      </c>
      <c r="C508" s="152" t="s">
        <v>4589</v>
      </c>
      <c r="D508" s="182" t="s">
        <v>4590</v>
      </c>
      <c r="E508" s="153">
        <v>24579.34</v>
      </c>
      <c r="F508" s="153">
        <v>0</v>
      </c>
      <c r="G508" s="159"/>
      <c r="H508" s="155"/>
      <c r="I508" s="155">
        <f t="shared" si="16"/>
        <v>1.1348197963502421E-3</v>
      </c>
      <c r="J508" s="154">
        <v>24579.34</v>
      </c>
      <c r="K508" s="154" t="s">
        <v>2801</v>
      </c>
      <c r="L508" s="156"/>
      <c r="M508" s="20">
        <v>40452</v>
      </c>
      <c r="N508" s="20">
        <v>40816</v>
      </c>
      <c r="O508" s="157">
        <v>40435</v>
      </c>
      <c r="P508" s="158" t="s">
        <v>2915</v>
      </c>
      <c r="Q508" s="157">
        <v>42643</v>
      </c>
      <c r="R508" s="158" t="s">
        <v>2915</v>
      </c>
    </row>
    <row r="509" spans="2:18" ht="25.5" x14ac:dyDescent="0.2">
      <c r="B509" s="152" t="s">
        <v>4591</v>
      </c>
      <c r="C509" s="152" t="s">
        <v>4592</v>
      </c>
      <c r="D509" s="182" t="s">
        <v>4593</v>
      </c>
      <c r="E509" s="153">
        <v>12649.51</v>
      </c>
      <c r="F509" s="153">
        <v>0</v>
      </c>
      <c r="G509" s="159"/>
      <c r="H509" s="155"/>
      <c r="I509" s="155">
        <f t="shared" si="16"/>
        <v>5.8402358900321776E-4</v>
      </c>
      <c r="J509" s="154">
        <v>12649.51</v>
      </c>
      <c r="K509" s="154" t="s">
        <v>2801</v>
      </c>
      <c r="L509" s="156"/>
      <c r="M509" s="20">
        <v>40452</v>
      </c>
      <c r="N509" s="20">
        <v>40816</v>
      </c>
      <c r="O509" s="157">
        <v>40432</v>
      </c>
      <c r="P509" s="158" t="s">
        <v>2915</v>
      </c>
      <c r="Q509" s="157">
        <v>40444</v>
      </c>
      <c r="R509" s="158" t="s">
        <v>2915</v>
      </c>
    </row>
    <row r="510" spans="2:18" ht="25.5" x14ac:dyDescent="0.2">
      <c r="B510" s="152" t="s">
        <v>4594</v>
      </c>
      <c r="C510" s="152" t="s">
        <v>4595</v>
      </c>
      <c r="D510" s="182" t="s">
        <v>4596</v>
      </c>
      <c r="E510" s="153">
        <v>6529.59</v>
      </c>
      <c r="F510" s="153">
        <v>0</v>
      </c>
      <c r="G510" s="159"/>
      <c r="H510" s="155"/>
      <c r="I510" s="155">
        <f t="shared" si="16"/>
        <v>3.014689570204317E-4</v>
      </c>
      <c r="J510" s="154">
        <v>6529.59</v>
      </c>
      <c r="K510" s="154" t="s">
        <v>2801</v>
      </c>
      <c r="L510" s="156"/>
      <c r="M510" s="20">
        <v>40452</v>
      </c>
      <c r="N510" s="20">
        <v>40816</v>
      </c>
      <c r="O510" s="157">
        <v>40432</v>
      </c>
      <c r="P510" s="158" t="s">
        <v>2915</v>
      </c>
      <c r="Q510" s="157">
        <v>40444</v>
      </c>
      <c r="R510" s="158" t="s">
        <v>2915</v>
      </c>
    </row>
    <row r="511" spans="2:18" x14ac:dyDescent="0.2">
      <c r="B511" s="152" t="s">
        <v>4597</v>
      </c>
      <c r="C511" s="152" t="s">
        <v>4598</v>
      </c>
      <c r="D511" s="182" t="s">
        <v>4599</v>
      </c>
      <c r="E511" s="153">
        <v>8514.93</v>
      </c>
      <c r="F511" s="153">
        <v>6172.1</v>
      </c>
      <c r="G511" s="154">
        <v>2342.83</v>
      </c>
      <c r="H511" s="155">
        <f t="shared" si="15"/>
        <v>0.37958393415531178</v>
      </c>
      <c r="I511" s="155">
        <f t="shared" si="16"/>
        <v>3.9313143186662326E-4</v>
      </c>
      <c r="J511" s="154">
        <v>8514.93</v>
      </c>
      <c r="K511" s="154">
        <v>6172.1</v>
      </c>
      <c r="L511" s="156">
        <v>2342.83</v>
      </c>
      <c r="M511" s="20">
        <v>40452</v>
      </c>
      <c r="N511" s="20">
        <v>40816</v>
      </c>
      <c r="O511" s="157">
        <v>40442</v>
      </c>
      <c r="P511" s="158" t="s">
        <v>2915</v>
      </c>
      <c r="Q511" s="157">
        <v>40451</v>
      </c>
      <c r="R511" s="158" t="s">
        <v>2915</v>
      </c>
    </row>
    <row r="512" spans="2:18" x14ac:dyDescent="0.2">
      <c r="B512" s="152" t="s">
        <v>3605</v>
      </c>
      <c r="C512" s="152" t="s">
        <v>3606</v>
      </c>
      <c r="D512" s="182" t="s">
        <v>3607</v>
      </c>
      <c r="E512" s="153">
        <v>-442.16</v>
      </c>
      <c r="F512" s="153">
        <v>3962.4500000000003</v>
      </c>
      <c r="G512" s="154">
        <v>-4387.13</v>
      </c>
      <c r="H512" s="155">
        <f t="shared" si="15"/>
        <v>-1.10717611578695</v>
      </c>
      <c r="I512" s="155">
        <f t="shared" si="16"/>
        <v>-1.9607331649833593E-5</v>
      </c>
      <c r="J512" s="154">
        <v>-424.68</v>
      </c>
      <c r="K512" s="154">
        <v>3962.4500000000003</v>
      </c>
      <c r="L512" s="156">
        <v>-4387.13</v>
      </c>
      <c r="M512" s="20">
        <v>40452</v>
      </c>
      <c r="N512" s="20">
        <v>40816</v>
      </c>
      <c r="O512" s="157">
        <v>40428</v>
      </c>
      <c r="P512" s="158" t="s">
        <v>2915</v>
      </c>
      <c r="Q512" s="157">
        <v>40756</v>
      </c>
      <c r="R512" s="158" t="s">
        <v>2926</v>
      </c>
    </row>
    <row r="513" spans="2:18" x14ac:dyDescent="0.2">
      <c r="B513" s="152" t="s">
        <v>4600</v>
      </c>
      <c r="C513" s="152" t="s">
        <v>4601</v>
      </c>
      <c r="D513" s="182" t="s">
        <v>4602</v>
      </c>
      <c r="E513" s="153">
        <v>10922.84</v>
      </c>
      <c r="F513" s="153">
        <v>0</v>
      </c>
      <c r="G513" s="159"/>
      <c r="H513" s="155"/>
      <c r="I513" s="155">
        <f t="shared" si="16"/>
        <v>5.0430382037785712E-4</v>
      </c>
      <c r="J513" s="154">
        <v>10922.84</v>
      </c>
      <c r="K513" s="154" t="s">
        <v>2801</v>
      </c>
      <c r="L513" s="156"/>
      <c r="M513" s="20">
        <v>40452</v>
      </c>
      <c r="N513" s="20">
        <v>40816</v>
      </c>
      <c r="O513" s="157">
        <v>40436</v>
      </c>
      <c r="P513" s="158" t="s">
        <v>2915</v>
      </c>
      <c r="Q513" s="157">
        <v>42643</v>
      </c>
      <c r="R513" s="158" t="s">
        <v>2915</v>
      </c>
    </row>
    <row r="514" spans="2:18" x14ac:dyDescent="0.2">
      <c r="B514" s="152" t="s">
        <v>4603</v>
      </c>
      <c r="C514" s="152" t="s">
        <v>4604</v>
      </c>
      <c r="D514" s="182" t="s">
        <v>4605</v>
      </c>
      <c r="E514" s="153">
        <v>31850.14</v>
      </c>
      <c r="F514" s="153">
        <v>0</v>
      </c>
      <c r="G514" s="159"/>
      <c r="H514" s="155"/>
      <c r="I514" s="155">
        <f t="shared" si="16"/>
        <v>1.4705101678290262E-3</v>
      </c>
      <c r="J514" s="154">
        <v>31850.14</v>
      </c>
      <c r="K514" s="154" t="s">
        <v>2801</v>
      </c>
      <c r="L514" s="156"/>
      <c r="M514" s="20">
        <v>40452</v>
      </c>
      <c r="N514" s="20">
        <v>40816</v>
      </c>
      <c r="O514" s="157">
        <v>40433</v>
      </c>
      <c r="P514" s="158" t="s">
        <v>2915</v>
      </c>
      <c r="Q514" s="157">
        <v>40444</v>
      </c>
      <c r="R514" s="158" t="s">
        <v>2915</v>
      </c>
    </row>
    <row r="515" spans="2:18" x14ac:dyDescent="0.2">
      <c r="B515" s="152" t="s">
        <v>3609</v>
      </c>
      <c r="C515" s="152" t="s">
        <v>3610</v>
      </c>
      <c r="D515" s="182" t="s">
        <v>3611</v>
      </c>
      <c r="E515" s="153">
        <v>334226.02</v>
      </c>
      <c r="F515" s="153">
        <v>0</v>
      </c>
      <c r="G515" s="159"/>
      <c r="H515" s="155"/>
      <c r="I515" s="155">
        <f t="shared" si="16"/>
        <v>1.5418097445224892E-2</v>
      </c>
      <c r="J515" s="154">
        <v>333944.35000000003</v>
      </c>
      <c r="K515" s="154" t="s">
        <v>2801</v>
      </c>
      <c r="L515" s="156"/>
      <c r="M515" s="20">
        <v>40452</v>
      </c>
      <c r="N515" s="20">
        <v>40816</v>
      </c>
      <c r="O515" s="157">
        <v>40433</v>
      </c>
      <c r="P515" s="158" t="s">
        <v>2915</v>
      </c>
      <c r="Q515" s="157">
        <v>40444</v>
      </c>
      <c r="R515" s="158" t="s">
        <v>2915</v>
      </c>
    </row>
    <row r="516" spans="2:18" x14ac:dyDescent="0.2">
      <c r="B516" s="152" t="s">
        <v>3612</v>
      </c>
      <c r="C516" s="152" t="s">
        <v>3613</v>
      </c>
      <c r="D516" s="182" t="s">
        <v>3614</v>
      </c>
      <c r="E516" s="153">
        <v>-297.88</v>
      </c>
      <c r="F516" s="153">
        <v>5735.4800000000005</v>
      </c>
      <c r="G516" s="154">
        <v>-4756.9400000000005</v>
      </c>
      <c r="H516" s="155">
        <f t="shared" si="15"/>
        <v>-0.82938829879975173</v>
      </c>
      <c r="I516" s="155">
        <f t="shared" si="16"/>
        <v>4.5178860112621656E-5</v>
      </c>
      <c r="J516" s="154">
        <v>978.54</v>
      </c>
      <c r="K516" s="154">
        <v>5735.4800000000005</v>
      </c>
      <c r="L516" s="156">
        <v>-4756.9400000000005</v>
      </c>
      <c r="M516" s="20">
        <v>40452</v>
      </c>
      <c r="N516" s="20">
        <v>40816</v>
      </c>
      <c r="O516" s="157">
        <v>40350</v>
      </c>
      <c r="P516" s="158" t="s">
        <v>3056</v>
      </c>
      <c r="Q516" s="157">
        <v>40452</v>
      </c>
      <c r="R516" s="158" t="s">
        <v>2917</v>
      </c>
    </row>
    <row r="517" spans="2:18" x14ac:dyDescent="0.2">
      <c r="B517" s="152" t="s">
        <v>4606</v>
      </c>
      <c r="C517" s="152" t="s">
        <v>4607</v>
      </c>
      <c r="D517" s="182" t="s">
        <v>4608</v>
      </c>
      <c r="E517" s="153">
        <v>8510.2800000000007</v>
      </c>
      <c r="F517" s="153">
        <v>7475.7300000000005</v>
      </c>
      <c r="G517" s="154">
        <v>1034.5500000000002</v>
      </c>
      <c r="H517" s="155">
        <f t="shared" si="15"/>
        <v>0.13838782299521252</v>
      </c>
      <c r="I517" s="155">
        <f t="shared" si="16"/>
        <v>3.9291674294279419E-4</v>
      </c>
      <c r="J517" s="154">
        <v>8510.2800000000007</v>
      </c>
      <c r="K517" s="154">
        <v>7475.7300000000005</v>
      </c>
      <c r="L517" s="156">
        <v>1034.5500000000002</v>
      </c>
      <c r="M517" s="20">
        <v>40452</v>
      </c>
      <c r="N517" s="20">
        <v>40816</v>
      </c>
      <c r="O517" s="157">
        <v>40493</v>
      </c>
      <c r="P517" s="158" t="s">
        <v>2965</v>
      </c>
      <c r="Q517" s="157">
        <v>40814</v>
      </c>
      <c r="R517" s="158" t="s">
        <v>2915</v>
      </c>
    </row>
    <row r="518" spans="2:18" x14ac:dyDescent="0.2">
      <c r="B518" s="152" t="s">
        <v>4609</v>
      </c>
      <c r="C518" s="152" t="s">
        <v>4610</v>
      </c>
      <c r="D518" s="182" t="s">
        <v>4611</v>
      </c>
      <c r="E518" s="153">
        <v>12502.83</v>
      </c>
      <c r="F518" s="153">
        <v>10999.08</v>
      </c>
      <c r="G518" s="154">
        <v>1503.75</v>
      </c>
      <c r="H518" s="155">
        <f t="shared" si="15"/>
        <v>0.13671597988195378</v>
      </c>
      <c r="I518" s="155">
        <f t="shared" si="16"/>
        <v>5.7725142312208943E-4</v>
      </c>
      <c r="J518" s="154">
        <v>12502.83</v>
      </c>
      <c r="K518" s="154">
        <v>10999.08</v>
      </c>
      <c r="L518" s="156">
        <v>1503.75</v>
      </c>
      <c r="M518" s="20">
        <v>40452</v>
      </c>
      <c r="N518" s="20">
        <v>40816</v>
      </c>
      <c r="O518" s="157">
        <v>40499</v>
      </c>
      <c r="P518" s="158" t="s">
        <v>2965</v>
      </c>
      <c r="Q518" s="157">
        <v>40814</v>
      </c>
      <c r="R518" s="158" t="s">
        <v>2915</v>
      </c>
    </row>
    <row r="519" spans="2:18" x14ac:dyDescent="0.2">
      <c r="B519" s="152" t="s">
        <v>4612</v>
      </c>
      <c r="C519" s="152" t="s">
        <v>4613</v>
      </c>
      <c r="D519" s="182" t="s">
        <v>4614</v>
      </c>
      <c r="E519" s="153">
        <v>8285.39</v>
      </c>
      <c r="F519" s="153">
        <v>1802.1000000000001</v>
      </c>
      <c r="G519" s="154">
        <v>6483.2899999999991</v>
      </c>
      <c r="H519" s="155">
        <f t="shared" si="15"/>
        <v>3.5976305421452741</v>
      </c>
      <c r="I519" s="155">
        <f t="shared" si="16"/>
        <v>3.8253364787184407E-4</v>
      </c>
      <c r="J519" s="154">
        <v>8285.39</v>
      </c>
      <c r="K519" s="154">
        <v>1802.1000000000001</v>
      </c>
      <c r="L519" s="156">
        <v>6483.2899999999991</v>
      </c>
      <c r="M519" s="20">
        <v>40452</v>
      </c>
      <c r="N519" s="20">
        <v>40816</v>
      </c>
      <c r="O519" s="157">
        <v>40526</v>
      </c>
      <c r="P519" s="158" t="s">
        <v>2921</v>
      </c>
      <c r="Q519" s="157">
        <v>40878</v>
      </c>
      <c r="R519" s="158" t="s">
        <v>2921</v>
      </c>
    </row>
    <row r="520" spans="2:18" ht="25.5" x14ac:dyDescent="0.2">
      <c r="B520" s="152" t="s">
        <v>4615</v>
      </c>
      <c r="C520" s="152" t="s">
        <v>4616</v>
      </c>
      <c r="D520" s="182" t="s">
        <v>4617</v>
      </c>
      <c r="E520" s="153">
        <v>17689.5</v>
      </c>
      <c r="F520" s="153">
        <v>3861.54</v>
      </c>
      <c r="G520" s="154">
        <v>13827.96</v>
      </c>
      <c r="H520" s="155">
        <f t="shared" si="15"/>
        <v>3.5809443900619957</v>
      </c>
      <c r="I520" s="155">
        <f t="shared" si="16"/>
        <v>8.1671821894068787E-4</v>
      </c>
      <c r="J520" s="154">
        <v>17689.5</v>
      </c>
      <c r="K520" s="154">
        <v>3861.54</v>
      </c>
      <c r="L520" s="156">
        <v>13827.96</v>
      </c>
      <c r="M520" s="20">
        <v>40452</v>
      </c>
      <c r="N520" s="20">
        <v>40816</v>
      </c>
      <c r="O520" s="157">
        <v>40578</v>
      </c>
      <c r="P520" s="158" t="s">
        <v>2990</v>
      </c>
      <c r="Q520" s="157">
        <v>40940</v>
      </c>
      <c r="R520" s="158" t="s">
        <v>2990</v>
      </c>
    </row>
    <row r="521" spans="2:18" x14ac:dyDescent="0.2">
      <c r="B521" s="152" t="s">
        <v>4618</v>
      </c>
      <c r="C521" s="152" t="s">
        <v>4619</v>
      </c>
      <c r="D521" s="182" t="s">
        <v>4620</v>
      </c>
      <c r="E521" s="153">
        <v>7838.95</v>
      </c>
      <c r="F521" s="153">
        <v>5436.96</v>
      </c>
      <c r="G521" s="154">
        <v>2401.9899999999998</v>
      </c>
      <c r="H521" s="155">
        <f t="shared" si="15"/>
        <v>0.44178916159030041</v>
      </c>
      <c r="I521" s="155">
        <f t="shared" si="16"/>
        <v>3.6192166439781256E-4</v>
      </c>
      <c r="J521" s="154">
        <v>7838.95</v>
      </c>
      <c r="K521" s="154">
        <v>5436.96</v>
      </c>
      <c r="L521" s="156">
        <v>2401.9899999999998</v>
      </c>
      <c r="M521" s="20">
        <v>40452</v>
      </c>
      <c r="N521" s="20">
        <v>40816</v>
      </c>
      <c r="O521" s="157">
        <v>40464</v>
      </c>
      <c r="P521" s="158" t="s">
        <v>2917</v>
      </c>
      <c r="Q521" s="157">
        <v>40814</v>
      </c>
      <c r="R521" s="158" t="s">
        <v>2915</v>
      </c>
    </row>
    <row r="522" spans="2:18" x14ac:dyDescent="0.2">
      <c r="B522" s="152" t="s">
        <v>4621</v>
      </c>
      <c r="C522" s="152" t="s">
        <v>4622</v>
      </c>
      <c r="D522" s="182" t="s">
        <v>4623</v>
      </c>
      <c r="E522" s="153">
        <v>58151.83</v>
      </c>
      <c r="F522" s="153">
        <v>48209.340000000004</v>
      </c>
      <c r="G522" s="154">
        <v>9942.489999999998</v>
      </c>
      <c r="H522" s="155">
        <f t="shared" si="15"/>
        <v>0.20623576261363455</v>
      </c>
      <c r="I522" s="155">
        <f t="shared" si="16"/>
        <v>2.684850279868943E-3</v>
      </c>
      <c r="J522" s="154">
        <v>58151.83</v>
      </c>
      <c r="K522" s="154">
        <v>48209.340000000004</v>
      </c>
      <c r="L522" s="156">
        <v>9942.489999999998</v>
      </c>
      <c r="M522" s="20">
        <v>40452</v>
      </c>
      <c r="N522" s="20">
        <v>40816</v>
      </c>
      <c r="O522" s="157">
        <v>40549</v>
      </c>
      <c r="P522" s="158" t="s">
        <v>2922</v>
      </c>
      <c r="Q522" s="157">
        <v>40817</v>
      </c>
      <c r="R522" s="158" t="s">
        <v>2917</v>
      </c>
    </row>
    <row r="523" spans="2:18" x14ac:dyDescent="0.2">
      <c r="B523" s="152" t="s">
        <v>3615</v>
      </c>
      <c r="C523" s="152" t="s">
        <v>3616</v>
      </c>
      <c r="D523" s="182" t="s">
        <v>3617</v>
      </c>
      <c r="E523" s="153">
        <v>127.26</v>
      </c>
      <c r="F523" s="153">
        <v>24583.3</v>
      </c>
      <c r="G523" s="154">
        <v>599.94000000000233</v>
      </c>
      <c r="H523" s="155">
        <f t="shared" si="15"/>
        <v>2.440437207372494E-2</v>
      </c>
      <c r="I523" s="155">
        <f t="shared" si="16"/>
        <v>1.1627016546513973E-3</v>
      </c>
      <c r="J523" s="154">
        <v>25183.24</v>
      </c>
      <c r="K523" s="154">
        <v>24583.3</v>
      </c>
      <c r="L523" s="156">
        <v>599.94000000000233</v>
      </c>
      <c r="M523" s="20">
        <v>40452</v>
      </c>
      <c r="N523" s="20">
        <v>40816</v>
      </c>
      <c r="O523" s="157">
        <v>40275</v>
      </c>
      <c r="P523" s="158" t="s">
        <v>2931</v>
      </c>
      <c r="Q523" s="157">
        <v>40449</v>
      </c>
      <c r="R523" s="158" t="s">
        <v>2915</v>
      </c>
    </row>
    <row r="524" spans="2:18" x14ac:dyDescent="0.2">
      <c r="B524" s="152" t="s">
        <v>787</v>
      </c>
      <c r="C524" s="152" t="s">
        <v>788</v>
      </c>
      <c r="D524" s="182" t="s">
        <v>788</v>
      </c>
      <c r="E524" s="153">
        <v>-10745.07</v>
      </c>
      <c r="F524" s="153">
        <v>0</v>
      </c>
      <c r="G524" s="159"/>
      <c r="H524" s="155"/>
      <c r="I524" s="155">
        <f t="shared" si="16"/>
        <v>2.4995108093564668E-2</v>
      </c>
      <c r="J524" s="154">
        <v>541375.17000000004</v>
      </c>
      <c r="K524" s="154" t="s">
        <v>2801</v>
      </c>
      <c r="L524" s="156"/>
      <c r="M524" s="20">
        <v>40452</v>
      </c>
      <c r="N524" s="20">
        <v>40816</v>
      </c>
      <c r="O524" s="157">
        <v>40066</v>
      </c>
      <c r="P524" s="158" t="s">
        <v>2915</v>
      </c>
      <c r="Q524" s="157">
        <v>40451</v>
      </c>
      <c r="R524" s="158" t="s">
        <v>2915</v>
      </c>
    </row>
    <row r="525" spans="2:18" x14ac:dyDescent="0.2">
      <c r="B525" s="152" t="s">
        <v>4624</v>
      </c>
      <c r="C525" s="152" t="s">
        <v>4625</v>
      </c>
      <c r="D525" s="182" t="s">
        <v>3635</v>
      </c>
      <c r="E525" s="153">
        <v>-329</v>
      </c>
      <c r="F525" s="153">
        <v>0</v>
      </c>
      <c r="G525" s="159"/>
      <c r="H525" s="155"/>
      <c r="I525" s="155">
        <f t="shared" si="16"/>
        <v>-1.5189818481669144E-5</v>
      </c>
      <c r="J525" s="154">
        <v>-329</v>
      </c>
      <c r="K525" s="154" t="s">
        <v>2801</v>
      </c>
      <c r="L525" s="156"/>
      <c r="M525" s="20">
        <v>40452</v>
      </c>
      <c r="N525" s="20">
        <v>40816</v>
      </c>
      <c r="O525" s="157">
        <v>40511</v>
      </c>
      <c r="P525" s="158" t="s">
        <v>2965</v>
      </c>
      <c r="Q525" s="157">
        <v>40511</v>
      </c>
      <c r="R525" s="158" t="s">
        <v>2965</v>
      </c>
    </row>
    <row r="526" spans="2:18" x14ac:dyDescent="0.2">
      <c r="B526" s="152" t="s">
        <v>4626</v>
      </c>
      <c r="C526" s="152" t="s">
        <v>4627</v>
      </c>
      <c r="D526" s="182" t="s">
        <v>3635</v>
      </c>
      <c r="E526" s="153">
        <v>-7370</v>
      </c>
      <c r="F526" s="153">
        <v>0</v>
      </c>
      <c r="G526" s="159"/>
      <c r="H526" s="155"/>
      <c r="I526" s="155">
        <f t="shared" si="16"/>
        <v>-3.4027040185380424E-4</v>
      </c>
      <c r="J526" s="154">
        <v>-7370</v>
      </c>
      <c r="K526" s="154" t="s">
        <v>2801</v>
      </c>
      <c r="L526" s="156"/>
      <c r="M526" s="20">
        <v>40452</v>
      </c>
      <c r="N526" s="20">
        <v>40816</v>
      </c>
      <c r="O526" s="157">
        <v>40505</v>
      </c>
      <c r="P526" s="158" t="s">
        <v>2965</v>
      </c>
      <c r="Q526" s="157">
        <v>40505</v>
      </c>
      <c r="R526" s="158" t="s">
        <v>2965</v>
      </c>
    </row>
    <row r="527" spans="2:18" x14ac:dyDescent="0.2">
      <c r="B527" s="152" t="s">
        <v>4628</v>
      </c>
      <c r="C527" s="152" t="s">
        <v>4629</v>
      </c>
      <c r="D527" s="182" t="s">
        <v>3635</v>
      </c>
      <c r="E527" s="153">
        <v>-11239</v>
      </c>
      <c r="F527" s="153">
        <v>0</v>
      </c>
      <c r="G527" s="159"/>
      <c r="H527" s="155"/>
      <c r="I527" s="155">
        <f t="shared" ref="I527:I546" si="17">J527/21659245</f>
        <v>-5.1890082041179187E-4</v>
      </c>
      <c r="J527" s="154">
        <v>-11239</v>
      </c>
      <c r="K527" s="154" t="s">
        <v>2801</v>
      </c>
      <c r="L527" s="156"/>
      <c r="M527" s="20">
        <v>40452</v>
      </c>
      <c r="N527" s="20">
        <v>40816</v>
      </c>
      <c r="O527" s="157">
        <v>40505</v>
      </c>
      <c r="P527" s="158" t="s">
        <v>2965</v>
      </c>
      <c r="Q527" s="157">
        <v>40505</v>
      </c>
      <c r="R527" s="158" t="s">
        <v>2965</v>
      </c>
    </row>
    <row r="528" spans="2:18" x14ac:dyDescent="0.2">
      <c r="B528" s="152" t="s">
        <v>3618</v>
      </c>
      <c r="C528" s="152" t="s">
        <v>3619</v>
      </c>
      <c r="D528" s="182" t="s">
        <v>3620</v>
      </c>
      <c r="E528" s="153">
        <v>6134.28</v>
      </c>
      <c r="F528" s="153">
        <v>18483.580000000002</v>
      </c>
      <c r="G528" s="154">
        <v>3756.0699999999997</v>
      </c>
      <c r="H528" s="155">
        <f t="shared" ref="H528:H546" si="18">G528/F528</f>
        <v>0.20321117445862757</v>
      </c>
      <c r="I528" s="155">
        <f t="shared" si="17"/>
        <v>1.0267971021150554E-3</v>
      </c>
      <c r="J528" s="154">
        <v>22239.65</v>
      </c>
      <c r="K528" s="154">
        <v>18483.580000000002</v>
      </c>
      <c r="L528" s="156">
        <v>3756.0699999999997</v>
      </c>
      <c r="M528" s="20">
        <v>40452</v>
      </c>
      <c r="N528" s="20">
        <v>40816</v>
      </c>
      <c r="O528" s="157">
        <v>40448</v>
      </c>
      <c r="P528" s="158" t="s">
        <v>2915</v>
      </c>
      <c r="Q528" s="157">
        <v>40451</v>
      </c>
      <c r="R528" s="158" t="s">
        <v>2915</v>
      </c>
    </row>
    <row r="529" spans="2:18" x14ac:dyDescent="0.2">
      <c r="B529" s="152" t="s">
        <v>4630</v>
      </c>
      <c r="C529" s="152" t="s">
        <v>4631</v>
      </c>
      <c r="D529" s="182" t="s">
        <v>4632</v>
      </c>
      <c r="E529" s="153">
        <v>348</v>
      </c>
      <c r="F529" s="153">
        <v>0</v>
      </c>
      <c r="G529" s="159"/>
      <c r="H529" s="155"/>
      <c r="I529" s="155">
        <f t="shared" si="17"/>
        <v>1.6067042041400797E-5</v>
      </c>
      <c r="J529" s="154">
        <v>348</v>
      </c>
      <c r="K529" s="154" t="s">
        <v>2801</v>
      </c>
      <c r="L529" s="156"/>
      <c r="M529" s="20">
        <v>40452</v>
      </c>
      <c r="N529" s="20">
        <v>40816</v>
      </c>
      <c r="O529" s="157">
        <v>40437</v>
      </c>
      <c r="P529" s="158" t="s">
        <v>2915</v>
      </c>
      <c r="Q529" s="157">
        <v>42643</v>
      </c>
      <c r="R529" s="158" t="s">
        <v>2915</v>
      </c>
    </row>
    <row r="530" spans="2:18" x14ac:dyDescent="0.2">
      <c r="B530" s="152" t="s">
        <v>4633</v>
      </c>
      <c r="C530" s="152" t="s">
        <v>4634</v>
      </c>
      <c r="D530" s="182" t="s">
        <v>4635</v>
      </c>
      <c r="E530" s="153">
        <v>4809.53</v>
      </c>
      <c r="F530" s="153">
        <v>6042.64</v>
      </c>
      <c r="G530" s="154">
        <v>-1233.1100000000006</v>
      </c>
      <c r="H530" s="155">
        <f t="shared" si="18"/>
        <v>-0.2040680894443489</v>
      </c>
      <c r="I530" s="155">
        <f t="shared" si="17"/>
        <v>2.2205436985453555E-4</v>
      </c>
      <c r="J530" s="154">
        <v>4809.53</v>
      </c>
      <c r="K530" s="154">
        <v>6042.64</v>
      </c>
      <c r="L530" s="156">
        <v>-1233.1100000000006</v>
      </c>
      <c r="M530" s="20">
        <v>40452</v>
      </c>
      <c r="N530" s="20">
        <v>40816</v>
      </c>
      <c r="O530" s="157">
        <v>40773.932627314818</v>
      </c>
      <c r="P530" s="158" t="s">
        <v>2926</v>
      </c>
      <c r="Q530" s="157">
        <v>40814</v>
      </c>
      <c r="R530" s="158" t="s">
        <v>2915</v>
      </c>
    </row>
    <row r="531" spans="2:18" ht="25.5" x14ac:dyDescent="0.2">
      <c r="B531" s="152" t="s">
        <v>4636</v>
      </c>
      <c r="C531" s="152" t="s">
        <v>4637</v>
      </c>
      <c r="D531" s="182" t="s">
        <v>4638</v>
      </c>
      <c r="E531" s="153">
        <v>88307.199999999997</v>
      </c>
      <c r="F531" s="153">
        <v>92613.92</v>
      </c>
      <c r="G531" s="154">
        <v>-4306.7200000000012</v>
      </c>
      <c r="H531" s="155">
        <f t="shared" si="18"/>
        <v>-4.6501864946435711E-2</v>
      </c>
      <c r="I531" s="155">
        <f t="shared" si="17"/>
        <v>4.0771134912597371E-3</v>
      </c>
      <c r="J531" s="154">
        <v>88307.199999999997</v>
      </c>
      <c r="K531" s="154">
        <v>92613.92</v>
      </c>
      <c r="L531" s="156">
        <v>-4306.7200000000012</v>
      </c>
      <c r="M531" s="20">
        <v>40452</v>
      </c>
      <c r="N531" s="20">
        <v>40816</v>
      </c>
      <c r="O531" s="157">
        <v>40714</v>
      </c>
      <c r="P531" s="158" t="s">
        <v>3056</v>
      </c>
      <c r="Q531" s="157">
        <v>40814</v>
      </c>
      <c r="R531" s="158" t="s">
        <v>2915</v>
      </c>
    </row>
    <row r="532" spans="2:18" ht="25.5" x14ac:dyDescent="0.2">
      <c r="B532" s="152" t="s">
        <v>4639</v>
      </c>
      <c r="C532" s="152" t="s">
        <v>4640</v>
      </c>
      <c r="D532" s="182" t="s">
        <v>4641</v>
      </c>
      <c r="E532" s="153">
        <v>7286.47</v>
      </c>
      <c r="F532" s="153">
        <v>8157.76</v>
      </c>
      <c r="G532" s="154">
        <v>-871.29</v>
      </c>
      <c r="H532" s="155">
        <f t="shared" si="18"/>
        <v>-0.10680505432863922</v>
      </c>
      <c r="I532" s="155">
        <f t="shared" si="17"/>
        <v>3.3641385006725767E-4</v>
      </c>
      <c r="J532" s="154">
        <v>7286.47</v>
      </c>
      <c r="K532" s="154">
        <v>8157.76</v>
      </c>
      <c r="L532" s="156">
        <v>-871.29</v>
      </c>
      <c r="M532" s="20">
        <v>40452</v>
      </c>
      <c r="N532" s="20">
        <v>40816</v>
      </c>
      <c r="O532" s="157">
        <v>40709.575439814813</v>
      </c>
      <c r="P532" s="158" t="s">
        <v>3056</v>
      </c>
      <c r="Q532" s="157">
        <v>40814</v>
      </c>
      <c r="R532" s="158" t="s">
        <v>2915</v>
      </c>
    </row>
    <row r="533" spans="2:18" x14ac:dyDescent="0.2">
      <c r="B533" s="152" t="s">
        <v>4642</v>
      </c>
      <c r="C533" s="152" t="s">
        <v>4643</v>
      </c>
      <c r="D533" s="182" t="s">
        <v>4644</v>
      </c>
      <c r="E533" s="153">
        <v>10293.950000000001</v>
      </c>
      <c r="F533" s="153">
        <v>7654.78</v>
      </c>
      <c r="G533" s="154">
        <v>2639.170000000001</v>
      </c>
      <c r="H533" s="155">
        <f t="shared" si="18"/>
        <v>0.34477411499742661</v>
      </c>
      <c r="I533" s="155">
        <f t="shared" si="17"/>
        <v>4.7526818224734985E-4</v>
      </c>
      <c r="J533" s="154">
        <v>10293.950000000001</v>
      </c>
      <c r="K533" s="154">
        <v>7654.78</v>
      </c>
      <c r="L533" s="156">
        <v>2639.170000000001</v>
      </c>
      <c r="M533" s="20">
        <v>40452</v>
      </c>
      <c r="N533" s="20">
        <v>40816</v>
      </c>
      <c r="O533" s="157">
        <v>40617</v>
      </c>
      <c r="P533" s="158" t="s">
        <v>2930</v>
      </c>
      <c r="Q533" s="157">
        <v>40814</v>
      </c>
      <c r="R533" s="158" t="s">
        <v>2915</v>
      </c>
    </row>
    <row r="534" spans="2:18" x14ac:dyDescent="0.2">
      <c r="B534" s="152" t="s">
        <v>4645</v>
      </c>
      <c r="C534" s="152" t="s">
        <v>4646</v>
      </c>
      <c r="D534" s="182" t="s">
        <v>4647</v>
      </c>
      <c r="E534" s="153">
        <v>16779.150000000001</v>
      </c>
      <c r="F534" s="153">
        <v>16917.27</v>
      </c>
      <c r="G534" s="154">
        <v>-138.11999999999898</v>
      </c>
      <c r="H534" s="155">
        <f t="shared" si="18"/>
        <v>-8.1644378791612942E-3</v>
      </c>
      <c r="I534" s="155">
        <f t="shared" si="17"/>
        <v>7.7468766801428216E-4</v>
      </c>
      <c r="J534" s="154">
        <v>16779.150000000001</v>
      </c>
      <c r="K534" s="154">
        <v>16917.27</v>
      </c>
      <c r="L534" s="156">
        <v>-138.11999999999898</v>
      </c>
      <c r="M534" s="20">
        <v>40452</v>
      </c>
      <c r="N534" s="20">
        <v>40816</v>
      </c>
      <c r="O534" s="157">
        <v>40815</v>
      </c>
      <c r="P534" s="158" t="s">
        <v>2915</v>
      </c>
      <c r="Q534" s="157">
        <v>40816</v>
      </c>
      <c r="R534" s="158" t="s">
        <v>2915</v>
      </c>
    </row>
    <row r="535" spans="2:18" x14ac:dyDescent="0.2">
      <c r="B535" s="152" t="s">
        <v>4648</v>
      </c>
      <c r="C535" s="152" t="s">
        <v>4649</v>
      </c>
      <c r="D535" s="182" t="s">
        <v>4650</v>
      </c>
      <c r="E535" s="153">
        <v>3679.76</v>
      </c>
      <c r="F535" s="153">
        <v>6818.6100000000006</v>
      </c>
      <c r="G535" s="154">
        <v>-3138.8500000000004</v>
      </c>
      <c r="H535" s="155">
        <f t="shared" si="18"/>
        <v>-0.46033575758109058</v>
      </c>
      <c r="I535" s="155">
        <f t="shared" si="17"/>
        <v>1.6989327190306035E-4</v>
      </c>
      <c r="J535" s="154">
        <v>3679.76</v>
      </c>
      <c r="K535" s="154">
        <v>6818.6100000000006</v>
      </c>
      <c r="L535" s="156">
        <v>-3138.8500000000004</v>
      </c>
      <c r="M535" s="20">
        <v>40452</v>
      </c>
      <c r="N535" s="20">
        <v>40816</v>
      </c>
      <c r="O535" s="157">
        <v>40695</v>
      </c>
      <c r="P535" s="158" t="s">
        <v>3056</v>
      </c>
      <c r="Q535" s="157">
        <v>41061</v>
      </c>
      <c r="R535" s="158" t="s">
        <v>3056</v>
      </c>
    </row>
    <row r="536" spans="2:18" x14ac:dyDescent="0.2">
      <c r="B536" s="152" t="s">
        <v>4651</v>
      </c>
      <c r="C536" s="152" t="s">
        <v>4652</v>
      </c>
      <c r="D536" s="182" t="s">
        <v>177</v>
      </c>
      <c r="E536" s="153">
        <v>-939</v>
      </c>
      <c r="F536" s="153">
        <v>0</v>
      </c>
      <c r="G536" s="159"/>
      <c r="H536" s="155"/>
      <c r="I536" s="155">
        <f t="shared" si="17"/>
        <v>-4.3353311715159046E-5</v>
      </c>
      <c r="J536" s="154">
        <v>-939</v>
      </c>
      <c r="K536" s="154" t="s">
        <v>2801</v>
      </c>
      <c r="L536" s="156"/>
      <c r="M536" s="20">
        <v>40452</v>
      </c>
      <c r="N536" s="20">
        <v>40816</v>
      </c>
      <c r="O536" s="157">
        <v>40562</v>
      </c>
      <c r="P536" s="158" t="s">
        <v>2922</v>
      </c>
      <c r="Q536" s="157">
        <v>40562</v>
      </c>
      <c r="R536" s="158" t="s">
        <v>2922</v>
      </c>
    </row>
    <row r="537" spans="2:18" x14ac:dyDescent="0.2">
      <c r="B537" s="152" t="s">
        <v>4653</v>
      </c>
      <c r="C537" s="152" t="s">
        <v>4654</v>
      </c>
      <c r="D537" s="182" t="s">
        <v>4655</v>
      </c>
      <c r="E537" s="153">
        <v>2011.05</v>
      </c>
      <c r="F537" s="153">
        <v>7458.67</v>
      </c>
      <c r="G537" s="154">
        <v>-5447.62</v>
      </c>
      <c r="H537" s="155">
        <f t="shared" si="18"/>
        <v>-0.73037418199223181</v>
      </c>
      <c r="I537" s="155">
        <f t="shared" si="17"/>
        <v>9.2849496831491588E-5</v>
      </c>
      <c r="J537" s="154">
        <v>2011.05</v>
      </c>
      <c r="K537" s="154">
        <v>7458.67</v>
      </c>
      <c r="L537" s="156">
        <v>-5447.62</v>
      </c>
      <c r="M537" s="20">
        <v>40452</v>
      </c>
      <c r="N537" s="20">
        <v>40816</v>
      </c>
      <c r="O537" s="157">
        <v>40770</v>
      </c>
      <c r="P537" s="158" t="s">
        <v>2926</v>
      </c>
      <c r="Q537" s="157">
        <v>40814</v>
      </c>
      <c r="R537" s="158" t="s">
        <v>2915</v>
      </c>
    </row>
    <row r="538" spans="2:18" x14ac:dyDescent="0.2">
      <c r="B538" s="152" t="s">
        <v>4656</v>
      </c>
      <c r="C538" s="152" t="s">
        <v>4657</v>
      </c>
      <c r="D538" s="182" t="s">
        <v>4658</v>
      </c>
      <c r="E538" s="153">
        <v>29016.46</v>
      </c>
      <c r="F538" s="153">
        <v>30585.8</v>
      </c>
      <c r="G538" s="154">
        <v>-1569.3400000000001</v>
      </c>
      <c r="H538" s="155">
        <f t="shared" si="18"/>
        <v>-5.1309431173943473E-2</v>
      </c>
      <c r="I538" s="155">
        <f t="shared" si="17"/>
        <v>1.3396801227374268E-3</v>
      </c>
      <c r="J538" s="154">
        <v>29016.46</v>
      </c>
      <c r="K538" s="154">
        <v>30585.8</v>
      </c>
      <c r="L538" s="156">
        <v>-1569.3400000000001</v>
      </c>
      <c r="M538" s="20">
        <v>40452</v>
      </c>
      <c r="N538" s="20">
        <v>40816</v>
      </c>
      <c r="O538" s="157">
        <v>40785</v>
      </c>
      <c r="P538" s="158" t="s">
        <v>2926</v>
      </c>
      <c r="Q538" s="157">
        <v>40816</v>
      </c>
      <c r="R538" s="158" t="s">
        <v>2915</v>
      </c>
    </row>
    <row r="539" spans="2:18" x14ac:dyDescent="0.2">
      <c r="B539" s="152" t="s">
        <v>4659</v>
      </c>
      <c r="C539" s="152" t="s">
        <v>4660</v>
      </c>
      <c r="D539" s="182" t="s">
        <v>4661</v>
      </c>
      <c r="E539" s="153">
        <v>-1182.18</v>
      </c>
      <c r="F539" s="153">
        <v>2351.4500000000003</v>
      </c>
      <c r="G539" s="154">
        <v>-3533.63</v>
      </c>
      <c r="H539" s="155">
        <f t="shared" si="18"/>
        <v>-1.5027451147164514</v>
      </c>
      <c r="I539" s="155">
        <f t="shared" si="17"/>
        <v>-5.4580849886503434E-5</v>
      </c>
      <c r="J539" s="154">
        <v>-1182.18</v>
      </c>
      <c r="K539" s="154">
        <v>2351.4500000000003</v>
      </c>
      <c r="L539" s="156">
        <v>-3533.63</v>
      </c>
      <c r="M539" s="20">
        <v>40452</v>
      </c>
      <c r="N539" s="20">
        <v>40816</v>
      </c>
      <c r="O539" s="157">
        <v>40709</v>
      </c>
      <c r="P539" s="158" t="s">
        <v>3056</v>
      </c>
      <c r="Q539" s="157">
        <v>40814</v>
      </c>
      <c r="R539" s="158" t="s">
        <v>2915</v>
      </c>
    </row>
    <row r="540" spans="2:18" x14ac:dyDescent="0.2">
      <c r="B540" s="152" t="s">
        <v>4662</v>
      </c>
      <c r="C540" s="152" t="s">
        <v>4663</v>
      </c>
      <c r="D540" s="182" t="s">
        <v>4664</v>
      </c>
      <c r="E540" s="153">
        <v>6636.1900000000005</v>
      </c>
      <c r="F540" s="153">
        <v>0</v>
      </c>
      <c r="G540" s="159"/>
      <c r="H540" s="155"/>
      <c r="I540" s="155">
        <f t="shared" si="17"/>
        <v>3.0639064288713667E-4</v>
      </c>
      <c r="J540" s="154">
        <v>6636.1900000000005</v>
      </c>
      <c r="K540" s="154" t="s">
        <v>2801</v>
      </c>
      <c r="L540" s="156"/>
      <c r="M540" s="20">
        <v>40452</v>
      </c>
      <c r="N540" s="20">
        <v>40816</v>
      </c>
      <c r="O540" s="157">
        <v>40709</v>
      </c>
      <c r="P540" s="158" t="s">
        <v>3056</v>
      </c>
      <c r="Q540" s="157">
        <v>40817</v>
      </c>
      <c r="R540" s="158" t="s">
        <v>2917</v>
      </c>
    </row>
    <row r="541" spans="2:18" x14ac:dyDescent="0.2">
      <c r="B541" s="152" t="s">
        <v>4665</v>
      </c>
      <c r="C541" s="152" t="s">
        <v>4666</v>
      </c>
      <c r="D541" s="182" t="s">
        <v>4667</v>
      </c>
      <c r="E541" s="153">
        <v>4391.51</v>
      </c>
      <c r="F541" s="153">
        <v>4984.96</v>
      </c>
      <c r="G541" s="154">
        <v>-593.44999999999982</v>
      </c>
      <c r="H541" s="155">
        <f t="shared" si="18"/>
        <v>-0.11904809667479775</v>
      </c>
      <c r="I541" s="155">
        <f t="shared" si="17"/>
        <v>2.0275452814721843E-4</v>
      </c>
      <c r="J541" s="154">
        <v>4391.51</v>
      </c>
      <c r="K541" s="154">
        <v>4984.96</v>
      </c>
      <c r="L541" s="156">
        <v>-593.44999999999982</v>
      </c>
      <c r="M541" s="20">
        <v>40452</v>
      </c>
      <c r="N541" s="20">
        <v>40816</v>
      </c>
      <c r="O541" s="157">
        <v>40452</v>
      </c>
      <c r="P541" s="158" t="s">
        <v>2917</v>
      </c>
      <c r="Q541" s="157">
        <v>40816</v>
      </c>
      <c r="R541" s="158" t="s">
        <v>2915</v>
      </c>
    </row>
    <row r="542" spans="2:18" x14ac:dyDescent="0.2">
      <c r="B542" s="152" t="s">
        <v>4668</v>
      </c>
      <c r="C542" s="152" t="s">
        <v>4669</v>
      </c>
      <c r="D542" s="182" t="s">
        <v>4670</v>
      </c>
      <c r="E542" s="153">
        <v>3341.67</v>
      </c>
      <c r="F542" s="153">
        <v>907.31000000000006</v>
      </c>
      <c r="G542" s="154">
        <v>2434.36</v>
      </c>
      <c r="H542" s="155">
        <f t="shared" si="18"/>
        <v>2.6830520990620625</v>
      </c>
      <c r="I542" s="155">
        <f t="shared" si="17"/>
        <v>1.5428377120255116E-4</v>
      </c>
      <c r="J542" s="154">
        <v>3341.67</v>
      </c>
      <c r="K542" s="154">
        <v>907.31000000000006</v>
      </c>
      <c r="L542" s="156">
        <v>2434.36</v>
      </c>
      <c r="M542" s="20">
        <v>40452</v>
      </c>
      <c r="N542" s="20">
        <v>40816</v>
      </c>
      <c r="O542" s="157">
        <v>40801</v>
      </c>
      <c r="P542" s="158" t="s">
        <v>2915</v>
      </c>
      <c r="Q542" s="157">
        <v>40907</v>
      </c>
      <c r="R542" s="158" t="s">
        <v>2921</v>
      </c>
    </row>
    <row r="543" spans="2:18" x14ac:dyDescent="0.2">
      <c r="B543" s="152" t="s">
        <v>4671</v>
      </c>
      <c r="C543" s="152" t="s">
        <v>4672</v>
      </c>
      <c r="D543" s="182" t="s">
        <v>4673</v>
      </c>
      <c r="E543" s="153">
        <v>6666</v>
      </c>
      <c r="F543" s="153">
        <v>6822.31</v>
      </c>
      <c r="G543" s="154">
        <v>-156.3100000000004</v>
      </c>
      <c r="H543" s="155">
        <f t="shared" si="18"/>
        <v>-2.2911594459941044E-2</v>
      </c>
      <c r="I543" s="155">
        <f t="shared" si="17"/>
        <v>3.0776696048269458E-4</v>
      </c>
      <c r="J543" s="154">
        <v>6666</v>
      </c>
      <c r="K543" s="154">
        <v>6822.31</v>
      </c>
      <c r="L543" s="156">
        <v>-156.3100000000004</v>
      </c>
      <c r="M543" s="20">
        <v>40452</v>
      </c>
      <c r="N543" s="20">
        <v>40816</v>
      </c>
      <c r="O543" s="157">
        <v>40680.908541666664</v>
      </c>
      <c r="P543" s="158" t="s">
        <v>2914</v>
      </c>
      <c r="Q543" s="157">
        <v>40814</v>
      </c>
      <c r="R543" s="158" t="s">
        <v>2915</v>
      </c>
    </row>
    <row r="544" spans="2:18" x14ac:dyDescent="0.2">
      <c r="B544" s="152" t="s">
        <v>4674</v>
      </c>
      <c r="C544" s="152" t="s">
        <v>4675</v>
      </c>
      <c r="D544" s="182" t="s">
        <v>4676</v>
      </c>
      <c r="E544" s="153">
        <v>3200.4300000000003</v>
      </c>
      <c r="F544" s="153">
        <v>4721.42</v>
      </c>
      <c r="G544" s="154">
        <v>-1520.9899999999998</v>
      </c>
      <c r="H544" s="155">
        <f t="shared" si="18"/>
        <v>-0.32214672704398251</v>
      </c>
      <c r="I544" s="155">
        <f t="shared" si="17"/>
        <v>1.4776276827747228E-4</v>
      </c>
      <c r="J544" s="154">
        <v>3200.4300000000003</v>
      </c>
      <c r="K544" s="154">
        <v>4721.42</v>
      </c>
      <c r="L544" s="156">
        <v>-1520.9899999999998</v>
      </c>
      <c r="M544" s="20">
        <v>40452</v>
      </c>
      <c r="N544" s="20">
        <v>40816</v>
      </c>
      <c r="O544" s="157">
        <v>40490</v>
      </c>
      <c r="P544" s="158" t="s">
        <v>2965</v>
      </c>
      <c r="Q544" s="157">
        <v>40799</v>
      </c>
      <c r="R544" s="158" t="s">
        <v>2915</v>
      </c>
    </row>
    <row r="545" spans="2:18" ht="25.5" x14ac:dyDescent="0.2">
      <c r="B545" s="152" t="s">
        <v>3624</v>
      </c>
      <c r="C545" s="152" t="s">
        <v>3625</v>
      </c>
      <c r="D545" s="182" t="s">
        <v>3626</v>
      </c>
      <c r="E545" s="153">
        <v>132919.41</v>
      </c>
      <c r="F545" s="153">
        <v>137270.6</v>
      </c>
      <c r="G545" s="154">
        <v>20986.98000000001</v>
      </c>
      <c r="H545" s="155">
        <f t="shared" si="18"/>
        <v>0.15288765402059881</v>
      </c>
      <c r="I545" s="155">
        <f t="shared" si="17"/>
        <v>7.3066988253745694E-3</v>
      </c>
      <c r="J545" s="154">
        <v>158257.58000000002</v>
      </c>
      <c r="K545" s="154">
        <v>137270.6</v>
      </c>
      <c r="L545" s="156">
        <v>20986.98000000001</v>
      </c>
      <c r="M545" s="20">
        <v>40452</v>
      </c>
      <c r="N545" s="20">
        <v>40816</v>
      </c>
      <c r="O545" s="157">
        <v>40410</v>
      </c>
      <c r="P545" s="158" t="s">
        <v>2926</v>
      </c>
      <c r="Q545" s="157">
        <v>40627</v>
      </c>
      <c r="R545" s="158" t="s">
        <v>2930</v>
      </c>
    </row>
    <row r="546" spans="2:18" x14ac:dyDescent="0.2">
      <c r="B546" s="152" t="s">
        <v>3627</v>
      </c>
      <c r="C546" s="152" t="s">
        <v>3628</v>
      </c>
      <c r="D546" s="182" t="s">
        <v>3629</v>
      </c>
      <c r="E546" s="153">
        <v>-170.68</v>
      </c>
      <c r="F546" s="153">
        <v>318.44</v>
      </c>
      <c r="G546" s="154">
        <v>229.38000000000005</v>
      </c>
      <c r="H546" s="155">
        <f t="shared" si="18"/>
        <v>0.72032407988946134</v>
      </c>
      <c r="I546" s="155">
        <f t="shared" si="17"/>
        <v>2.5292663710115473E-5</v>
      </c>
      <c r="J546" s="154">
        <v>547.82000000000005</v>
      </c>
      <c r="K546" s="154">
        <v>318.44</v>
      </c>
      <c r="L546" s="156">
        <v>229.38000000000005</v>
      </c>
      <c r="M546" s="20">
        <v>40452</v>
      </c>
      <c r="N546" s="20">
        <v>40816</v>
      </c>
      <c r="O546" s="157">
        <v>40423</v>
      </c>
      <c r="P546" s="158" t="s">
        <v>2915</v>
      </c>
      <c r="Q546" s="157">
        <v>40549</v>
      </c>
      <c r="R546" s="158" t="s">
        <v>2922</v>
      </c>
    </row>
    <row r="547" spans="2:18" x14ac:dyDescent="0.2">
      <c r="B547" s="52"/>
      <c r="F547" s="90"/>
      <c r="H547" s="54"/>
      <c r="K547" s="90"/>
      <c r="M547" s="56"/>
      <c r="N547" s="56"/>
      <c r="O547" s="52"/>
      <c r="P547" s="52"/>
      <c r="Q547" s="52"/>
      <c r="R547" s="52"/>
    </row>
    <row r="548" spans="2:18" x14ac:dyDescent="0.2">
      <c r="B548" s="52"/>
      <c r="F548" s="90"/>
      <c r="H548" s="54"/>
      <c r="K548" s="90"/>
      <c r="M548" s="56"/>
      <c r="N548" s="56"/>
      <c r="O548" s="52"/>
      <c r="P548" s="52"/>
      <c r="Q548" s="52"/>
      <c r="R548" s="52"/>
    </row>
    <row r="549" spans="2:18" x14ac:dyDescent="0.2">
      <c r="B549" s="52"/>
      <c r="F549" s="90"/>
      <c r="H549" s="54"/>
      <c r="K549" s="90"/>
      <c r="M549" s="56"/>
      <c r="N549" s="56"/>
      <c r="O549" s="52"/>
      <c r="P549" s="52"/>
      <c r="Q549" s="52"/>
      <c r="R549" s="52"/>
    </row>
    <row r="550" spans="2:18" x14ac:dyDescent="0.2">
      <c r="B550" s="52"/>
      <c r="F550" s="90"/>
      <c r="H550" s="54"/>
      <c r="K550" s="90"/>
      <c r="M550" s="56"/>
      <c r="N550" s="56"/>
      <c r="O550" s="52"/>
      <c r="P550" s="52"/>
      <c r="Q550" s="52"/>
      <c r="R550" s="52"/>
    </row>
    <row r="551" spans="2:18" x14ac:dyDescent="0.2">
      <c r="B551" s="52"/>
      <c r="F551" s="90"/>
      <c r="H551" s="54"/>
      <c r="K551" s="90"/>
      <c r="M551" s="56"/>
      <c r="N551" s="56"/>
      <c r="O551" s="52"/>
      <c r="P551" s="52"/>
      <c r="Q551" s="52"/>
      <c r="R551" s="52"/>
    </row>
    <row r="552" spans="2:18" x14ac:dyDescent="0.2">
      <c r="B552" s="52"/>
      <c r="F552" s="90"/>
      <c r="H552" s="54"/>
      <c r="K552" s="90"/>
      <c r="M552" s="56"/>
      <c r="N552" s="56"/>
      <c r="O552" s="52"/>
      <c r="P552" s="52"/>
      <c r="Q552" s="52"/>
      <c r="R552" s="52"/>
    </row>
    <row r="553" spans="2:18" x14ac:dyDescent="0.2">
      <c r="B553" s="52"/>
      <c r="F553" s="90"/>
      <c r="H553" s="54"/>
      <c r="K553" s="90"/>
      <c r="M553" s="56"/>
      <c r="N553" s="56"/>
      <c r="O553" s="52"/>
      <c r="P553" s="52"/>
      <c r="Q553" s="52"/>
      <c r="R553" s="52"/>
    </row>
    <row r="554" spans="2:18" x14ac:dyDescent="0.2">
      <c r="B554" s="52"/>
      <c r="F554" s="90"/>
      <c r="H554" s="54"/>
      <c r="K554" s="90"/>
      <c r="M554" s="56"/>
      <c r="N554" s="56"/>
      <c r="O554" s="52"/>
      <c r="P554" s="52"/>
      <c r="Q554" s="52"/>
      <c r="R554" s="52"/>
    </row>
    <row r="555" spans="2:18" x14ac:dyDescent="0.2">
      <c r="B555" s="52"/>
      <c r="F555" s="90"/>
      <c r="H555" s="54"/>
      <c r="K555" s="90"/>
      <c r="M555" s="56"/>
      <c r="N555" s="56"/>
      <c r="O555" s="52"/>
      <c r="P555" s="52"/>
      <c r="Q555" s="52"/>
      <c r="R555" s="52"/>
    </row>
    <row r="556" spans="2:18" x14ac:dyDescent="0.2">
      <c r="B556" s="52"/>
      <c r="F556" s="90"/>
      <c r="H556" s="54"/>
      <c r="K556" s="90"/>
      <c r="M556" s="56"/>
      <c r="N556" s="56"/>
      <c r="O556" s="52"/>
      <c r="P556" s="52"/>
      <c r="Q556" s="52"/>
      <c r="R556" s="52"/>
    </row>
    <row r="557" spans="2:18" x14ac:dyDescent="0.2">
      <c r="B557" s="52"/>
      <c r="F557" s="90"/>
      <c r="H557" s="54"/>
      <c r="K557" s="90"/>
      <c r="M557" s="56"/>
      <c r="N557" s="56"/>
      <c r="O557" s="52"/>
      <c r="P557" s="52"/>
      <c r="Q557" s="52"/>
      <c r="R557" s="52"/>
    </row>
    <row r="558" spans="2:18" x14ac:dyDescent="0.2">
      <c r="B558" s="52"/>
      <c r="F558" s="90"/>
      <c r="H558" s="54"/>
      <c r="K558" s="90"/>
      <c r="M558" s="56"/>
      <c r="N558" s="56"/>
      <c r="O558" s="52"/>
      <c r="P558" s="52"/>
      <c r="Q558" s="52"/>
      <c r="R558" s="52"/>
    </row>
    <row r="559" spans="2:18" x14ac:dyDescent="0.2">
      <c r="B559" s="52"/>
      <c r="F559" s="90"/>
      <c r="H559" s="54"/>
      <c r="K559" s="90"/>
      <c r="M559" s="56"/>
      <c r="N559" s="56"/>
      <c r="O559" s="52"/>
      <c r="P559" s="52"/>
      <c r="Q559" s="52"/>
      <c r="R559" s="52"/>
    </row>
    <row r="560" spans="2:18" x14ac:dyDescent="0.2">
      <c r="B560" s="52"/>
      <c r="F560" s="90"/>
      <c r="H560" s="54"/>
      <c r="K560" s="90"/>
      <c r="M560" s="56"/>
      <c r="N560" s="56"/>
      <c r="O560" s="52"/>
      <c r="P560" s="52"/>
      <c r="Q560" s="52"/>
      <c r="R560" s="52"/>
    </row>
    <row r="561" spans="2:18" x14ac:dyDescent="0.2">
      <c r="B561" s="52"/>
      <c r="F561" s="90"/>
      <c r="H561" s="54"/>
      <c r="K561" s="90"/>
      <c r="M561" s="56"/>
      <c r="N561" s="56"/>
      <c r="O561" s="52"/>
      <c r="P561" s="52"/>
      <c r="Q561" s="52"/>
      <c r="R561" s="52"/>
    </row>
    <row r="562" spans="2:18" x14ac:dyDescent="0.2">
      <c r="B562" s="52"/>
      <c r="F562" s="90"/>
      <c r="H562" s="54"/>
      <c r="K562" s="90"/>
      <c r="M562" s="56"/>
      <c r="N562" s="56"/>
      <c r="O562" s="52"/>
      <c r="P562" s="52"/>
      <c r="Q562" s="52"/>
      <c r="R562" s="52"/>
    </row>
    <row r="563" spans="2:18" x14ac:dyDescent="0.2">
      <c r="B563" s="52"/>
      <c r="F563" s="90"/>
      <c r="H563" s="54"/>
      <c r="K563" s="90"/>
      <c r="M563" s="56"/>
      <c r="N563" s="56"/>
      <c r="O563" s="52"/>
      <c r="P563" s="52"/>
      <c r="Q563" s="52"/>
      <c r="R563" s="52"/>
    </row>
    <row r="564" spans="2:18" x14ac:dyDescent="0.2">
      <c r="B564" s="52"/>
      <c r="F564" s="90"/>
      <c r="H564" s="54"/>
      <c r="K564" s="90"/>
      <c r="M564" s="56"/>
      <c r="N564" s="56"/>
      <c r="O564" s="52"/>
      <c r="P564" s="52"/>
      <c r="Q564" s="52"/>
      <c r="R564" s="52"/>
    </row>
    <row r="565" spans="2:18" x14ac:dyDescent="0.2">
      <c r="B565" s="52"/>
      <c r="F565" s="90"/>
      <c r="H565" s="54"/>
      <c r="K565" s="90"/>
      <c r="M565" s="56"/>
      <c r="N565" s="56"/>
      <c r="O565" s="52"/>
      <c r="P565" s="52"/>
      <c r="Q565" s="52"/>
      <c r="R565" s="52"/>
    </row>
    <row r="566" spans="2:18" x14ac:dyDescent="0.2">
      <c r="B566" s="52"/>
      <c r="F566" s="90"/>
      <c r="H566" s="54"/>
      <c r="K566" s="90"/>
      <c r="M566" s="56"/>
      <c r="N566" s="56"/>
      <c r="O566" s="52"/>
      <c r="P566" s="52"/>
      <c r="Q566" s="52"/>
      <c r="R566" s="52"/>
    </row>
    <row r="567" spans="2:18" x14ac:dyDescent="0.2">
      <c r="B567" s="52"/>
      <c r="F567" s="90"/>
      <c r="H567" s="54"/>
      <c r="K567" s="90"/>
      <c r="M567" s="56"/>
      <c r="N567" s="56"/>
      <c r="O567" s="52"/>
      <c r="P567" s="52"/>
      <c r="Q567" s="52"/>
      <c r="R567" s="52"/>
    </row>
    <row r="568" spans="2:18" x14ac:dyDescent="0.2">
      <c r="B568" s="52"/>
      <c r="F568" s="90"/>
      <c r="H568" s="54"/>
      <c r="K568" s="90"/>
      <c r="M568" s="56"/>
      <c r="N568" s="56"/>
      <c r="O568" s="52"/>
      <c r="P568" s="52"/>
      <c r="Q568" s="52"/>
      <c r="R568" s="52"/>
    </row>
    <row r="569" spans="2:18" x14ac:dyDescent="0.2">
      <c r="B569" s="52"/>
      <c r="F569" s="90"/>
      <c r="H569" s="54"/>
      <c r="K569" s="90"/>
      <c r="M569" s="56"/>
      <c r="N569" s="56"/>
      <c r="O569" s="52"/>
      <c r="P569" s="52"/>
      <c r="Q569" s="52"/>
      <c r="R569" s="52"/>
    </row>
    <row r="570" spans="2:18" x14ac:dyDescent="0.2">
      <c r="B570" s="52"/>
      <c r="F570" s="90"/>
      <c r="H570" s="54"/>
      <c r="K570" s="90"/>
      <c r="M570" s="56"/>
      <c r="N570" s="56"/>
      <c r="O570" s="52"/>
      <c r="P570" s="52"/>
      <c r="Q570" s="52"/>
      <c r="R570" s="52"/>
    </row>
    <row r="571" spans="2:18" x14ac:dyDescent="0.2">
      <c r="B571" s="52"/>
      <c r="F571" s="90"/>
      <c r="H571" s="54"/>
      <c r="K571" s="90"/>
      <c r="M571" s="56"/>
      <c r="N571" s="56"/>
      <c r="O571" s="52"/>
      <c r="P571" s="52"/>
      <c r="Q571" s="52"/>
      <c r="R571" s="52"/>
    </row>
    <row r="572" spans="2:18" x14ac:dyDescent="0.2">
      <c r="B572" s="52"/>
      <c r="F572" s="90"/>
      <c r="H572" s="54"/>
      <c r="K572" s="90"/>
      <c r="M572" s="56"/>
      <c r="N572" s="56"/>
      <c r="O572" s="52"/>
      <c r="P572" s="52"/>
      <c r="Q572" s="52"/>
      <c r="R572" s="52"/>
    </row>
    <row r="573" spans="2:18" x14ac:dyDescent="0.2">
      <c r="B573" s="52"/>
      <c r="F573" s="90"/>
      <c r="H573" s="54"/>
      <c r="K573" s="90"/>
      <c r="M573" s="56"/>
      <c r="N573" s="56"/>
      <c r="O573" s="52"/>
      <c r="P573" s="52"/>
      <c r="Q573" s="52"/>
      <c r="R573" s="52"/>
    </row>
    <row r="574" spans="2:18" x14ac:dyDescent="0.2">
      <c r="B574" s="52"/>
      <c r="F574" s="90"/>
      <c r="H574" s="54"/>
      <c r="K574" s="90"/>
      <c r="M574" s="56"/>
      <c r="N574" s="56"/>
      <c r="O574" s="52"/>
      <c r="P574" s="52"/>
      <c r="Q574" s="52"/>
      <c r="R574" s="52"/>
    </row>
    <row r="575" spans="2:18" x14ac:dyDescent="0.2">
      <c r="B575" s="52"/>
      <c r="F575" s="90"/>
      <c r="H575" s="54"/>
      <c r="K575" s="90"/>
      <c r="M575" s="56"/>
      <c r="N575" s="56"/>
      <c r="O575" s="52"/>
      <c r="P575" s="52"/>
      <c r="Q575" s="52"/>
      <c r="R575" s="52"/>
    </row>
    <row r="576" spans="2:18" x14ac:dyDescent="0.2">
      <c r="B576" s="52"/>
      <c r="F576" s="90"/>
      <c r="H576" s="54"/>
      <c r="K576" s="90"/>
      <c r="M576" s="56"/>
      <c r="N576" s="56"/>
      <c r="O576" s="52"/>
      <c r="P576" s="52"/>
      <c r="Q576" s="52"/>
      <c r="R576" s="52"/>
    </row>
    <row r="577" spans="2:18" x14ac:dyDescent="0.2">
      <c r="B577" s="52"/>
      <c r="F577" s="90"/>
      <c r="H577" s="54"/>
      <c r="K577" s="90"/>
      <c r="M577" s="56"/>
      <c r="N577" s="56"/>
      <c r="O577" s="52"/>
      <c r="P577" s="52"/>
      <c r="Q577" s="52"/>
      <c r="R577" s="52"/>
    </row>
    <row r="578" spans="2:18" x14ac:dyDescent="0.2">
      <c r="B578" s="52"/>
      <c r="F578" s="90"/>
      <c r="H578" s="54"/>
      <c r="K578" s="90"/>
      <c r="M578" s="56"/>
      <c r="N578" s="56"/>
      <c r="O578" s="52"/>
      <c r="P578" s="52"/>
      <c r="Q578" s="52"/>
      <c r="R578" s="52"/>
    </row>
    <row r="579" spans="2:18" x14ac:dyDescent="0.2">
      <c r="B579" s="52"/>
      <c r="F579" s="90"/>
      <c r="H579" s="54"/>
      <c r="K579" s="90"/>
      <c r="M579" s="56"/>
      <c r="N579" s="56"/>
      <c r="O579" s="52"/>
      <c r="P579" s="52"/>
      <c r="Q579" s="52"/>
      <c r="R579" s="52"/>
    </row>
    <row r="580" spans="2:18" x14ac:dyDescent="0.2">
      <c r="B580" s="52"/>
      <c r="F580" s="90"/>
      <c r="H580" s="54"/>
      <c r="K580" s="90"/>
      <c r="M580" s="56"/>
      <c r="N580" s="56"/>
      <c r="O580" s="52"/>
      <c r="P580" s="52"/>
      <c r="Q580" s="52"/>
      <c r="R580" s="52"/>
    </row>
    <row r="581" spans="2:18" x14ac:dyDescent="0.2">
      <c r="B581" s="52"/>
      <c r="F581" s="90"/>
      <c r="H581" s="54"/>
      <c r="K581" s="90"/>
      <c r="M581" s="56"/>
      <c r="N581" s="56"/>
      <c r="O581" s="52"/>
      <c r="P581" s="52"/>
      <c r="Q581" s="52"/>
      <c r="R581" s="52"/>
    </row>
    <row r="582" spans="2:18" x14ac:dyDescent="0.2">
      <c r="B582" s="52"/>
      <c r="F582" s="90"/>
      <c r="H582" s="54"/>
      <c r="K582" s="90"/>
      <c r="M582" s="56"/>
      <c r="N582" s="56"/>
      <c r="O582" s="52"/>
      <c r="P582" s="52"/>
      <c r="Q582" s="52"/>
      <c r="R582" s="52"/>
    </row>
    <row r="583" spans="2:18" x14ac:dyDescent="0.2">
      <c r="B583" s="52"/>
      <c r="F583" s="90"/>
      <c r="H583" s="54"/>
      <c r="K583" s="90"/>
      <c r="M583" s="56"/>
      <c r="N583" s="56"/>
      <c r="O583" s="52"/>
      <c r="P583" s="52"/>
      <c r="Q583" s="52"/>
      <c r="R583" s="52"/>
    </row>
    <row r="584" spans="2:18" x14ac:dyDescent="0.2">
      <c r="B584" s="52"/>
      <c r="F584" s="90"/>
      <c r="H584" s="54"/>
      <c r="K584" s="90"/>
      <c r="M584" s="56"/>
      <c r="N584" s="56"/>
      <c r="O584" s="52"/>
      <c r="P584" s="52"/>
      <c r="Q584" s="52"/>
      <c r="R584" s="52"/>
    </row>
    <row r="585" spans="2:18" x14ac:dyDescent="0.2">
      <c r="B585" s="52"/>
      <c r="F585" s="90"/>
      <c r="H585" s="54"/>
      <c r="K585" s="90"/>
      <c r="M585" s="56"/>
      <c r="N585" s="56"/>
      <c r="O585" s="52"/>
      <c r="P585" s="52"/>
      <c r="Q585" s="52"/>
      <c r="R585" s="52"/>
    </row>
    <row r="586" spans="2:18" x14ac:dyDescent="0.2">
      <c r="B586" s="52"/>
      <c r="F586" s="90"/>
      <c r="H586" s="54"/>
      <c r="K586" s="90"/>
      <c r="M586" s="56"/>
      <c r="N586" s="56"/>
      <c r="O586" s="52"/>
      <c r="P586" s="52"/>
      <c r="Q586" s="52"/>
      <c r="R586" s="52"/>
    </row>
    <row r="587" spans="2:18" x14ac:dyDescent="0.2">
      <c r="B587" s="52"/>
      <c r="F587" s="90"/>
      <c r="H587" s="54"/>
      <c r="K587" s="90"/>
      <c r="M587" s="56"/>
      <c r="N587" s="56"/>
      <c r="O587" s="52"/>
      <c r="P587" s="52"/>
      <c r="Q587" s="52"/>
      <c r="R587" s="52"/>
    </row>
    <row r="588" spans="2:18" x14ac:dyDescent="0.2">
      <c r="B588" s="52"/>
      <c r="F588" s="90"/>
      <c r="H588" s="54"/>
      <c r="K588" s="90"/>
      <c r="M588" s="56"/>
      <c r="N588" s="56"/>
      <c r="O588" s="52"/>
      <c r="P588" s="52"/>
      <c r="Q588" s="52"/>
      <c r="R588" s="52"/>
    </row>
    <row r="589" spans="2:18" x14ac:dyDescent="0.2">
      <c r="B589" s="52"/>
      <c r="F589" s="90"/>
      <c r="H589" s="54"/>
      <c r="K589" s="90"/>
      <c r="M589" s="56"/>
      <c r="N589" s="56"/>
      <c r="O589" s="52"/>
      <c r="P589" s="52"/>
      <c r="Q589" s="52"/>
      <c r="R589" s="52"/>
    </row>
    <row r="590" spans="2:18" x14ac:dyDescent="0.2">
      <c r="B590" s="52"/>
      <c r="F590" s="90"/>
      <c r="H590" s="54"/>
      <c r="K590" s="90"/>
      <c r="M590" s="56"/>
      <c r="N590" s="56"/>
      <c r="O590" s="52"/>
      <c r="P590" s="52"/>
      <c r="Q590" s="52"/>
      <c r="R590" s="52"/>
    </row>
    <row r="591" spans="2:18" x14ac:dyDescent="0.2">
      <c r="B591" s="52"/>
      <c r="F591" s="90"/>
      <c r="H591" s="54"/>
      <c r="K591" s="90"/>
      <c r="M591" s="56"/>
      <c r="N591" s="56"/>
      <c r="O591" s="52"/>
      <c r="P591" s="52"/>
      <c r="Q591" s="52"/>
      <c r="R591" s="52"/>
    </row>
    <row r="592" spans="2:18" x14ac:dyDescent="0.2">
      <c r="B592" s="52"/>
      <c r="F592" s="90"/>
      <c r="H592" s="54"/>
      <c r="K592" s="90"/>
      <c r="M592" s="56"/>
      <c r="N592" s="56"/>
      <c r="O592" s="52"/>
      <c r="P592" s="52"/>
      <c r="Q592" s="52"/>
      <c r="R592" s="52"/>
    </row>
    <row r="593" spans="2:18" x14ac:dyDescent="0.2">
      <c r="B593" s="52"/>
      <c r="F593" s="90"/>
      <c r="H593" s="54"/>
      <c r="K593" s="90"/>
      <c r="M593" s="56"/>
      <c r="N593" s="56"/>
      <c r="O593" s="52"/>
      <c r="P593" s="52"/>
      <c r="Q593" s="52"/>
      <c r="R593" s="52"/>
    </row>
    <row r="594" spans="2:18" x14ac:dyDescent="0.2">
      <c r="B594" s="52"/>
      <c r="F594" s="90"/>
      <c r="H594" s="54"/>
      <c r="K594" s="90"/>
      <c r="M594" s="56"/>
      <c r="N594" s="56"/>
      <c r="O594" s="52"/>
      <c r="P594" s="52"/>
      <c r="Q594" s="52"/>
      <c r="R594" s="52"/>
    </row>
    <row r="595" spans="2:18" x14ac:dyDescent="0.2">
      <c r="B595" s="52"/>
      <c r="F595" s="90"/>
      <c r="H595" s="54"/>
      <c r="K595" s="90"/>
      <c r="M595" s="56"/>
      <c r="N595" s="56"/>
      <c r="O595" s="52"/>
      <c r="P595" s="52"/>
      <c r="Q595" s="52"/>
      <c r="R595" s="52"/>
    </row>
    <row r="596" spans="2:18" x14ac:dyDescent="0.2">
      <c r="B596" s="52"/>
      <c r="F596" s="90"/>
      <c r="H596" s="54"/>
      <c r="K596" s="90"/>
      <c r="M596" s="56"/>
      <c r="N596" s="56"/>
      <c r="O596" s="52"/>
      <c r="P596" s="52"/>
      <c r="Q596" s="52"/>
      <c r="R596" s="52"/>
    </row>
    <row r="597" spans="2:18" x14ac:dyDescent="0.2">
      <c r="B597" s="52"/>
      <c r="F597" s="90"/>
      <c r="H597" s="54"/>
      <c r="K597" s="90"/>
      <c r="M597" s="56"/>
      <c r="N597" s="56"/>
      <c r="O597" s="52"/>
      <c r="P597" s="52"/>
      <c r="Q597" s="52"/>
      <c r="R597" s="52"/>
    </row>
    <row r="598" spans="2:18" x14ac:dyDescent="0.2">
      <c r="B598" s="52"/>
      <c r="F598" s="90"/>
      <c r="H598" s="54"/>
      <c r="K598" s="90"/>
      <c r="M598" s="56"/>
      <c r="N598" s="56"/>
      <c r="O598" s="52"/>
      <c r="P598" s="52"/>
      <c r="Q598" s="52"/>
      <c r="R598" s="52"/>
    </row>
    <row r="599" spans="2:18" x14ac:dyDescent="0.2">
      <c r="B599" s="52"/>
      <c r="F599" s="90"/>
      <c r="H599" s="54"/>
      <c r="K599" s="90"/>
      <c r="M599" s="56"/>
      <c r="N599" s="56"/>
      <c r="O599" s="52"/>
      <c r="P599" s="52"/>
      <c r="Q599" s="52"/>
      <c r="R599" s="52"/>
    </row>
    <row r="600" spans="2:18" x14ac:dyDescent="0.2">
      <c r="B600" s="52"/>
      <c r="F600" s="90"/>
      <c r="H600" s="54"/>
      <c r="K600" s="90"/>
      <c r="M600" s="56"/>
      <c r="N600" s="56"/>
      <c r="O600" s="52"/>
      <c r="P600" s="52"/>
      <c r="Q600" s="52"/>
      <c r="R600" s="52"/>
    </row>
    <row r="601" spans="2:18" x14ac:dyDescent="0.2">
      <c r="B601" s="52"/>
      <c r="F601" s="90"/>
      <c r="H601" s="54"/>
      <c r="K601" s="90"/>
      <c r="M601" s="56"/>
      <c r="N601" s="56"/>
      <c r="O601" s="52"/>
      <c r="P601" s="52"/>
      <c r="Q601" s="52"/>
      <c r="R601" s="52"/>
    </row>
    <row r="602" spans="2:18" x14ac:dyDescent="0.2">
      <c r="B602" s="52"/>
      <c r="F602" s="90"/>
      <c r="H602" s="54"/>
      <c r="K602" s="90"/>
      <c r="M602" s="56"/>
      <c r="N602" s="56"/>
      <c r="O602" s="52"/>
      <c r="P602" s="52"/>
      <c r="Q602" s="52"/>
      <c r="R602" s="52"/>
    </row>
    <row r="603" spans="2:18" x14ac:dyDescent="0.2">
      <c r="B603" s="52"/>
      <c r="F603" s="90"/>
      <c r="H603" s="54"/>
      <c r="K603" s="90"/>
      <c r="M603" s="56"/>
      <c r="N603" s="56"/>
      <c r="O603" s="52"/>
      <c r="P603" s="52"/>
      <c r="Q603" s="52"/>
      <c r="R603" s="52"/>
    </row>
    <row r="604" spans="2:18" x14ac:dyDescent="0.2">
      <c r="B604" s="52"/>
      <c r="F604" s="90"/>
      <c r="H604" s="54"/>
      <c r="K604" s="90"/>
      <c r="M604" s="56"/>
      <c r="N604" s="56"/>
      <c r="O604" s="52"/>
      <c r="P604" s="52"/>
      <c r="Q604" s="52"/>
      <c r="R604" s="52"/>
    </row>
    <row r="605" spans="2:18" x14ac:dyDescent="0.2">
      <c r="B605" s="52"/>
      <c r="F605" s="90"/>
      <c r="H605" s="54"/>
      <c r="K605" s="90"/>
      <c r="M605" s="56"/>
      <c r="N605" s="56"/>
      <c r="O605" s="52"/>
      <c r="P605" s="52"/>
      <c r="Q605" s="52"/>
      <c r="R605" s="52"/>
    </row>
    <row r="606" spans="2:18" x14ac:dyDescent="0.2">
      <c r="B606" s="52"/>
      <c r="F606" s="90"/>
      <c r="H606" s="54"/>
      <c r="K606" s="90"/>
      <c r="M606" s="56"/>
      <c r="N606" s="56"/>
      <c r="O606" s="52"/>
      <c r="P606" s="52"/>
      <c r="Q606" s="52"/>
      <c r="R606" s="52"/>
    </row>
    <row r="607" spans="2:18" x14ac:dyDescent="0.2">
      <c r="B607" s="52"/>
      <c r="F607" s="90"/>
      <c r="H607" s="54"/>
      <c r="K607" s="90"/>
      <c r="M607" s="56"/>
      <c r="N607" s="56"/>
      <c r="O607" s="52"/>
      <c r="P607" s="52"/>
      <c r="Q607" s="52"/>
      <c r="R607" s="52"/>
    </row>
    <row r="608" spans="2:18" x14ac:dyDescent="0.2">
      <c r="B608" s="52"/>
      <c r="F608" s="90"/>
      <c r="H608" s="54"/>
      <c r="K608" s="90"/>
      <c r="M608" s="56"/>
      <c r="N608" s="56"/>
      <c r="O608" s="52"/>
      <c r="P608" s="52"/>
      <c r="Q608" s="52"/>
      <c r="R608" s="52"/>
    </row>
    <row r="609" spans="2:18" x14ac:dyDescent="0.2">
      <c r="B609" s="52"/>
      <c r="F609" s="90"/>
      <c r="H609" s="54"/>
      <c r="K609" s="90"/>
      <c r="M609" s="56"/>
      <c r="N609" s="56"/>
      <c r="O609" s="52"/>
      <c r="P609" s="52"/>
      <c r="Q609" s="52"/>
      <c r="R609" s="52"/>
    </row>
    <row r="610" spans="2:18" x14ac:dyDescent="0.2">
      <c r="B610" s="52"/>
      <c r="F610" s="90"/>
      <c r="H610" s="54"/>
      <c r="K610" s="90"/>
      <c r="M610" s="56"/>
      <c r="N610" s="56"/>
      <c r="O610" s="52"/>
      <c r="P610" s="52"/>
      <c r="Q610" s="52"/>
      <c r="R610" s="52"/>
    </row>
    <row r="611" spans="2:18" x14ac:dyDescent="0.2">
      <c r="B611" s="52"/>
      <c r="F611" s="90"/>
      <c r="H611" s="54"/>
      <c r="K611" s="90"/>
      <c r="M611" s="56"/>
      <c r="N611" s="56"/>
      <c r="O611" s="52"/>
      <c r="P611" s="52"/>
      <c r="Q611" s="52"/>
      <c r="R611" s="52"/>
    </row>
    <row r="612" spans="2:18" x14ac:dyDescent="0.2">
      <c r="B612" s="52"/>
      <c r="F612" s="90"/>
      <c r="H612" s="54"/>
      <c r="K612" s="90"/>
      <c r="M612" s="56"/>
      <c r="N612" s="56"/>
      <c r="O612" s="52"/>
      <c r="P612" s="52"/>
      <c r="Q612" s="52"/>
      <c r="R612" s="52"/>
    </row>
    <row r="613" spans="2:18" x14ac:dyDescent="0.2">
      <c r="B613" s="52"/>
      <c r="F613" s="90"/>
      <c r="H613" s="54"/>
      <c r="K613" s="90"/>
      <c r="M613" s="56"/>
      <c r="N613" s="56"/>
      <c r="O613" s="52"/>
      <c r="P613" s="52"/>
      <c r="Q613" s="52"/>
      <c r="R613" s="52"/>
    </row>
    <row r="614" spans="2:18" x14ac:dyDescent="0.2">
      <c r="B614" s="52"/>
      <c r="F614" s="90"/>
      <c r="H614" s="54"/>
      <c r="K614" s="90"/>
      <c r="M614" s="56"/>
      <c r="N614" s="56"/>
      <c r="O614" s="52"/>
      <c r="P614" s="52"/>
      <c r="Q614" s="52"/>
      <c r="R614" s="52"/>
    </row>
    <row r="615" spans="2:18" x14ac:dyDescent="0.2">
      <c r="B615" s="52"/>
      <c r="F615" s="90"/>
      <c r="H615" s="54"/>
      <c r="K615" s="90"/>
      <c r="M615" s="56"/>
      <c r="N615" s="56"/>
      <c r="O615" s="52"/>
      <c r="P615" s="52"/>
      <c r="Q615" s="52"/>
      <c r="R615" s="52"/>
    </row>
    <row r="616" spans="2:18" x14ac:dyDescent="0.2">
      <c r="B616" s="52"/>
      <c r="F616" s="90"/>
      <c r="H616" s="54"/>
      <c r="K616" s="90"/>
      <c r="M616" s="56"/>
      <c r="N616" s="56"/>
      <c r="O616" s="52"/>
      <c r="P616" s="52"/>
      <c r="Q616" s="52"/>
      <c r="R616" s="52"/>
    </row>
    <row r="617" spans="2:18" x14ac:dyDescent="0.2">
      <c r="B617" s="52"/>
      <c r="F617" s="90"/>
      <c r="H617" s="54"/>
      <c r="K617" s="90"/>
      <c r="M617" s="56"/>
      <c r="N617" s="56"/>
      <c r="O617" s="52"/>
      <c r="P617" s="52"/>
      <c r="Q617" s="52"/>
      <c r="R617" s="52"/>
    </row>
    <row r="618" spans="2:18" x14ac:dyDescent="0.2">
      <c r="B618" s="52"/>
      <c r="F618" s="90"/>
      <c r="H618" s="54"/>
      <c r="K618" s="90"/>
      <c r="M618" s="56"/>
      <c r="N618" s="56"/>
      <c r="O618" s="52"/>
      <c r="P618" s="52"/>
      <c r="Q618" s="52"/>
      <c r="R618" s="52"/>
    </row>
    <row r="619" spans="2:18" x14ac:dyDescent="0.2">
      <c r="B619" s="52"/>
      <c r="F619" s="90"/>
      <c r="H619" s="57"/>
      <c r="K619" s="90"/>
      <c r="M619" s="56"/>
      <c r="N619" s="56"/>
      <c r="O619" s="52"/>
      <c r="P619" s="52"/>
      <c r="Q619" s="52"/>
      <c r="R619" s="52"/>
    </row>
    <row r="620" spans="2:18" x14ac:dyDescent="0.2">
      <c r="B620" s="52"/>
      <c r="F620" s="90"/>
      <c r="H620" s="54"/>
      <c r="K620" s="90"/>
      <c r="M620" s="56"/>
      <c r="N620" s="56"/>
      <c r="O620" s="52"/>
      <c r="P620" s="52"/>
      <c r="Q620" s="52"/>
      <c r="R620" s="52"/>
    </row>
    <row r="621" spans="2:18" x14ac:dyDescent="0.2">
      <c r="B621" s="52"/>
      <c r="F621" s="90"/>
      <c r="H621" s="54"/>
      <c r="K621" s="90"/>
      <c r="M621" s="56"/>
      <c r="N621" s="56"/>
      <c r="O621" s="52"/>
      <c r="P621" s="52"/>
      <c r="Q621" s="52"/>
      <c r="R621" s="52"/>
    </row>
    <row r="622" spans="2:18" x14ac:dyDescent="0.2">
      <c r="B622" s="52"/>
      <c r="F622" s="90"/>
      <c r="H622" s="54"/>
      <c r="K622" s="90"/>
      <c r="M622" s="56"/>
      <c r="N622" s="56"/>
      <c r="O622" s="52"/>
      <c r="P622" s="52"/>
      <c r="Q622" s="52"/>
      <c r="R622" s="52"/>
    </row>
    <row r="623" spans="2:18" x14ac:dyDescent="0.2">
      <c r="B623" s="52"/>
      <c r="F623" s="90"/>
      <c r="H623" s="54"/>
      <c r="K623" s="90"/>
      <c r="M623" s="56"/>
      <c r="N623" s="56"/>
      <c r="O623" s="52"/>
      <c r="P623" s="52"/>
      <c r="Q623" s="52"/>
      <c r="R623" s="52"/>
    </row>
    <row r="624" spans="2:18" x14ac:dyDescent="0.2">
      <c r="B624" s="52"/>
      <c r="F624" s="90"/>
      <c r="H624" s="54"/>
      <c r="K624" s="90"/>
      <c r="M624" s="56"/>
      <c r="N624" s="56"/>
      <c r="O624" s="52"/>
      <c r="P624" s="52"/>
      <c r="Q624" s="52"/>
      <c r="R624" s="52"/>
    </row>
    <row r="625" spans="2:18" x14ac:dyDescent="0.2">
      <c r="B625" s="52"/>
      <c r="F625" s="90"/>
      <c r="H625" s="54"/>
      <c r="K625" s="90"/>
      <c r="M625" s="56"/>
      <c r="N625" s="56"/>
      <c r="O625" s="52"/>
      <c r="P625" s="52"/>
      <c r="Q625" s="52"/>
      <c r="R625" s="52"/>
    </row>
    <row r="626" spans="2:18" x14ac:dyDescent="0.2">
      <c r="B626" s="52"/>
      <c r="F626" s="90"/>
      <c r="H626" s="54"/>
      <c r="K626" s="90"/>
      <c r="M626" s="56"/>
      <c r="N626" s="56"/>
      <c r="O626" s="52"/>
      <c r="P626" s="52"/>
      <c r="Q626" s="52"/>
      <c r="R626" s="52"/>
    </row>
    <row r="627" spans="2:18" x14ac:dyDescent="0.2">
      <c r="B627" s="52"/>
      <c r="F627" s="90"/>
      <c r="H627" s="54"/>
      <c r="K627" s="90"/>
      <c r="M627" s="56"/>
      <c r="N627" s="56"/>
      <c r="O627" s="52"/>
      <c r="P627" s="52"/>
      <c r="Q627" s="52"/>
      <c r="R627" s="52"/>
    </row>
    <row r="628" spans="2:18" x14ac:dyDescent="0.2">
      <c r="B628" s="52"/>
      <c r="F628" s="90"/>
      <c r="H628" s="54"/>
      <c r="K628" s="90"/>
      <c r="M628" s="56"/>
      <c r="N628" s="56"/>
      <c r="O628" s="52"/>
      <c r="P628" s="52"/>
      <c r="Q628" s="52"/>
      <c r="R628" s="52"/>
    </row>
    <row r="629" spans="2:18" x14ac:dyDescent="0.2">
      <c r="B629" s="52"/>
      <c r="F629" s="90"/>
      <c r="H629" s="54"/>
      <c r="K629" s="90"/>
      <c r="M629" s="56"/>
      <c r="N629" s="56"/>
      <c r="O629" s="52"/>
      <c r="P629" s="52"/>
      <c r="Q629" s="52"/>
      <c r="R629" s="52"/>
    </row>
    <row r="630" spans="2:18" x14ac:dyDescent="0.2">
      <c r="B630" s="52"/>
      <c r="F630" s="90"/>
      <c r="H630" s="54"/>
      <c r="K630" s="90"/>
      <c r="M630" s="56"/>
      <c r="N630" s="56"/>
      <c r="O630" s="52"/>
      <c r="P630" s="52"/>
      <c r="Q630" s="52"/>
      <c r="R630" s="52"/>
    </row>
    <row r="631" spans="2:18" x14ac:dyDescent="0.2">
      <c r="B631" s="52"/>
      <c r="F631" s="90"/>
      <c r="H631" s="54"/>
      <c r="K631" s="90"/>
      <c r="M631" s="56"/>
      <c r="N631" s="56"/>
      <c r="O631" s="52"/>
      <c r="P631" s="52"/>
      <c r="Q631" s="52"/>
      <c r="R631" s="52"/>
    </row>
    <row r="632" spans="2:18" x14ac:dyDescent="0.2">
      <c r="B632" s="52"/>
      <c r="F632" s="90"/>
      <c r="H632" s="54"/>
      <c r="K632" s="90"/>
      <c r="M632" s="56"/>
      <c r="N632" s="56"/>
      <c r="O632" s="52"/>
      <c r="P632" s="52"/>
      <c r="Q632" s="52"/>
      <c r="R632" s="52"/>
    </row>
    <row r="633" spans="2:18" x14ac:dyDescent="0.2">
      <c r="B633" s="52"/>
      <c r="F633" s="90"/>
      <c r="H633" s="54"/>
      <c r="K633" s="90"/>
      <c r="M633" s="56"/>
      <c r="N633" s="56"/>
      <c r="O633" s="52"/>
      <c r="P633" s="52"/>
      <c r="Q633" s="52"/>
      <c r="R633" s="52"/>
    </row>
    <row r="634" spans="2:18" x14ac:dyDescent="0.2">
      <c r="B634" s="52"/>
      <c r="F634" s="90"/>
      <c r="H634" s="54"/>
      <c r="K634" s="90"/>
      <c r="M634" s="56"/>
      <c r="N634" s="56"/>
      <c r="O634" s="52"/>
      <c r="P634" s="52"/>
      <c r="Q634" s="52"/>
      <c r="R634" s="52"/>
    </row>
    <row r="635" spans="2:18" x14ac:dyDescent="0.2">
      <c r="B635" s="52"/>
      <c r="F635" s="90"/>
      <c r="H635" s="54"/>
      <c r="K635" s="90"/>
      <c r="M635" s="56"/>
      <c r="N635" s="56"/>
      <c r="O635" s="52"/>
      <c r="P635" s="52"/>
      <c r="Q635" s="52"/>
      <c r="R635" s="52"/>
    </row>
    <row r="636" spans="2:18" x14ac:dyDescent="0.2">
      <c r="B636" s="52"/>
      <c r="F636" s="90"/>
      <c r="H636" s="54"/>
      <c r="K636" s="90"/>
      <c r="M636" s="56"/>
      <c r="N636" s="56"/>
      <c r="O636" s="52"/>
      <c r="P636" s="52"/>
      <c r="Q636" s="52"/>
      <c r="R636" s="52"/>
    </row>
    <row r="637" spans="2:18" x14ac:dyDescent="0.2">
      <c r="B637" s="52"/>
      <c r="F637" s="90"/>
      <c r="H637" s="54"/>
      <c r="K637" s="90"/>
      <c r="M637" s="56"/>
      <c r="N637" s="56"/>
      <c r="O637" s="52"/>
      <c r="P637" s="52"/>
      <c r="Q637" s="52"/>
      <c r="R637" s="52"/>
    </row>
    <row r="638" spans="2:18" x14ac:dyDescent="0.2">
      <c r="B638" s="52"/>
      <c r="F638" s="90"/>
      <c r="H638" s="54"/>
      <c r="K638" s="90"/>
      <c r="M638" s="56"/>
      <c r="N638" s="56"/>
      <c r="O638" s="52"/>
      <c r="P638" s="52"/>
      <c r="Q638" s="52"/>
      <c r="R638" s="52"/>
    </row>
    <row r="639" spans="2:18" x14ac:dyDescent="0.2">
      <c r="B639" s="52"/>
      <c r="F639" s="90"/>
      <c r="H639" s="54"/>
      <c r="K639" s="90"/>
      <c r="M639" s="56"/>
      <c r="N639" s="56"/>
      <c r="O639" s="52"/>
      <c r="P639" s="52"/>
      <c r="Q639" s="52"/>
      <c r="R639" s="52"/>
    </row>
    <row r="640" spans="2:18" x14ac:dyDescent="0.2">
      <c r="B640" s="52"/>
      <c r="F640" s="90"/>
      <c r="H640" s="54"/>
      <c r="K640" s="90"/>
      <c r="M640" s="56"/>
      <c r="N640" s="56"/>
      <c r="O640" s="52"/>
      <c r="P640" s="52"/>
      <c r="Q640" s="52"/>
      <c r="R640" s="52"/>
    </row>
    <row r="641" spans="2:18" x14ac:dyDescent="0.2">
      <c r="B641" s="52"/>
      <c r="F641" s="90"/>
      <c r="H641" s="54"/>
      <c r="K641" s="90"/>
      <c r="M641" s="56"/>
      <c r="N641" s="56"/>
      <c r="O641" s="52"/>
      <c r="P641" s="52"/>
      <c r="Q641" s="52"/>
      <c r="R641" s="52"/>
    </row>
    <row r="642" spans="2:18" x14ac:dyDescent="0.2">
      <c r="B642" s="52"/>
      <c r="F642" s="90"/>
      <c r="H642" s="54"/>
      <c r="K642" s="90"/>
      <c r="M642" s="56"/>
      <c r="N642" s="56"/>
      <c r="O642" s="52"/>
      <c r="P642" s="52"/>
      <c r="Q642" s="52"/>
      <c r="R642" s="52"/>
    </row>
    <row r="643" spans="2:18" x14ac:dyDescent="0.2">
      <c r="B643" s="52"/>
      <c r="F643" s="90"/>
      <c r="H643" s="54"/>
      <c r="K643" s="90"/>
      <c r="M643" s="56"/>
      <c r="N643" s="56"/>
      <c r="O643" s="52"/>
      <c r="P643" s="52"/>
      <c r="Q643" s="52"/>
      <c r="R643" s="52"/>
    </row>
    <row r="644" spans="2:18" x14ac:dyDescent="0.2">
      <c r="B644" s="52"/>
      <c r="F644" s="90"/>
      <c r="H644" s="54"/>
      <c r="K644" s="90"/>
      <c r="M644" s="56"/>
      <c r="N644" s="56"/>
      <c r="O644" s="52"/>
      <c r="P644" s="52"/>
      <c r="Q644" s="52"/>
      <c r="R644" s="52"/>
    </row>
    <row r="645" spans="2:18" x14ac:dyDescent="0.2">
      <c r="B645" s="52"/>
      <c r="F645" s="90"/>
      <c r="H645" s="54"/>
      <c r="K645" s="90"/>
      <c r="M645" s="56"/>
      <c r="N645" s="56"/>
      <c r="O645" s="52"/>
      <c r="P645" s="52"/>
      <c r="Q645" s="52"/>
      <c r="R645" s="52"/>
    </row>
    <row r="646" spans="2:18" x14ac:dyDescent="0.2">
      <c r="B646" s="52"/>
      <c r="F646" s="90"/>
      <c r="H646" s="54"/>
      <c r="K646" s="90"/>
      <c r="M646" s="56"/>
      <c r="N646" s="56"/>
      <c r="O646" s="52"/>
      <c r="P646" s="52"/>
      <c r="Q646" s="52"/>
      <c r="R646" s="52"/>
    </row>
    <row r="647" spans="2:18" x14ac:dyDescent="0.2">
      <c r="B647" s="52"/>
      <c r="F647" s="90"/>
      <c r="H647" s="57"/>
      <c r="K647" s="90"/>
      <c r="M647" s="56"/>
      <c r="N647" s="56"/>
      <c r="O647" s="52"/>
      <c r="P647" s="52"/>
      <c r="Q647" s="52"/>
      <c r="R647" s="52"/>
    </row>
    <row r="648" spans="2:18" x14ac:dyDescent="0.2">
      <c r="B648" s="52"/>
      <c r="F648" s="90"/>
      <c r="H648" s="57"/>
      <c r="K648" s="90"/>
      <c r="M648" s="56"/>
      <c r="N648" s="56"/>
      <c r="O648" s="52"/>
      <c r="P648" s="52"/>
      <c r="Q648" s="52"/>
      <c r="R648" s="52"/>
    </row>
    <row r="649" spans="2:18" x14ac:dyDescent="0.2">
      <c r="B649" s="52"/>
      <c r="F649" s="90"/>
      <c r="H649" s="57"/>
      <c r="K649" s="90"/>
      <c r="M649" s="56"/>
      <c r="N649" s="56"/>
      <c r="O649" s="52"/>
      <c r="P649" s="52"/>
      <c r="Q649" s="52"/>
      <c r="R649" s="52"/>
    </row>
    <row r="650" spans="2:18" x14ac:dyDescent="0.2">
      <c r="B650" s="52"/>
      <c r="F650" s="90"/>
      <c r="H650" s="54"/>
      <c r="K650" s="90"/>
      <c r="M650" s="56"/>
      <c r="N650" s="56"/>
      <c r="O650" s="52"/>
      <c r="P650" s="52"/>
      <c r="Q650" s="52"/>
      <c r="R650" s="52"/>
    </row>
    <row r="651" spans="2:18" x14ac:dyDescent="0.2">
      <c r="B651" s="52"/>
      <c r="F651" s="90"/>
      <c r="H651" s="54"/>
      <c r="K651" s="90"/>
      <c r="M651" s="56"/>
      <c r="N651" s="56"/>
      <c r="O651" s="52"/>
      <c r="P651" s="52"/>
      <c r="Q651" s="52"/>
      <c r="R651" s="52"/>
    </row>
    <row r="652" spans="2:18" x14ac:dyDescent="0.2">
      <c r="B652" s="52"/>
      <c r="F652" s="90"/>
      <c r="H652" s="54"/>
      <c r="K652" s="90"/>
      <c r="M652" s="56"/>
      <c r="N652" s="56"/>
      <c r="O652" s="52"/>
      <c r="P652" s="52"/>
      <c r="Q652" s="52"/>
      <c r="R652" s="52"/>
    </row>
    <row r="653" spans="2:18" x14ac:dyDescent="0.2">
      <c r="B653" s="52"/>
      <c r="F653" s="90"/>
      <c r="H653" s="57"/>
      <c r="K653" s="90"/>
      <c r="M653" s="56"/>
      <c r="N653" s="56"/>
      <c r="O653" s="52"/>
      <c r="P653" s="52"/>
      <c r="Q653" s="52"/>
      <c r="R653" s="52"/>
    </row>
    <row r="654" spans="2:18" x14ac:dyDescent="0.2">
      <c r="B654" s="52"/>
      <c r="F654" s="90"/>
      <c r="H654" s="57"/>
      <c r="K654" s="90"/>
      <c r="M654" s="56"/>
      <c r="N654" s="56"/>
      <c r="O654" s="52"/>
      <c r="P654" s="52"/>
      <c r="Q654" s="52"/>
      <c r="R654" s="52"/>
    </row>
    <row r="655" spans="2:18" x14ac:dyDescent="0.2">
      <c r="B655" s="52"/>
      <c r="F655" s="90"/>
      <c r="H655" s="57"/>
      <c r="K655" s="90"/>
      <c r="M655" s="56"/>
      <c r="N655" s="56"/>
      <c r="O655" s="52"/>
      <c r="P655" s="52"/>
      <c r="Q655" s="52"/>
      <c r="R655" s="52"/>
    </row>
    <row r="656" spans="2:18" x14ac:dyDescent="0.2">
      <c r="B656" s="52"/>
      <c r="F656" s="90"/>
      <c r="H656" s="57"/>
      <c r="K656" s="90"/>
      <c r="M656" s="56"/>
      <c r="N656" s="56"/>
      <c r="O656" s="52"/>
      <c r="P656" s="52"/>
      <c r="Q656" s="52"/>
      <c r="R656" s="52"/>
    </row>
    <row r="657" spans="2:18" x14ac:dyDescent="0.2">
      <c r="B657" s="52"/>
      <c r="F657" s="90"/>
      <c r="H657" s="57"/>
      <c r="K657" s="90"/>
      <c r="M657" s="56"/>
      <c r="N657" s="56"/>
      <c r="O657" s="52"/>
      <c r="P657" s="52"/>
      <c r="Q657" s="52"/>
      <c r="R657" s="52"/>
    </row>
    <row r="658" spans="2:18" x14ac:dyDescent="0.2">
      <c r="B658" s="52"/>
      <c r="F658" s="90"/>
      <c r="H658" s="57"/>
      <c r="K658" s="90"/>
      <c r="M658" s="56"/>
      <c r="N658" s="56"/>
      <c r="O658" s="52"/>
      <c r="P658" s="52"/>
      <c r="Q658" s="52"/>
      <c r="R658" s="52"/>
    </row>
    <row r="659" spans="2:18" x14ac:dyDescent="0.2">
      <c r="B659" s="52"/>
      <c r="F659" s="90"/>
      <c r="H659" s="57"/>
      <c r="K659" s="90"/>
      <c r="M659" s="56"/>
      <c r="N659" s="56"/>
      <c r="O659" s="52"/>
      <c r="P659" s="52"/>
      <c r="Q659" s="52"/>
      <c r="R659" s="52"/>
    </row>
    <row r="660" spans="2:18" x14ac:dyDescent="0.2">
      <c r="B660" s="52"/>
      <c r="F660" s="90"/>
      <c r="H660" s="57"/>
      <c r="K660" s="90"/>
      <c r="M660" s="56"/>
      <c r="N660" s="56"/>
      <c r="O660" s="52"/>
      <c r="P660" s="52"/>
      <c r="Q660" s="52"/>
      <c r="R660" s="52"/>
    </row>
    <row r="661" spans="2:18" x14ac:dyDescent="0.2">
      <c r="B661" s="52"/>
      <c r="F661" s="90"/>
      <c r="H661" s="57"/>
      <c r="K661" s="90"/>
      <c r="M661" s="56"/>
      <c r="N661" s="56"/>
      <c r="O661" s="52"/>
      <c r="P661" s="52"/>
      <c r="Q661" s="52"/>
      <c r="R661" s="52"/>
    </row>
    <row r="662" spans="2:18" x14ac:dyDescent="0.2">
      <c r="B662" s="52"/>
      <c r="F662" s="90"/>
      <c r="H662" s="57"/>
      <c r="K662" s="90"/>
      <c r="M662" s="56"/>
      <c r="N662" s="56"/>
      <c r="O662" s="52"/>
      <c r="P662" s="52"/>
      <c r="Q662" s="52"/>
      <c r="R662" s="52"/>
    </row>
    <row r="663" spans="2:18" x14ac:dyDescent="0.2">
      <c r="B663" s="52"/>
      <c r="F663" s="90"/>
      <c r="H663" s="57"/>
      <c r="K663" s="90"/>
      <c r="M663" s="56"/>
      <c r="N663" s="56"/>
      <c r="O663" s="52"/>
      <c r="P663" s="52"/>
      <c r="Q663" s="52"/>
      <c r="R663" s="52"/>
    </row>
    <row r="664" spans="2:18" x14ac:dyDescent="0.2">
      <c r="B664" s="52"/>
      <c r="F664" s="90"/>
      <c r="H664" s="57"/>
      <c r="K664" s="90"/>
      <c r="M664" s="56"/>
      <c r="N664" s="56"/>
      <c r="O664" s="52"/>
      <c r="P664" s="52"/>
      <c r="Q664" s="52"/>
      <c r="R664" s="52"/>
    </row>
    <row r="665" spans="2:18" x14ac:dyDescent="0.2">
      <c r="B665" s="52"/>
      <c r="F665" s="90"/>
      <c r="H665" s="57"/>
      <c r="K665" s="90"/>
      <c r="M665" s="56"/>
      <c r="N665" s="56"/>
      <c r="O665" s="52"/>
      <c r="P665" s="52"/>
      <c r="Q665" s="52"/>
      <c r="R665" s="52"/>
    </row>
    <row r="666" spans="2:18" x14ac:dyDescent="0.2">
      <c r="B666" s="52"/>
      <c r="F666" s="90"/>
      <c r="H666" s="57"/>
      <c r="K666" s="90"/>
      <c r="M666" s="56"/>
      <c r="N666" s="56"/>
      <c r="O666" s="52"/>
      <c r="P666" s="52"/>
      <c r="Q666" s="52"/>
      <c r="R666" s="52"/>
    </row>
    <row r="667" spans="2:18" x14ac:dyDescent="0.2">
      <c r="B667" s="52"/>
      <c r="F667" s="90"/>
      <c r="H667" s="57"/>
      <c r="K667" s="90"/>
      <c r="M667" s="56"/>
      <c r="N667" s="56"/>
      <c r="O667" s="52"/>
      <c r="P667" s="52"/>
      <c r="Q667" s="52"/>
      <c r="R667" s="52"/>
    </row>
    <row r="668" spans="2:18" x14ac:dyDescent="0.2">
      <c r="B668" s="52"/>
      <c r="F668" s="90"/>
      <c r="H668" s="57"/>
      <c r="K668" s="90"/>
      <c r="M668" s="56"/>
      <c r="N668" s="56"/>
      <c r="O668" s="52"/>
      <c r="P668" s="52"/>
      <c r="Q668" s="52"/>
      <c r="R668" s="52"/>
    </row>
    <row r="669" spans="2:18" x14ac:dyDescent="0.2">
      <c r="B669" s="52"/>
      <c r="F669" s="90"/>
      <c r="H669" s="57"/>
      <c r="K669" s="90"/>
      <c r="M669" s="56"/>
      <c r="N669" s="56"/>
      <c r="O669" s="52"/>
      <c r="P669" s="52"/>
      <c r="Q669" s="52"/>
      <c r="R669" s="52"/>
    </row>
    <row r="670" spans="2:18" x14ac:dyDescent="0.2">
      <c r="B670" s="52"/>
      <c r="F670" s="90"/>
      <c r="H670" s="57"/>
      <c r="K670" s="90"/>
      <c r="M670" s="56"/>
      <c r="N670" s="56"/>
      <c r="O670" s="52"/>
      <c r="P670" s="52"/>
      <c r="Q670" s="52"/>
      <c r="R670" s="52"/>
    </row>
    <row r="671" spans="2:18" x14ac:dyDescent="0.2">
      <c r="B671" s="52"/>
      <c r="F671" s="90"/>
      <c r="H671" s="57"/>
      <c r="K671" s="90"/>
      <c r="M671" s="56"/>
      <c r="N671" s="56"/>
      <c r="O671" s="52"/>
      <c r="P671" s="52"/>
      <c r="Q671" s="52"/>
      <c r="R671" s="52"/>
    </row>
  </sheetData>
  <mergeCells count="5">
    <mergeCell ref="A2:R3"/>
    <mergeCell ref="B4:R4"/>
    <mergeCell ref="A5:R5"/>
    <mergeCell ref="A6:R6"/>
    <mergeCell ref="C13:D13"/>
  </mergeCells>
  <printOptions horizontalCentered="1"/>
  <pageMargins left="0.2" right="0.2" top="0.5" bottom="0.5" header="0.25" footer="0.25"/>
  <pageSetup scale="45" orientation="landscape" r:id="rId1"/>
  <headerFooter>
    <oddHeader>&amp;C&amp;12&amp;A&amp;R&amp;12CASE NO. 2015-00343
ATTACHMENT 1
TO STAFF DR NO. 1-13</oddHeader>
    <oddFooter>&amp;C&amp;11&amp;P of &amp;N</oddFooter>
  </headerFooter>
  <rowBreaks count="3" manualBreakCount="3">
    <brk id="144" max="17" man="1"/>
    <brk id="284" max="17" man="1"/>
    <brk id="419"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zoomScale="60" zoomScaleNormal="75" workbookViewId="0">
      <selection activeCell="A5" sqref="A5:R5"/>
    </sheetView>
  </sheetViews>
  <sheetFormatPr defaultRowHeight="12.75" x14ac:dyDescent="0.2"/>
  <cols>
    <col min="1" max="1" width="1.42578125" style="13" customWidth="1"/>
    <col min="2" max="2" width="10.28515625" style="13" bestFit="1" customWidth="1"/>
    <col min="3" max="3" width="37" style="13" bestFit="1" customWidth="1"/>
    <col min="4" max="4" width="83.42578125" style="184" customWidth="1"/>
    <col min="5" max="5" width="13.7109375" style="53" bestFit="1" customWidth="1"/>
    <col min="6" max="6" width="14" style="91" bestFit="1" customWidth="1"/>
    <col min="7" max="8" width="14.42578125" style="13" bestFit="1" customWidth="1"/>
    <col min="9" max="9" width="13.85546875" style="54" bestFit="1" customWidth="1"/>
    <col min="10" max="10" width="13.85546875" style="55" bestFit="1" customWidth="1"/>
    <col min="11" max="11" width="14.140625" style="91" bestFit="1" customWidth="1"/>
    <col min="12" max="12" width="14.42578125" style="55" bestFit="1" customWidth="1"/>
    <col min="13" max="13" width="11.7109375" style="13" customWidth="1"/>
    <col min="14" max="14" width="11" style="13" customWidth="1"/>
    <col min="15" max="16" width="6.42578125" style="58" bestFit="1" customWidth="1"/>
    <col min="17" max="17" width="10.28515625" style="58" bestFit="1" customWidth="1"/>
    <col min="18" max="18" width="10.140625" style="58" customWidth="1"/>
  </cols>
  <sheetData>
    <row r="1" spans="1:18" x14ac:dyDescent="0.2">
      <c r="A1"/>
      <c r="B1"/>
      <c r="C1"/>
      <c r="D1" s="180"/>
      <c r="E1" s="2"/>
      <c r="F1" s="74"/>
      <c r="G1"/>
      <c r="H1"/>
      <c r="I1" s="10"/>
      <c r="J1" s="43"/>
      <c r="K1" s="74"/>
      <c r="L1" s="43"/>
      <c r="M1"/>
      <c r="N1"/>
      <c r="O1" s="5"/>
      <c r="P1" s="5"/>
      <c r="Q1" s="5"/>
      <c r="R1" s="5"/>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4678</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1"/>
      <c r="H7" s="1"/>
      <c r="I7" s="15"/>
      <c r="J7" s="42"/>
      <c r="K7" s="73"/>
      <c r="L7" s="42"/>
      <c r="M7" s="1"/>
      <c r="N7"/>
      <c r="O7" s="1"/>
      <c r="P7" s="1"/>
      <c r="Q7" s="1"/>
      <c r="R7" s="1"/>
    </row>
    <row r="8" spans="1:18" x14ac:dyDescent="0.2">
      <c r="A8" s="1"/>
      <c r="B8" s="1"/>
      <c r="C8" s="1"/>
      <c r="D8" s="181"/>
      <c r="E8" s="59"/>
      <c r="F8" s="73"/>
      <c r="G8" s="1"/>
      <c r="H8" s="1"/>
      <c r="I8" s="15"/>
      <c r="J8" s="42"/>
      <c r="K8" s="73"/>
      <c r="L8" s="42"/>
      <c r="M8" s="1"/>
      <c r="N8" s="1"/>
      <c r="O8" s="1"/>
      <c r="P8" s="1"/>
      <c r="Q8" s="1"/>
      <c r="R8" s="1"/>
    </row>
    <row r="9" spans="1:18" x14ac:dyDescent="0.2">
      <c r="A9" s="4" t="s">
        <v>2908</v>
      </c>
      <c r="B9" s="1"/>
      <c r="C9" s="1"/>
      <c r="D9" s="181"/>
      <c r="E9" s="59"/>
      <c r="F9" s="73"/>
      <c r="G9" s="1"/>
      <c r="H9" s="1"/>
      <c r="I9" s="15"/>
      <c r="J9" s="42"/>
      <c r="K9" s="73"/>
      <c r="L9" s="42"/>
      <c r="M9" s="1"/>
      <c r="N9" s="4" t="s">
        <v>2887</v>
      </c>
      <c r="O9" s="1"/>
      <c r="P9" s="1"/>
      <c r="Q9" s="1"/>
      <c r="R9" s="1"/>
    </row>
    <row r="10" spans="1:18" x14ac:dyDescent="0.2">
      <c r="A10" s="4"/>
      <c r="B10" s="1"/>
      <c r="C10" s="1"/>
      <c r="D10" s="181"/>
      <c r="E10" s="59"/>
      <c r="F10" s="73"/>
      <c r="G10" s="1"/>
      <c r="H10" s="1"/>
      <c r="I10" s="15"/>
      <c r="J10" s="42"/>
      <c r="K10" s="73"/>
      <c r="L10" s="42"/>
      <c r="M10" s="1"/>
      <c r="N10" s="1"/>
      <c r="O10" s="1"/>
      <c r="P10" s="1"/>
      <c r="Q10" s="1"/>
      <c r="R10" s="1"/>
    </row>
    <row r="11" spans="1:18" x14ac:dyDescent="0.2">
      <c r="A11" s="3" t="s">
        <v>2895</v>
      </c>
      <c r="B11"/>
      <c r="C11"/>
      <c r="D11" s="180"/>
      <c r="E11" s="2"/>
      <c r="F11" s="74"/>
      <c r="G11"/>
      <c r="H11"/>
      <c r="I11" s="10"/>
      <c r="J11" s="43"/>
      <c r="K11" s="74"/>
      <c r="L11" s="43"/>
      <c r="M11"/>
      <c r="N11" s="3" t="s">
        <v>7754</v>
      </c>
      <c r="O11" s="5"/>
      <c r="P11" s="5"/>
      <c r="Q11" s="5"/>
      <c r="R11" s="5"/>
    </row>
    <row r="12" spans="1:18" ht="13.5" thickBot="1" x14ac:dyDescent="0.25">
      <c r="A12"/>
      <c r="B12"/>
      <c r="C12"/>
      <c r="D12" s="180"/>
      <c r="E12" s="2"/>
      <c r="F12" s="74"/>
      <c r="G12"/>
      <c r="H12"/>
      <c r="I12" s="10"/>
      <c r="J12" s="43"/>
      <c r="K12" s="74"/>
      <c r="L12" s="43"/>
      <c r="M12"/>
      <c r="N12"/>
      <c r="O12" s="5"/>
      <c r="P12" s="5"/>
      <c r="Q12" s="14"/>
      <c r="R12" s="14"/>
    </row>
    <row r="13" spans="1:18" s="30" customFormat="1" ht="39.75" thickTop="1" thickBot="1" x14ac:dyDescent="0.25">
      <c r="A13" s="25"/>
      <c r="B13" s="145" t="s">
        <v>2802</v>
      </c>
      <c r="C13" s="217" t="s">
        <v>2803</v>
      </c>
      <c r="D13" s="218"/>
      <c r="E13" s="179" t="s">
        <v>5256</v>
      </c>
      <c r="F13" s="146" t="s">
        <v>2816</v>
      </c>
      <c r="G13" s="147" t="s">
        <v>2804</v>
      </c>
      <c r="H13" s="147" t="s">
        <v>2805</v>
      </c>
      <c r="I13" s="148" t="s">
        <v>2806</v>
      </c>
      <c r="J13" s="149" t="s">
        <v>2807</v>
      </c>
      <c r="K13" s="150" t="s">
        <v>2817</v>
      </c>
      <c r="L13" s="149" t="s">
        <v>2808</v>
      </c>
      <c r="M13" s="147" t="s">
        <v>2809</v>
      </c>
      <c r="N13" s="147" t="s">
        <v>2810</v>
      </c>
      <c r="O13" s="147" t="s">
        <v>2811</v>
      </c>
      <c r="P13" s="145" t="s">
        <v>2812</v>
      </c>
      <c r="Q13" s="145" t="s">
        <v>2813</v>
      </c>
      <c r="R13" s="151" t="s">
        <v>2814</v>
      </c>
    </row>
    <row r="14" spans="1:18" s="31" customFormat="1" ht="13.5" thickTop="1" x14ac:dyDescent="0.2">
      <c r="B14" s="17" t="s">
        <v>2911</v>
      </c>
      <c r="C14" s="17" t="s">
        <v>2912</v>
      </c>
      <c r="D14" s="185" t="s">
        <v>2913</v>
      </c>
      <c r="E14" s="18">
        <v>13082.29</v>
      </c>
      <c r="F14" s="18">
        <v>14037.36</v>
      </c>
      <c r="G14" s="156">
        <v>-955.07</v>
      </c>
      <c r="H14" s="160">
        <f>G14/F14</f>
        <v>-6.8037722192776984E-2</v>
      </c>
      <c r="I14" s="155">
        <f>J14/22716806</f>
        <v>5.7588597622394635E-4</v>
      </c>
      <c r="J14" s="156">
        <v>13082.29</v>
      </c>
      <c r="K14" s="156">
        <v>14037.36</v>
      </c>
      <c r="L14" s="156">
        <v>-955.06999999999971</v>
      </c>
      <c r="M14" s="20">
        <v>40087</v>
      </c>
      <c r="N14" s="20">
        <v>40451</v>
      </c>
      <c r="O14" s="161">
        <v>40317</v>
      </c>
      <c r="P14" s="162" t="s">
        <v>2914</v>
      </c>
      <c r="Q14" s="161">
        <v>40451</v>
      </c>
      <c r="R14" s="162" t="s">
        <v>2915</v>
      </c>
    </row>
    <row r="15" spans="1:18" s="31" customFormat="1" x14ac:dyDescent="0.2">
      <c r="B15" s="17" t="s">
        <v>1408</v>
      </c>
      <c r="C15" s="17" t="s">
        <v>1409</v>
      </c>
      <c r="D15" s="185" t="s">
        <v>1410</v>
      </c>
      <c r="E15" s="18">
        <v>-386837.01</v>
      </c>
      <c r="F15" s="18">
        <v>1398465</v>
      </c>
      <c r="G15" s="156">
        <v>494054.85000000009</v>
      </c>
      <c r="H15" s="160">
        <f t="shared" ref="H15:H77" si="0">G15/F15</f>
        <v>0.35328367174008651</v>
      </c>
      <c r="I15" s="155">
        <f t="shared" ref="I15:I78" si="1">J15/227116806</f>
        <v>8.3328040902442072E-3</v>
      </c>
      <c r="J15" s="156">
        <v>1892519.85</v>
      </c>
      <c r="K15" s="156">
        <v>1398465</v>
      </c>
      <c r="L15" s="156">
        <v>494054.85000000009</v>
      </c>
      <c r="M15" s="20">
        <v>40087</v>
      </c>
      <c r="N15" s="20">
        <v>40451</v>
      </c>
      <c r="O15" s="161">
        <v>39654</v>
      </c>
      <c r="P15" s="162" t="s">
        <v>2916</v>
      </c>
      <c r="Q15" s="161">
        <v>40019</v>
      </c>
      <c r="R15" s="162" t="s">
        <v>2916</v>
      </c>
    </row>
    <row r="16" spans="1:18" s="31" customFormat="1" x14ac:dyDescent="0.2">
      <c r="B16" s="17" t="s">
        <v>1753</v>
      </c>
      <c r="C16" s="17" t="s">
        <v>1754</v>
      </c>
      <c r="D16" s="185" t="s">
        <v>1754</v>
      </c>
      <c r="E16" s="18">
        <v>4216.13</v>
      </c>
      <c r="F16" s="163" t="s">
        <v>2801</v>
      </c>
      <c r="G16" s="159"/>
      <c r="H16" s="160"/>
      <c r="I16" s="155">
        <f t="shared" si="1"/>
        <v>2.0978436531905085E-3</v>
      </c>
      <c r="J16" s="156">
        <v>476455.55</v>
      </c>
      <c r="K16" s="164" t="s">
        <v>2801</v>
      </c>
      <c r="L16" s="159"/>
      <c r="M16" s="20">
        <v>40087</v>
      </c>
      <c r="N16" s="20">
        <v>40451</v>
      </c>
      <c r="O16" s="161">
        <v>39720</v>
      </c>
      <c r="P16" s="162" t="s">
        <v>2915</v>
      </c>
      <c r="Q16" s="161">
        <v>40117</v>
      </c>
      <c r="R16" s="162" t="s">
        <v>2917</v>
      </c>
    </row>
    <row r="17" spans="2:18" s="31" customFormat="1" x14ac:dyDescent="0.2">
      <c r="B17" s="17" t="s">
        <v>1779</v>
      </c>
      <c r="C17" s="17" t="s">
        <v>1780</v>
      </c>
      <c r="D17" s="185" t="s">
        <v>1780</v>
      </c>
      <c r="E17" s="18">
        <v>2781.21</v>
      </c>
      <c r="F17" s="163" t="s">
        <v>2801</v>
      </c>
      <c r="G17" s="159"/>
      <c r="H17" s="160"/>
      <c r="I17" s="155">
        <f t="shared" si="1"/>
        <v>1.5006560985187508E-3</v>
      </c>
      <c r="J17" s="156">
        <v>340824.22000000003</v>
      </c>
      <c r="K17" s="164" t="s">
        <v>2801</v>
      </c>
      <c r="L17" s="159"/>
      <c r="M17" s="20">
        <v>40087</v>
      </c>
      <c r="N17" s="20">
        <v>40451</v>
      </c>
      <c r="O17" s="161">
        <v>39720</v>
      </c>
      <c r="P17" s="162" t="s">
        <v>2915</v>
      </c>
      <c r="Q17" s="161">
        <v>40117</v>
      </c>
      <c r="R17" s="162" t="s">
        <v>2917</v>
      </c>
    </row>
    <row r="18" spans="2:18" s="31" customFormat="1" x14ac:dyDescent="0.2">
      <c r="B18" s="17" t="s">
        <v>2918</v>
      </c>
      <c r="C18" s="17" t="s">
        <v>2919</v>
      </c>
      <c r="D18" s="185" t="s">
        <v>2920</v>
      </c>
      <c r="E18" s="18">
        <v>4530.72</v>
      </c>
      <c r="F18" s="18">
        <v>3982.51</v>
      </c>
      <c r="G18" s="156">
        <v>548.21</v>
      </c>
      <c r="H18" s="160">
        <f t="shared" si="0"/>
        <v>0.13765439383705252</v>
      </c>
      <c r="I18" s="155">
        <f t="shared" si="1"/>
        <v>1.9948853983090975E-5</v>
      </c>
      <c r="J18" s="156">
        <v>4530.72</v>
      </c>
      <c r="K18" s="156">
        <v>3982.51</v>
      </c>
      <c r="L18" s="156">
        <v>548.21</v>
      </c>
      <c r="M18" s="20">
        <v>40087</v>
      </c>
      <c r="N18" s="20">
        <v>40451</v>
      </c>
      <c r="O18" s="161">
        <v>40157</v>
      </c>
      <c r="P18" s="162" t="s">
        <v>2921</v>
      </c>
      <c r="Q18" s="161">
        <v>40204</v>
      </c>
      <c r="R18" s="162" t="s">
        <v>2922</v>
      </c>
    </row>
    <row r="19" spans="2:18" s="31" customFormat="1" x14ac:dyDescent="0.2">
      <c r="B19" s="17" t="s">
        <v>673</v>
      </c>
      <c r="C19" s="17" t="s">
        <v>674</v>
      </c>
      <c r="D19" s="185" t="s">
        <v>674</v>
      </c>
      <c r="E19" s="18">
        <v>-3447.86</v>
      </c>
      <c r="F19" s="163" t="s">
        <v>2801</v>
      </c>
      <c r="G19" s="159"/>
      <c r="H19" s="160"/>
      <c r="I19" s="155">
        <f t="shared" si="1"/>
        <v>4.1565186065534929E-3</v>
      </c>
      <c r="J19" s="156">
        <v>944015.23</v>
      </c>
      <c r="K19" s="164" t="s">
        <v>2801</v>
      </c>
      <c r="L19" s="159"/>
      <c r="M19" s="20">
        <v>40087</v>
      </c>
      <c r="N19" s="20">
        <v>40451</v>
      </c>
      <c r="O19" s="161">
        <v>39343</v>
      </c>
      <c r="P19" s="162" t="s">
        <v>2915</v>
      </c>
      <c r="Q19" s="161">
        <v>39752</v>
      </c>
      <c r="R19" s="162" t="s">
        <v>2917</v>
      </c>
    </row>
    <row r="20" spans="2:18" s="31" customFormat="1" x14ac:dyDescent="0.2">
      <c r="B20" s="17" t="s">
        <v>2923</v>
      </c>
      <c r="C20" s="17" t="s">
        <v>2924</v>
      </c>
      <c r="D20" s="185" t="s">
        <v>2925</v>
      </c>
      <c r="E20" s="18">
        <v>3831.38</v>
      </c>
      <c r="F20" s="18">
        <v>2554.89</v>
      </c>
      <c r="G20" s="156">
        <v>1276.4900000000002</v>
      </c>
      <c r="H20" s="160">
        <f t="shared" si="0"/>
        <v>0.4996262069991273</v>
      </c>
      <c r="I20" s="155">
        <f t="shared" si="1"/>
        <v>1.6869645481012974E-5</v>
      </c>
      <c r="J20" s="156">
        <v>3831.38</v>
      </c>
      <c r="K20" s="156">
        <v>2554.89</v>
      </c>
      <c r="L20" s="156">
        <v>1276.4900000000002</v>
      </c>
      <c r="M20" s="20">
        <v>40087</v>
      </c>
      <c r="N20" s="20">
        <v>40451</v>
      </c>
      <c r="O20" s="161">
        <v>40392</v>
      </c>
      <c r="P20" s="162" t="s">
        <v>2926</v>
      </c>
      <c r="Q20" s="161">
        <v>40449</v>
      </c>
      <c r="R20" s="162" t="s">
        <v>2915</v>
      </c>
    </row>
    <row r="21" spans="2:18" s="31" customFormat="1" x14ac:dyDescent="0.2">
      <c r="B21" s="17" t="s">
        <v>2927</v>
      </c>
      <c r="C21" s="17" t="s">
        <v>2928</v>
      </c>
      <c r="D21" s="185" t="s">
        <v>2929</v>
      </c>
      <c r="E21" s="18">
        <v>3039.7200000000003</v>
      </c>
      <c r="F21" s="18">
        <v>2164.15</v>
      </c>
      <c r="G21" s="156">
        <v>875.57000000000016</v>
      </c>
      <c r="H21" s="160">
        <f t="shared" si="0"/>
        <v>0.40457916503015046</v>
      </c>
      <c r="I21" s="155">
        <f t="shared" si="1"/>
        <v>1.3383950107153235E-5</v>
      </c>
      <c r="J21" s="156">
        <v>3039.7200000000003</v>
      </c>
      <c r="K21" s="156">
        <v>2164.15</v>
      </c>
      <c r="L21" s="156">
        <v>875.57000000000016</v>
      </c>
      <c r="M21" s="20">
        <v>40087</v>
      </c>
      <c r="N21" s="20">
        <v>40451</v>
      </c>
      <c r="O21" s="161">
        <v>40240</v>
      </c>
      <c r="P21" s="162" t="s">
        <v>2930</v>
      </c>
      <c r="Q21" s="161">
        <v>40293</v>
      </c>
      <c r="R21" s="162" t="s">
        <v>2931</v>
      </c>
    </row>
    <row r="22" spans="2:18" s="31" customFormat="1" x14ac:dyDescent="0.2">
      <c r="B22" s="17" t="s">
        <v>2932</v>
      </c>
      <c r="C22" s="17" t="s">
        <v>2933</v>
      </c>
      <c r="D22" s="185" t="s">
        <v>2934</v>
      </c>
      <c r="E22" s="18">
        <v>-20504.810000000001</v>
      </c>
      <c r="F22" s="18">
        <v>1</v>
      </c>
      <c r="G22" s="156">
        <v>-20505.810000000001</v>
      </c>
      <c r="H22" s="160">
        <f t="shared" si="0"/>
        <v>-20505.810000000001</v>
      </c>
      <c r="I22" s="155">
        <f t="shared" si="1"/>
        <v>-9.0283103047865166E-5</v>
      </c>
      <c r="J22" s="156">
        <v>-20504.810000000001</v>
      </c>
      <c r="K22" s="156">
        <v>1</v>
      </c>
      <c r="L22" s="156">
        <v>-20505.810000000001</v>
      </c>
      <c r="M22" s="20">
        <v>40087</v>
      </c>
      <c r="N22" s="20">
        <v>40451</v>
      </c>
      <c r="O22" s="161">
        <v>40177</v>
      </c>
      <c r="P22" s="162" t="s">
        <v>2921</v>
      </c>
      <c r="Q22" s="161">
        <v>40542</v>
      </c>
      <c r="R22" s="162" t="s">
        <v>2921</v>
      </c>
    </row>
    <row r="23" spans="2:18" s="31" customFormat="1" x14ac:dyDescent="0.2">
      <c r="B23" s="17" t="s">
        <v>2935</v>
      </c>
      <c r="C23" s="17" t="s">
        <v>2936</v>
      </c>
      <c r="D23" s="185" t="s">
        <v>2937</v>
      </c>
      <c r="E23" s="18">
        <v>4985.4000000000005</v>
      </c>
      <c r="F23" s="18">
        <v>4040.77</v>
      </c>
      <c r="G23" s="156">
        <v>944.63000000000056</v>
      </c>
      <c r="H23" s="160">
        <f t="shared" si="0"/>
        <v>0.23377475085194172</v>
      </c>
      <c r="I23" s="155">
        <f t="shared" si="1"/>
        <v>2.195081943869887E-5</v>
      </c>
      <c r="J23" s="156">
        <v>4985.4000000000005</v>
      </c>
      <c r="K23" s="156">
        <v>4040.77</v>
      </c>
      <c r="L23" s="156">
        <v>944.63000000000056</v>
      </c>
      <c r="M23" s="20">
        <v>40087</v>
      </c>
      <c r="N23" s="20">
        <v>40451</v>
      </c>
      <c r="O23" s="161">
        <v>40204</v>
      </c>
      <c r="P23" s="162" t="s">
        <v>2922</v>
      </c>
      <c r="Q23" s="161">
        <v>40449</v>
      </c>
      <c r="R23" s="162" t="s">
        <v>2915</v>
      </c>
    </row>
    <row r="24" spans="2:18" s="31" customFormat="1" x14ac:dyDescent="0.2">
      <c r="B24" s="17" t="s">
        <v>2938</v>
      </c>
      <c r="C24" s="17" t="s">
        <v>2939</v>
      </c>
      <c r="D24" s="185" t="s">
        <v>2940</v>
      </c>
      <c r="E24" s="18">
        <v>2006.41</v>
      </c>
      <c r="F24" s="18">
        <v>-2500</v>
      </c>
      <c r="G24" s="156">
        <v>2500</v>
      </c>
      <c r="H24" s="160">
        <f t="shared" si="0"/>
        <v>-1</v>
      </c>
      <c r="I24" s="155">
        <f t="shared" si="1"/>
        <v>0</v>
      </c>
      <c r="J24" s="156">
        <v>0</v>
      </c>
      <c r="K24" s="156">
        <v>-2500</v>
      </c>
      <c r="L24" s="156">
        <v>2500</v>
      </c>
      <c r="M24" s="20">
        <v>40087</v>
      </c>
      <c r="N24" s="20">
        <v>40451</v>
      </c>
      <c r="O24" s="161">
        <v>37683</v>
      </c>
      <c r="P24" s="162" t="s">
        <v>2930</v>
      </c>
      <c r="Q24" s="161">
        <v>38476</v>
      </c>
      <c r="R24" s="162" t="s">
        <v>2914</v>
      </c>
    </row>
    <row r="25" spans="2:18" s="31" customFormat="1" x14ac:dyDescent="0.2">
      <c r="B25" s="17" t="s">
        <v>692</v>
      </c>
      <c r="C25" s="17" t="s">
        <v>693</v>
      </c>
      <c r="D25" s="185" t="s">
        <v>694</v>
      </c>
      <c r="E25" s="18">
        <v>200.48000000000002</v>
      </c>
      <c r="F25" s="18">
        <v>4140</v>
      </c>
      <c r="G25" s="156">
        <v>-3168.2200000000003</v>
      </c>
      <c r="H25" s="160">
        <f>G25/F25</f>
        <v>-0.76527053140096624</v>
      </c>
      <c r="I25" s="155">
        <f t="shared" si="1"/>
        <v>4.2787674638221181E-6</v>
      </c>
      <c r="J25" s="156">
        <v>971.78</v>
      </c>
      <c r="K25" s="156">
        <v>4140</v>
      </c>
      <c r="L25" s="156">
        <v>-3168.2200000000003</v>
      </c>
      <c r="M25" s="20">
        <v>40087</v>
      </c>
      <c r="N25" s="20">
        <v>40451</v>
      </c>
      <c r="O25" s="161">
        <v>40028</v>
      </c>
      <c r="P25" s="162" t="s">
        <v>2926</v>
      </c>
      <c r="Q25" s="161">
        <v>40086</v>
      </c>
      <c r="R25" s="162" t="s">
        <v>2915</v>
      </c>
    </row>
    <row r="26" spans="2:18" s="31" customFormat="1" x14ac:dyDescent="0.2">
      <c r="B26" s="17" t="s">
        <v>2941</v>
      </c>
      <c r="C26" s="17" t="s">
        <v>2942</v>
      </c>
      <c r="D26" s="185" t="s">
        <v>2943</v>
      </c>
      <c r="E26" s="18">
        <v>7863.27</v>
      </c>
      <c r="F26" s="18">
        <v>9019.31</v>
      </c>
      <c r="G26" s="156">
        <v>-1156.0399999999991</v>
      </c>
      <c r="H26" s="160">
        <f t="shared" si="0"/>
        <v>-0.1281738846984968</v>
      </c>
      <c r="I26" s="155">
        <f t="shared" si="1"/>
        <v>3.462214064422868E-5</v>
      </c>
      <c r="J26" s="156">
        <v>7863.27</v>
      </c>
      <c r="K26" s="156">
        <v>9019.31</v>
      </c>
      <c r="L26" s="156">
        <v>-1156.0399999999991</v>
      </c>
      <c r="M26" s="20">
        <v>40087</v>
      </c>
      <c r="N26" s="20">
        <v>40451</v>
      </c>
      <c r="O26" s="161">
        <v>40205</v>
      </c>
      <c r="P26" s="162" t="s">
        <v>2922</v>
      </c>
      <c r="Q26" s="161">
        <v>40451</v>
      </c>
      <c r="R26" s="162" t="s">
        <v>2915</v>
      </c>
    </row>
    <row r="27" spans="2:18" s="31" customFormat="1" x14ac:dyDescent="0.2">
      <c r="B27" s="17" t="s">
        <v>2944</v>
      </c>
      <c r="C27" s="17" t="s">
        <v>2945</v>
      </c>
      <c r="D27" s="185" t="s">
        <v>2946</v>
      </c>
      <c r="E27" s="18">
        <v>42895.87</v>
      </c>
      <c r="F27" s="18">
        <v>68162.83</v>
      </c>
      <c r="G27" s="156">
        <v>-25266.959999999999</v>
      </c>
      <c r="H27" s="160">
        <f t="shared" si="0"/>
        <v>-0.37068531338854327</v>
      </c>
      <c r="I27" s="155">
        <f t="shared" si="1"/>
        <v>1.8887140390658717E-4</v>
      </c>
      <c r="J27" s="156">
        <v>42895.87</v>
      </c>
      <c r="K27" s="156">
        <v>68162.83</v>
      </c>
      <c r="L27" s="156">
        <v>-25266.959999999999</v>
      </c>
      <c r="M27" s="20">
        <v>40087</v>
      </c>
      <c r="N27" s="20">
        <v>40451</v>
      </c>
      <c r="O27" s="161">
        <v>40308</v>
      </c>
      <c r="P27" s="162" t="s">
        <v>2914</v>
      </c>
      <c r="Q27" s="161">
        <v>40449</v>
      </c>
      <c r="R27" s="162" t="s">
        <v>2915</v>
      </c>
    </row>
    <row r="28" spans="2:18" s="31" customFormat="1" x14ac:dyDescent="0.2">
      <c r="B28" s="17" t="s">
        <v>761</v>
      </c>
      <c r="C28" s="17" t="s">
        <v>762</v>
      </c>
      <c r="D28" s="185" t="s">
        <v>762</v>
      </c>
      <c r="E28" s="18">
        <v>655011.20000000007</v>
      </c>
      <c r="F28" s="163" t="s">
        <v>2801</v>
      </c>
      <c r="G28" s="159"/>
      <c r="H28" s="160"/>
      <c r="I28" s="155">
        <f t="shared" si="1"/>
        <v>3.1052053012756795E-3</v>
      </c>
      <c r="J28" s="156">
        <v>705244.31</v>
      </c>
      <c r="K28" s="164" t="s">
        <v>2801</v>
      </c>
      <c r="L28" s="159"/>
      <c r="M28" s="20">
        <v>40087</v>
      </c>
      <c r="N28" s="20">
        <v>40451</v>
      </c>
      <c r="O28" s="161">
        <v>40066</v>
      </c>
      <c r="P28" s="162" t="s">
        <v>2915</v>
      </c>
      <c r="Q28" s="161">
        <v>40451</v>
      </c>
      <c r="R28" s="162" t="s">
        <v>2915</v>
      </c>
    </row>
    <row r="29" spans="2:18" s="31" customFormat="1" x14ac:dyDescent="0.2">
      <c r="B29" s="17" t="s">
        <v>765</v>
      </c>
      <c r="C29" s="17" t="s">
        <v>766</v>
      </c>
      <c r="D29" s="185" t="s">
        <v>766</v>
      </c>
      <c r="E29" s="18">
        <v>160868.5</v>
      </c>
      <c r="F29" s="163" t="s">
        <v>2801</v>
      </c>
      <c r="G29" s="159"/>
      <c r="H29" s="160"/>
      <c r="I29" s="155">
        <f t="shared" si="1"/>
        <v>7.1912916915536408E-4</v>
      </c>
      <c r="J29" s="156">
        <v>163326.32</v>
      </c>
      <c r="K29" s="164" t="s">
        <v>2801</v>
      </c>
      <c r="L29" s="159"/>
      <c r="M29" s="20">
        <v>40087</v>
      </c>
      <c r="N29" s="20">
        <v>40451</v>
      </c>
      <c r="O29" s="161">
        <v>40066</v>
      </c>
      <c r="P29" s="162" t="s">
        <v>2915</v>
      </c>
      <c r="Q29" s="161">
        <v>40451</v>
      </c>
      <c r="R29" s="162" t="s">
        <v>2915</v>
      </c>
    </row>
    <row r="30" spans="2:18" s="31" customFormat="1" ht="25.5" x14ac:dyDescent="0.2">
      <c r="B30" s="17" t="s">
        <v>2947</v>
      </c>
      <c r="C30" s="17" t="s">
        <v>2948</v>
      </c>
      <c r="D30" s="185" t="s">
        <v>2949</v>
      </c>
      <c r="E30" s="18">
        <v>385.02</v>
      </c>
      <c r="F30" s="163" t="s">
        <v>2801</v>
      </c>
      <c r="G30" s="159"/>
      <c r="H30" s="160"/>
      <c r="I30" s="155">
        <f t="shared" si="1"/>
        <v>1.6952510330741442E-6</v>
      </c>
      <c r="J30" s="156">
        <v>385.02</v>
      </c>
      <c r="K30" s="164" t="s">
        <v>2801</v>
      </c>
      <c r="L30" s="159"/>
      <c r="M30" s="20">
        <v>40087</v>
      </c>
      <c r="N30" s="20">
        <v>40451</v>
      </c>
      <c r="O30" s="161">
        <v>40434</v>
      </c>
      <c r="P30" s="162" t="s">
        <v>2915</v>
      </c>
      <c r="Q30" s="161">
        <v>42643</v>
      </c>
      <c r="R30" s="162" t="s">
        <v>2915</v>
      </c>
    </row>
    <row r="31" spans="2:18" s="31" customFormat="1" x14ac:dyDescent="0.2">
      <c r="B31" s="17" t="s">
        <v>2950</v>
      </c>
      <c r="C31" s="17" t="s">
        <v>2951</v>
      </c>
      <c r="D31" s="185" t="s">
        <v>2952</v>
      </c>
      <c r="E31" s="18">
        <v>15066.94</v>
      </c>
      <c r="F31" s="18">
        <v>56991.48</v>
      </c>
      <c r="G31" s="156">
        <v>-41924.54</v>
      </c>
      <c r="H31" s="160">
        <f t="shared" si="0"/>
        <v>-0.7356282026716976</v>
      </c>
      <c r="I31" s="155">
        <f t="shared" si="1"/>
        <v>6.6340048829323538E-5</v>
      </c>
      <c r="J31" s="156">
        <v>15066.94</v>
      </c>
      <c r="K31" s="156">
        <v>56991.48</v>
      </c>
      <c r="L31" s="156">
        <v>-41924.54</v>
      </c>
      <c r="M31" s="20">
        <v>40087</v>
      </c>
      <c r="N31" s="20">
        <v>40451</v>
      </c>
      <c r="O31" s="161">
        <v>40442</v>
      </c>
      <c r="P31" s="162" t="s">
        <v>2915</v>
      </c>
      <c r="Q31" s="161">
        <v>40537</v>
      </c>
      <c r="R31" s="162" t="s">
        <v>2921</v>
      </c>
    </row>
    <row r="32" spans="2:18" s="31" customFormat="1" ht="25.5" x14ac:dyDescent="0.2">
      <c r="B32" s="17" t="s">
        <v>2953</v>
      </c>
      <c r="C32" s="17" t="s">
        <v>2954</v>
      </c>
      <c r="D32" s="185" t="s">
        <v>2955</v>
      </c>
      <c r="E32" s="18">
        <v>4712.6400000000003</v>
      </c>
      <c r="F32" s="163" t="s">
        <v>2801</v>
      </c>
      <c r="G32" s="159"/>
      <c r="H32" s="160"/>
      <c r="I32" s="155">
        <f t="shared" si="1"/>
        <v>2.0749851510328127E-5</v>
      </c>
      <c r="J32" s="156">
        <v>4712.6400000000003</v>
      </c>
      <c r="K32" s="164" t="s">
        <v>2801</v>
      </c>
      <c r="L32" s="159"/>
      <c r="M32" s="20">
        <v>40087</v>
      </c>
      <c r="N32" s="20">
        <v>40451</v>
      </c>
      <c r="O32" s="161">
        <v>40435</v>
      </c>
      <c r="P32" s="162" t="s">
        <v>2915</v>
      </c>
      <c r="Q32" s="161">
        <v>42643</v>
      </c>
      <c r="R32" s="162" t="s">
        <v>2915</v>
      </c>
    </row>
    <row r="33" spans="2:18" s="31" customFormat="1" ht="25.5" x14ac:dyDescent="0.2">
      <c r="B33" s="17" t="s">
        <v>2956</v>
      </c>
      <c r="C33" s="17" t="s">
        <v>2957</v>
      </c>
      <c r="D33" s="185" t="s">
        <v>2958</v>
      </c>
      <c r="E33" s="18">
        <v>1033.03</v>
      </c>
      <c r="F33" s="163" t="s">
        <v>2801</v>
      </c>
      <c r="G33" s="159"/>
      <c r="H33" s="160"/>
      <c r="I33" s="155">
        <f t="shared" si="1"/>
        <v>4.5484524821998421E-6</v>
      </c>
      <c r="J33" s="156">
        <v>1033.03</v>
      </c>
      <c r="K33" s="164" t="s">
        <v>2801</v>
      </c>
      <c r="L33" s="159"/>
      <c r="M33" s="20">
        <v>40087</v>
      </c>
      <c r="N33" s="20">
        <v>40451</v>
      </c>
      <c r="O33" s="161">
        <v>40435</v>
      </c>
      <c r="P33" s="162" t="s">
        <v>2915</v>
      </c>
      <c r="Q33" s="161">
        <v>42643</v>
      </c>
      <c r="R33" s="162" t="s">
        <v>2915</v>
      </c>
    </row>
    <row r="34" spans="2:18" s="31" customFormat="1" x14ac:dyDescent="0.2">
      <c r="B34" s="17" t="s">
        <v>2959</v>
      </c>
      <c r="C34" s="17" t="s">
        <v>2960</v>
      </c>
      <c r="D34" s="185" t="s">
        <v>2961</v>
      </c>
      <c r="E34" s="18">
        <v>6664.89</v>
      </c>
      <c r="F34" s="18">
        <v>8192.7199999999993</v>
      </c>
      <c r="G34" s="156">
        <v>-1527.829999999999</v>
      </c>
      <c r="H34" s="160">
        <f t="shared" si="0"/>
        <v>-0.18648629514984025</v>
      </c>
      <c r="I34" s="155">
        <f t="shared" si="1"/>
        <v>2.9345648687926689E-5</v>
      </c>
      <c r="J34" s="156">
        <v>6664.89</v>
      </c>
      <c r="K34" s="156">
        <v>8192.7199999999993</v>
      </c>
      <c r="L34" s="156">
        <v>-1527.829999999999</v>
      </c>
      <c r="M34" s="20">
        <v>40087</v>
      </c>
      <c r="N34" s="20">
        <v>40451</v>
      </c>
      <c r="O34" s="161">
        <v>40368</v>
      </c>
      <c r="P34" s="162" t="s">
        <v>2916</v>
      </c>
      <c r="Q34" s="161">
        <v>40449</v>
      </c>
      <c r="R34" s="162" t="s">
        <v>2915</v>
      </c>
    </row>
    <row r="35" spans="2:18" s="31" customFormat="1" x14ac:dyDescent="0.2">
      <c r="B35" s="17" t="s">
        <v>2962</v>
      </c>
      <c r="C35" s="17" t="s">
        <v>2963</v>
      </c>
      <c r="D35" s="185" t="s">
        <v>2964</v>
      </c>
      <c r="E35" s="18">
        <v>60841.51</v>
      </c>
      <c r="F35" s="18">
        <v>42170.28</v>
      </c>
      <c r="G35" s="156">
        <v>18671.230000000003</v>
      </c>
      <c r="H35" s="160">
        <f t="shared" si="0"/>
        <v>0.44275802769154021</v>
      </c>
      <c r="I35" s="155">
        <f t="shared" si="1"/>
        <v>2.6788642844862836E-4</v>
      </c>
      <c r="J35" s="156">
        <v>60841.51</v>
      </c>
      <c r="K35" s="156">
        <v>42170.28</v>
      </c>
      <c r="L35" s="156">
        <v>18671.230000000003</v>
      </c>
      <c r="M35" s="20">
        <v>40087</v>
      </c>
      <c r="N35" s="20">
        <v>40451</v>
      </c>
      <c r="O35" s="161">
        <v>40130</v>
      </c>
      <c r="P35" s="162" t="s">
        <v>2965</v>
      </c>
      <c r="Q35" s="161">
        <v>40147</v>
      </c>
      <c r="R35" s="162" t="s">
        <v>2965</v>
      </c>
    </row>
    <row r="36" spans="2:18" s="31" customFormat="1" ht="25.5" x14ac:dyDescent="0.2">
      <c r="B36" s="17" t="s">
        <v>133</v>
      </c>
      <c r="C36" s="17" t="s">
        <v>134</v>
      </c>
      <c r="D36" s="185" t="s">
        <v>135</v>
      </c>
      <c r="E36" s="18">
        <v>6254.76</v>
      </c>
      <c r="F36" s="18">
        <v>7855.9000000000005</v>
      </c>
      <c r="G36" s="156">
        <v>-1027.6600000000008</v>
      </c>
      <c r="H36" s="160">
        <f t="shared" si="0"/>
        <v>-0.13081378327117207</v>
      </c>
      <c r="I36" s="155">
        <f t="shared" si="1"/>
        <v>3.0064882120612421E-5</v>
      </c>
      <c r="J36" s="156">
        <v>6828.24</v>
      </c>
      <c r="K36" s="156">
        <v>7855.9000000000005</v>
      </c>
      <c r="L36" s="156">
        <v>-1027.6600000000008</v>
      </c>
      <c r="M36" s="20">
        <v>40087</v>
      </c>
      <c r="N36" s="20">
        <v>40451</v>
      </c>
      <c r="O36" s="161">
        <v>40023</v>
      </c>
      <c r="P36" s="162" t="s">
        <v>2916</v>
      </c>
      <c r="Q36" s="161">
        <v>40452</v>
      </c>
      <c r="R36" s="162" t="s">
        <v>2917</v>
      </c>
    </row>
    <row r="37" spans="2:18" s="31" customFormat="1" x14ac:dyDescent="0.2">
      <c r="B37" s="17" t="s">
        <v>494</v>
      </c>
      <c r="C37" s="17" t="s">
        <v>495</v>
      </c>
      <c r="D37" s="185" t="s">
        <v>496</v>
      </c>
      <c r="E37" s="18">
        <v>28.32</v>
      </c>
      <c r="F37" s="18">
        <v>4140</v>
      </c>
      <c r="G37" s="156">
        <v>-3165.17</v>
      </c>
      <c r="H37" s="160">
        <f t="shared" si="0"/>
        <v>-0.76453381642512075</v>
      </c>
      <c r="I37" s="155">
        <f t="shared" si="1"/>
        <v>4.292196676982152E-6</v>
      </c>
      <c r="J37" s="156">
        <v>974.83</v>
      </c>
      <c r="K37" s="156">
        <v>4140</v>
      </c>
      <c r="L37" s="156">
        <v>-3165.17</v>
      </c>
      <c r="M37" s="20">
        <v>40087</v>
      </c>
      <c r="N37" s="20">
        <v>40451</v>
      </c>
      <c r="O37" s="161">
        <v>39883</v>
      </c>
      <c r="P37" s="162" t="s">
        <v>2930</v>
      </c>
      <c r="Q37" s="161">
        <v>40086</v>
      </c>
      <c r="R37" s="162" t="s">
        <v>2915</v>
      </c>
    </row>
    <row r="38" spans="2:18" s="31" customFormat="1" x14ac:dyDescent="0.2">
      <c r="B38" s="17" t="s">
        <v>569</v>
      </c>
      <c r="C38" s="17" t="s">
        <v>570</v>
      </c>
      <c r="D38" s="185" t="s">
        <v>571</v>
      </c>
      <c r="E38" s="18">
        <v>2165.5100000000002</v>
      </c>
      <c r="F38" s="18">
        <v>8960.11</v>
      </c>
      <c r="G38" s="156">
        <v>1181.4499999999989</v>
      </c>
      <c r="H38" s="160">
        <f t="shared" si="0"/>
        <v>0.13185664015285514</v>
      </c>
      <c r="I38" s="155">
        <f t="shared" si="1"/>
        <v>4.4653498693531288E-5</v>
      </c>
      <c r="J38" s="156">
        <v>10141.56</v>
      </c>
      <c r="K38" s="156">
        <v>8960.11</v>
      </c>
      <c r="L38" s="156">
        <v>1181.4499999999989</v>
      </c>
      <c r="M38" s="20">
        <v>40087</v>
      </c>
      <c r="N38" s="20">
        <v>40451</v>
      </c>
      <c r="O38" s="161">
        <v>39934</v>
      </c>
      <c r="P38" s="162" t="s">
        <v>2914</v>
      </c>
      <c r="Q38" s="161">
        <v>40081</v>
      </c>
      <c r="R38" s="162" t="s">
        <v>2915</v>
      </c>
    </row>
    <row r="39" spans="2:18" s="31" customFormat="1" x14ac:dyDescent="0.2">
      <c r="B39" s="17" t="s">
        <v>2966</v>
      </c>
      <c r="C39" s="17" t="s">
        <v>2967</v>
      </c>
      <c r="D39" s="185" t="s">
        <v>2968</v>
      </c>
      <c r="E39" s="18">
        <v>3157.2400000000002</v>
      </c>
      <c r="F39" s="18">
        <v>4455.3</v>
      </c>
      <c r="G39" s="156">
        <v>-1298.06</v>
      </c>
      <c r="H39" s="160">
        <f t="shared" si="0"/>
        <v>-0.29135187305007515</v>
      </c>
      <c r="I39" s="155">
        <f t="shared" si="1"/>
        <v>1.3901393100781808E-5</v>
      </c>
      <c r="J39" s="156">
        <v>3157.2400000000002</v>
      </c>
      <c r="K39" s="156">
        <v>4455.3</v>
      </c>
      <c r="L39" s="156">
        <v>-1298.06</v>
      </c>
      <c r="M39" s="20">
        <v>40087</v>
      </c>
      <c r="N39" s="20">
        <v>40451</v>
      </c>
      <c r="O39" s="161">
        <v>40302</v>
      </c>
      <c r="P39" s="162" t="s">
        <v>2914</v>
      </c>
      <c r="Q39" s="161">
        <v>40451</v>
      </c>
      <c r="R39" s="162" t="s">
        <v>2915</v>
      </c>
    </row>
    <row r="40" spans="2:18" s="31" customFormat="1" x14ac:dyDescent="0.2">
      <c r="B40" s="17" t="s">
        <v>2969</v>
      </c>
      <c r="C40" s="17" t="s">
        <v>2970</v>
      </c>
      <c r="D40" s="185" t="s">
        <v>2971</v>
      </c>
      <c r="E40" s="18">
        <v>63414.39</v>
      </c>
      <c r="F40" s="18">
        <v>80790.58</v>
      </c>
      <c r="G40" s="156">
        <v>-17376.190000000002</v>
      </c>
      <c r="H40" s="160">
        <f t="shared" si="0"/>
        <v>-0.21507693099863873</v>
      </c>
      <c r="I40" s="155">
        <f t="shared" si="1"/>
        <v>2.7921487236836186E-4</v>
      </c>
      <c r="J40" s="156">
        <v>63414.39</v>
      </c>
      <c r="K40" s="156">
        <v>80790.58</v>
      </c>
      <c r="L40" s="156">
        <v>-17376.190000000002</v>
      </c>
      <c r="M40" s="20">
        <v>40087</v>
      </c>
      <c r="N40" s="20">
        <v>40451</v>
      </c>
      <c r="O40" s="161">
        <v>40410</v>
      </c>
      <c r="P40" s="162" t="s">
        <v>2926</v>
      </c>
      <c r="Q40" s="161">
        <v>40627</v>
      </c>
      <c r="R40" s="162" t="s">
        <v>2930</v>
      </c>
    </row>
    <row r="41" spans="2:18" s="31" customFormat="1" x14ac:dyDescent="0.2">
      <c r="B41" s="17" t="s">
        <v>2972</v>
      </c>
      <c r="C41" s="17" t="s">
        <v>2973</v>
      </c>
      <c r="D41" s="185" t="s">
        <v>2974</v>
      </c>
      <c r="E41" s="18">
        <v>100.06</v>
      </c>
      <c r="F41" s="163" t="s">
        <v>2801</v>
      </c>
      <c r="G41" s="159"/>
      <c r="H41" s="160"/>
      <c r="I41" s="155">
        <f t="shared" si="1"/>
        <v>4.4056625206326652E-7</v>
      </c>
      <c r="J41" s="156">
        <v>100.06</v>
      </c>
      <c r="K41" s="164" t="s">
        <v>2801</v>
      </c>
      <c r="L41" s="159"/>
      <c r="M41" s="20">
        <v>40087</v>
      </c>
      <c r="N41" s="20">
        <v>40451</v>
      </c>
      <c r="O41" s="161">
        <v>40436</v>
      </c>
      <c r="P41" s="162" t="s">
        <v>2915</v>
      </c>
      <c r="Q41" s="161">
        <v>42643</v>
      </c>
      <c r="R41" s="162" t="s">
        <v>2915</v>
      </c>
    </row>
    <row r="42" spans="2:18" s="31" customFormat="1" x14ac:dyDescent="0.2">
      <c r="B42" s="17" t="s">
        <v>1784</v>
      </c>
      <c r="C42" s="17" t="s">
        <v>1785</v>
      </c>
      <c r="D42" s="185" t="s">
        <v>1786</v>
      </c>
      <c r="E42" s="18">
        <v>10806.16</v>
      </c>
      <c r="F42" s="18">
        <v>195288</v>
      </c>
      <c r="G42" s="156">
        <v>108780</v>
      </c>
      <c r="H42" s="160">
        <f t="shared" si="0"/>
        <v>0.55702347302445621</v>
      </c>
      <c r="I42" s="155">
        <f t="shared" si="1"/>
        <v>1.3388177007033113E-3</v>
      </c>
      <c r="J42" s="156">
        <v>304068</v>
      </c>
      <c r="K42" s="156">
        <v>195288</v>
      </c>
      <c r="L42" s="156">
        <v>108780</v>
      </c>
      <c r="M42" s="20">
        <v>40087</v>
      </c>
      <c r="N42" s="20">
        <v>40451</v>
      </c>
      <c r="O42" s="161">
        <v>39736</v>
      </c>
      <c r="P42" s="162" t="s">
        <v>2917</v>
      </c>
      <c r="Q42" s="161">
        <v>40086</v>
      </c>
      <c r="R42" s="162" t="s">
        <v>2915</v>
      </c>
    </row>
    <row r="43" spans="2:18" s="31" customFormat="1" x14ac:dyDescent="0.2">
      <c r="B43" s="17" t="s">
        <v>771</v>
      </c>
      <c r="C43" s="17" t="s">
        <v>772</v>
      </c>
      <c r="D43" s="185" t="s">
        <v>772</v>
      </c>
      <c r="E43" s="18">
        <v>78676.290000000008</v>
      </c>
      <c r="F43" s="163" t="s">
        <v>2801</v>
      </c>
      <c r="G43" s="159"/>
      <c r="H43" s="160"/>
      <c r="I43" s="155">
        <f t="shared" si="1"/>
        <v>3.6044976786086012E-4</v>
      </c>
      <c r="J43" s="156">
        <v>81864.2</v>
      </c>
      <c r="K43" s="164" t="s">
        <v>2801</v>
      </c>
      <c r="L43" s="159"/>
      <c r="M43" s="20">
        <v>40087</v>
      </c>
      <c r="N43" s="20">
        <v>40451</v>
      </c>
      <c r="O43" s="161">
        <v>40066</v>
      </c>
      <c r="P43" s="162" t="s">
        <v>2915</v>
      </c>
      <c r="Q43" s="161">
        <v>40451</v>
      </c>
      <c r="R43" s="162" t="s">
        <v>2915</v>
      </c>
    </row>
    <row r="44" spans="2:18" s="31" customFormat="1" x14ac:dyDescent="0.2">
      <c r="B44" s="17" t="s">
        <v>2975</v>
      </c>
      <c r="C44" s="17" t="s">
        <v>2976</v>
      </c>
      <c r="D44" s="185" t="s">
        <v>2977</v>
      </c>
      <c r="E44" s="18">
        <v>8783.8700000000008</v>
      </c>
      <c r="F44" s="18">
        <v>15529.5</v>
      </c>
      <c r="G44" s="156">
        <v>-6745.6299999999992</v>
      </c>
      <c r="H44" s="160">
        <f t="shared" si="0"/>
        <v>-0.4343752213529089</v>
      </c>
      <c r="I44" s="155">
        <f t="shared" si="1"/>
        <v>3.8675561508204731E-5</v>
      </c>
      <c r="J44" s="156">
        <v>8783.8700000000008</v>
      </c>
      <c r="K44" s="156">
        <v>15529.5</v>
      </c>
      <c r="L44" s="156">
        <v>-6745.6299999999992</v>
      </c>
      <c r="M44" s="20">
        <v>40087</v>
      </c>
      <c r="N44" s="20">
        <v>40451</v>
      </c>
      <c r="O44" s="161">
        <v>40451</v>
      </c>
      <c r="P44" s="162" t="s">
        <v>2915</v>
      </c>
      <c r="Q44" s="161">
        <v>40481</v>
      </c>
      <c r="R44" s="162" t="s">
        <v>2917</v>
      </c>
    </row>
    <row r="45" spans="2:18" s="31" customFormat="1" x14ac:dyDescent="0.2">
      <c r="B45" s="17" t="s">
        <v>2978</v>
      </c>
      <c r="C45" s="17" t="s">
        <v>2979</v>
      </c>
      <c r="D45" s="185" t="s">
        <v>2980</v>
      </c>
      <c r="E45" s="18">
        <v>186.56</v>
      </c>
      <c r="F45" s="18">
        <v>139.29</v>
      </c>
      <c r="G45" s="156">
        <v>47.27000000000001</v>
      </c>
      <c r="H45" s="160">
        <f t="shared" si="0"/>
        <v>0.33936391700768193</v>
      </c>
      <c r="I45" s="155">
        <f t="shared" si="1"/>
        <v>8.2142754332323608E-7</v>
      </c>
      <c r="J45" s="156">
        <v>186.56</v>
      </c>
      <c r="K45" s="156">
        <v>139.29</v>
      </c>
      <c r="L45" s="156">
        <v>47.27000000000001</v>
      </c>
      <c r="M45" s="20">
        <v>40087</v>
      </c>
      <c r="N45" s="20">
        <v>40451</v>
      </c>
      <c r="O45" s="161">
        <v>40428</v>
      </c>
      <c r="P45" s="162" t="s">
        <v>2915</v>
      </c>
      <c r="Q45" s="161">
        <v>40449</v>
      </c>
      <c r="R45" s="162" t="s">
        <v>2915</v>
      </c>
    </row>
    <row r="46" spans="2:18" s="31" customFormat="1" x14ac:dyDescent="0.2">
      <c r="B46" s="17" t="s">
        <v>2981</v>
      </c>
      <c r="C46" s="17" t="s">
        <v>2982</v>
      </c>
      <c r="D46" s="185" t="s">
        <v>2983</v>
      </c>
      <c r="E46" s="18">
        <v>-1996.3500000000001</v>
      </c>
      <c r="F46" s="163" t="s">
        <v>2801</v>
      </c>
      <c r="G46" s="159"/>
      <c r="H46" s="160"/>
      <c r="I46" s="155">
        <f t="shared" si="1"/>
        <v>-8.7899703908305227E-6</v>
      </c>
      <c r="J46" s="156">
        <v>-1996.3500000000001</v>
      </c>
      <c r="K46" s="164" t="s">
        <v>2801</v>
      </c>
      <c r="L46" s="159"/>
      <c r="M46" s="20">
        <v>40087</v>
      </c>
      <c r="N46" s="20">
        <v>40451</v>
      </c>
      <c r="O46" s="161">
        <v>40436</v>
      </c>
      <c r="P46" s="162" t="s">
        <v>2915</v>
      </c>
      <c r="Q46" s="161">
        <v>42643</v>
      </c>
      <c r="R46" s="162" t="s">
        <v>2915</v>
      </c>
    </row>
    <row r="47" spans="2:18" s="31" customFormat="1" x14ac:dyDescent="0.2">
      <c r="B47" s="17" t="s">
        <v>2984</v>
      </c>
      <c r="C47" s="17" t="s">
        <v>2985</v>
      </c>
      <c r="D47" s="185" t="s">
        <v>2986</v>
      </c>
      <c r="E47" s="18">
        <v>15856.25</v>
      </c>
      <c r="F47" s="18">
        <v>11566.11</v>
      </c>
      <c r="G47" s="156">
        <v>4290.1399999999994</v>
      </c>
      <c r="H47" s="160">
        <f t="shared" si="0"/>
        <v>0.37092332685751728</v>
      </c>
      <c r="I47" s="155">
        <f t="shared" si="1"/>
        <v>6.9815397104518981E-5</v>
      </c>
      <c r="J47" s="156">
        <v>15856.25</v>
      </c>
      <c r="K47" s="156">
        <v>11566.11</v>
      </c>
      <c r="L47" s="156">
        <v>4290.1399999999994</v>
      </c>
      <c r="M47" s="20">
        <v>40087</v>
      </c>
      <c r="N47" s="20">
        <v>40451</v>
      </c>
      <c r="O47" s="161">
        <v>40192</v>
      </c>
      <c r="P47" s="162" t="s">
        <v>2922</v>
      </c>
      <c r="Q47" s="161">
        <v>40449</v>
      </c>
      <c r="R47" s="162" t="s">
        <v>2915</v>
      </c>
    </row>
    <row r="48" spans="2:18" s="31" customFormat="1" x14ac:dyDescent="0.2">
      <c r="B48" s="17" t="s">
        <v>2987</v>
      </c>
      <c r="C48" s="17" t="s">
        <v>2988</v>
      </c>
      <c r="D48" s="185" t="s">
        <v>2989</v>
      </c>
      <c r="E48" s="18">
        <v>163841.76</v>
      </c>
      <c r="F48" s="18">
        <v>88085.69</v>
      </c>
      <c r="G48" s="156">
        <v>75756.070000000007</v>
      </c>
      <c r="H48" s="160">
        <f t="shared" si="0"/>
        <v>0.86002698054587534</v>
      </c>
      <c r="I48" s="155">
        <f t="shared" si="1"/>
        <v>7.213986621492027E-4</v>
      </c>
      <c r="J48" s="156">
        <v>163841.76</v>
      </c>
      <c r="K48" s="156">
        <v>88085.69</v>
      </c>
      <c r="L48" s="156">
        <v>75756.070000000007</v>
      </c>
      <c r="M48" s="20">
        <v>40087</v>
      </c>
      <c r="N48" s="20">
        <v>40451</v>
      </c>
      <c r="O48" s="161">
        <v>40402</v>
      </c>
      <c r="P48" s="162" t="s">
        <v>2926</v>
      </c>
      <c r="Q48" s="161">
        <v>40575</v>
      </c>
      <c r="R48" s="162" t="s">
        <v>2990</v>
      </c>
    </row>
    <row r="49" spans="2:18" s="31" customFormat="1" x14ac:dyDescent="0.2">
      <c r="B49" s="17" t="s">
        <v>2991</v>
      </c>
      <c r="C49" s="17" t="s">
        <v>2867</v>
      </c>
      <c r="D49" s="185" t="s">
        <v>2867</v>
      </c>
      <c r="E49" s="18">
        <v>400</v>
      </c>
      <c r="F49" s="18">
        <v>55625</v>
      </c>
      <c r="G49" s="156">
        <v>-55625</v>
      </c>
      <c r="H49" s="160">
        <f t="shared" si="0"/>
        <v>-1</v>
      </c>
      <c r="I49" s="155">
        <f t="shared" si="1"/>
        <v>0</v>
      </c>
      <c r="J49" s="156">
        <v>0</v>
      </c>
      <c r="K49" s="156">
        <v>55625</v>
      </c>
      <c r="L49" s="156">
        <v>-55625</v>
      </c>
      <c r="M49" s="20">
        <v>40087</v>
      </c>
      <c r="N49" s="20">
        <v>40451</v>
      </c>
      <c r="O49" s="161">
        <v>36430</v>
      </c>
      <c r="P49" s="162" t="s">
        <v>2915</v>
      </c>
      <c r="Q49" s="161">
        <v>38476</v>
      </c>
      <c r="R49" s="162" t="s">
        <v>2914</v>
      </c>
    </row>
    <row r="50" spans="2:18" s="31" customFormat="1" x14ac:dyDescent="0.2">
      <c r="B50" s="17" t="s">
        <v>2992</v>
      </c>
      <c r="C50" s="17" t="s">
        <v>2993</v>
      </c>
      <c r="D50" s="185" t="s">
        <v>2994</v>
      </c>
      <c r="E50" s="18">
        <v>1175.99</v>
      </c>
      <c r="F50" s="18">
        <v>1532.49</v>
      </c>
      <c r="G50" s="156">
        <v>-356.5</v>
      </c>
      <c r="H50" s="160">
        <f t="shared" si="0"/>
        <v>-0.23262794536995346</v>
      </c>
      <c r="I50" s="155">
        <f t="shared" si="1"/>
        <v>5.1779083226452209E-6</v>
      </c>
      <c r="J50" s="156">
        <v>1175.99</v>
      </c>
      <c r="K50" s="156">
        <v>1532.49</v>
      </c>
      <c r="L50" s="156">
        <v>-356.5</v>
      </c>
      <c r="M50" s="20">
        <v>40087</v>
      </c>
      <c r="N50" s="20">
        <v>40451</v>
      </c>
      <c r="O50" s="161">
        <v>40220</v>
      </c>
      <c r="P50" s="162" t="s">
        <v>2990</v>
      </c>
      <c r="Q50" s="161">
        <v>40245</v>
      </c>
      <c r="R50" s="162" t="s">
        <v>2930</v>
      </c>
    </row>
    <row r="51" spans="2:18" s="31" customFormat="1" ht="25.5" x14ac:dyDescent="0.2">
      <c r="B51" s="17" t="s">
        <v>2995</v>
      </c>
      <c r="C51" s="17" t="s">
        <v>2996</v>
      </c>
      <c r="D51" s="185" t="s">
        <v>2997</v>
      </c>
      <c r="E51" s="18">
        <v>10649.72</v>
      </c>
      <c r="F51" s="18">
        <v>11103.74</v>
      </c>
      <c r="G51" s="156">
        <v>-454.02000000000044</v>
      </c>
      <c r="H51" s="160">
        <f t="shared" si="0"/>
        <v>-4.0888925713318258E-2</v>
      </c>
      <c r="I51" s="155">
        <f t="shared" si="1"/>
        <v>4.6890937696614136E-5</v>
      </c>
      <c r="J51" s="156">
        <v>10649.72</v>
      </c>
      <c r="K51" s="156">
        <v>11103.74</v>
      </c>
      <c r="L51" s="156">
        <v>-454.02000000000044</v>
      </c>
      <c r="M51" s="20">
        <v>40087</v>
      </c>
      <c r="N51" s="20">
        <v>40451</v>
      </c>
      <c r="O51" s="161">
        <v>40186</v>
      </c>
      <c r="P51" s="162" t="s">
        <v>2922</v>
      </c>
      <c r="Q51" s="161">
        <v>40449</v>
      </c>
      <c r="R51" s="162" t="s">
        <v>2915</v>
      </c>
    </row>
    <row r="52" spans="2:18" s="31" customFormat="1" x14ac:dyDescent="0.2">
      <c r="B52" s="17" t="s">
        <v>2998</v>
      </c>
      <c r="C52" s="17" t="s">
        <v>2999</v>
      </c>
      <c r="D52" s="185" t="s">
        <v>3000</v>
      </c>
      <c r="E52" s="18">
        <v>937</v>
      </c>
      <c r="F52" s="18">
        <v>3079.16</v>
      </c>
      <c r="G52" s="156">
        <v>-2142.16</v>
      </c>
      <c r="H52" s="160">
        <f t="shared" si="0"/>
        <v>-0.69569622884163207</v>
      </c>
      <c r="I52" s="155">
        <f t="shared" si="1"/>
        <v>4.1256304035906532E-6</v>
      </c>
      <c r="J52" s="156">
        <v>937</v>
      </c>
      <c r="K52" s="156">
        <v>3079.16</v>
      </c>
      <c r="L52" s="156">
        <v>-2142.16</v>
      </c>
      <c r="M52" s="20">
        <v>40087</v>
      </c>
      <c r="N52" s="20">
        <v>40451</v>
      </c>
      <c r="O52" s="161">
        <v>40200</v>
      </c>
      <c r="P52" s="162" t="s">
        <v>2922</v>
      </c>
      <c r="Q52" s="161">
        <v>40513</v>
      </c>
      <c r="R52" s="162" t="s">
        <v>2921</v>
      </c>
    </row>
    <row r="53" spans="2:18" s="31" customFormat="1" x14ac:dyDescent="0.2">
      <c r="B53" s="17" t="s">
        <v>485</v>
      </c>
      <c r="C53" s="17" t="s">
        <v>486</v>
      </c>
      <c r="D53" s="185" t="s">
        <v>487</v>
      </c>
      <c r="E53" s="18">
        <v>-7619.67</v>
      </c>
      <c r="F53" s="18">
        <v>9085</v>
      </c>
      <c r="G53" s="156">
        <v>-16601.95</v>
      </c>
      <c r="H53" s="160">
        <f t="shared" si="0"/>
        <v>-1.8274023115024767</v>
      </c>
      <c r="I53" s="155">
        <f t="shared" si="1"/>
        <v>-3.3097286512562175E-5</v>
      </c>
      <c r="J53" s="156">
        <v>-7516.95</v>
      </c>
      <c r="K53" s="156">
        <v>9085</v>
      </c>
      <c r="L53" s="156">
        <v>-16601.95</v>
      </c>
      <c r="M53" s="20">
        <v>40087</v>
      </c>
      <c r="N53" s="20">
        <v>40451</v>
      </c>
      <c r="O53" s="161">
        <v>39874</v>
      </c>
      <c r="P53" s="162" t="s">
        <v>2930</v>
      </c>
      <c r="Q53" s="161">
        <v>40239</v>
      </c>
      <c r="R53" s="162" t="s">
        <v>2930</v>
      </c>
    </row>
    <row r="54" spans="2:18" s="31" customFormat="1" x14ac:dyDescent="0.2">
      <c r="B54" s="17" t="s">
        <v>1184</v>
      </c>
      <c r="C54" s="17" t="s">
        <v>1185</v>
      </c>
      <c r="D54" s="185" t="s">
        <v>1186</v>
      </c>
      <c r="E54" s="18">
        <v>3708.05</v>
      </c>
      <c r="F54" s="18">
        <v>22621.54</v>
      </c>
      <c r="G54" s="156">
        <v>2782.2000000000007</v>
      </c>
      <c r="H54" s="160">
        <f t="shared" si="0"/>
        <v>0.12298897422545063</v>
      </c>
      <c r="I54" s="155">
        <f t="shared" si="1"/>
        <v>1.1185319328592531E-4</v>
      </c>
      <c r="J54" s="156">
        <v>25403.74</v>
      </c>
      <c r="K54" s="156">
        <v>22621.54</v>
      </c>
      <c r="L54" s="156">
        <v>2782.2000000000007</v>
      </c>
      <c r="M54" s="20">
        <v>40087</v>
      </c>
      <c r="N54" s="20">
        <v>40451</v>
      </c>
      <c r="O54" s="161">
        <v>39847</v>
      </c>
      <c r="P54" s="162" t="s">
        <v>2990</v>
      </c>
      <c r="Q54" s="161">
        <v>39995</v>
      </c>
      <c r="R54" s="162" t="s">
        <v>2916</v>
      </c>
    </row>
    <row r="55" spans="2:18" s="31" customFormat="1" x14ac:dyDescent="0.2">
      <c r="B55" s="17" t="s">
        <v>3001</v>
      </c>
      <c r="C55" s="17" t="s">
        <v>3002</v>
      </c>
      <c r="D55" s="185" t="s">
        <v>3003</v>
      </c>
      <c r="E55" s="18">
        <v>2554.27</v>
      </c>
      <c r="F55" s="18">
        <v>-2500</v>
      </c>
      <c r="G55" s="156">
        <v>2500</v>
      </c>
      <c r="H55" s="160">
        <f t="shared" si="0"/>
        <v>-1</v>
      </c>
      <c r="I55" s="155">
        <f t="shared" si="1"/>
        <v>0</v>
      </c>
      <c r="J55" s="156">
        <v>0</v>
      </c>
      <c r="K55" s="156">
        <v>-2500</v>
      </c>
      <c r="L55" s="156">
        <v>2500</v>
      </c>
      <c r="M55" s="20">
        <v>40087</v>
      </c>
      <c r="N55" s="20">
        <v>40451</v>
      </c>
      <c r="O55" s="161">
        <v>37181</v>
      </c>
      <c r="P55" s="162" t="s">
        <v>2917</v>
      </c>
      <c r="Q55" s="161">
        <v>38476</v>
      </c>
      <c r="R55" s="162" t="s">
        <v>2914</v>
      </c>
    </row>
    <row r="56" spans="2:18" s="31" customFormat="1" x14ac:dyDescent="0.2">
      <c r="B56" s="17" t="s">
        <v>1749</v>
      </c>
      <c r="C56" s="17" t="s">
        <v>1750</v>
      </c>
      <c r="D56" s="185" t="s">
        <v>1750</v>
      </c>
      <c r="E56" s="18">
        <v>4623.03</v>
      </c>
      <c r="F56" s="163" t="s">
        <v>2801</v>
      </c>
      <c r="G56" s="159"/>
      <c r="H56" s="160"/>
      <c r="I56" s="155">
        <f t="shared" si="1"/>
        <v>1.9562939344964195E-3</v>
      </c>
      <c r="J56" s="156">
        <v>444307.23</v>
      </c>
      <c r="K56" s="164" t="s">
        <v>2801</v>
      </c>
      <c r="L56" s="159"/>
      <c r="M56" s="20">
        <v>40087</v>
      </c>
      <c r="N56" s="20">
        <v>40451</v>
      </c>
      <c r="O56" s="161">
        <v>39720</v>
      </c>
      <c r="P56" s="162" t="s">
        <v>2915</v>
      </c>
      <c r="Q56" s="161">
        <v>40117</v>
      </c>
      <c r="R56" s="162" t="s">
        <v>2917</v>
      </c>
    </row>
    <row r="57" spans="2:18" s="31" customFormat="1" x14ac:dyDescent="0.2">
      <c r="B57" s="17" t="s">
        <v>900</v>
      </c>
      <c r="C57" s="17" t="s">
        <v>901</v>
      </c>
      <c r="D57" s="185" t="s">
        <v>902</v>
      </c>
      <c r="E57" s="18">
        <v>-51455</v>
      </c>
      <c r="F57" s="18">
        <v>11486</v>
      </c>
      <c r="G57" s="156">
        <v>232382.65</v>
      </c>
      <c r="H57" s="160">
        <f t="shared" si="0"/>
        <v>20.231816994602124</v>
      </c>
      <c r="I57" s="155">
        <f t="shared" si="1"/>
        <v>1.0737587160326656E-3</v>
      </c>
      <c r="J57" s="156">
        <v>243868.65</v>
      </c>
      <c r="K57" s="156">
        <v>11486</v>
      </c>
      <c r="L57" s="156">
        <v>232382.65</v>
      </c>
      <c r="M57" s="20">
        <v>40087</v>
      </c>
      <c r="N57" s="20">
        <v>40451</v>
      </c>
      <c r="O57" s="161">
        <v>39484</v>
      </c>
      <c r="P57" s="162" t="s">
        <v>2990</v>
      </c>
      <c r="Q57" s="161">
        <v>39850</v>
      </c>
      <c r="R57" s="162" t="s">
        <v>2990</v>
      </c>
    </row>
    <row r="58" spans="2:18" s="31" customFormat="1" x14ac:dyDescent="0.2">
      <c r="B58" s="17" t="s">
        <v>822</v>
      </c>
      <c r="C58" s="17" t="s">
        <v>823</v>
      </c>
      <c r="D58" s="185" t="s">
        <v>823</v>
      </c>
      <c r="E58" s="18">
        <v>589947.93000000005</v>
      </c>
      <c r="F58" s="163" t="s">
        <v>2801</v>
      </c>
      <c r="G58" s="159"/>
      <c r="H58" s="160"/>
      <c r="I58" s="155">
        <f t="shared" si="1"/>
        <v>2.7213069384218096E-3</v>
      </c>
      <c r="J58" s="156">
        <v>618054.54</v>
      </c>
      <c r="K58" s="164" t="s">
        <v>2801</v>
      </c>
      <c r="L58" s="159"/>
      <c r="M58" s="20">
        <v>40087</v>
      </c>
      <c r="N58" s="20">
        <v>40451</v>
      </c>
      <c r="O58" s="161">
        <v>40066</v>
      </c>
      <c r="P58" s="162" t="s">
        <v>2915</v>
      </c>
      <c r="Q58" s="161">
        <v>40451</v>
      </c>
      <c r="R58" s="162" t="s">
        <v>2915</v>
      </c>
    </row>
    <row r="59" spans="2:18" s="31" customFormat="1" x14ac:dyDescent="0.2">
      <c r="B59" s="17" t="s">
        <v>3004</v>
      </c>
      <c r="C59" s="17" t="s">
        <v>3005</v>
      </c>
      <c r="D59" s="185" t="s">
        <v>3006</v>
      </c>
      <c r="E59" s="18">
        <v>9085.93</v>
      </c>
      <c r="F59" s="18">
        <v>9587.98</v>
      </c>
      <c r="G59" s="156">
        <v>-502.04999999999927</v>
      </c>
      <c r="H59" s="160">
        <f t="shared" si="0"/>
        <v>-5.236243713482916E-2</v>
      </c>
      <c r="I59" s="155">
        <f t="shared" si="1"/>
        <v>4.000553794332596E-5</v>
      </c>
      <c r="J59" s="156">
        <v>9085.93</v>
      </c>
      <c r="K59" s="156">
        <v>9587.98</v>
      </c>
      <c r="L59" s="156">
        <v>-502.04999999999927</v>
      </c>
      <c r="M59" s="20">
        <v>40087</v>
      </c>
      <c r="N59" s="20">
        <v>40451</v>
      </c>
      <c r="O59" s="161">
        <v>40206</v>
      </c>
      <c r="P59" s="162" t="s">
        <v>2922</v>
      </c>
      <c r="Q59" s="161">
        <v>40451</v>
      </c>
      <c r="R59" s="162" t="s">
        <v>2915</v>
      </c>
    </row>
    <row r="60" spans="2:18" s="31" customFormat="1" x14ac:dyDescent="0.2">
      <c r="B60" s="17" t="s">
        <v>3007</v>
      </c>
      <c r="C60" s="17" t="s">
        <v>3008</v>
      </c>
      <c r="D60" s="185" t="s">
        <v>3009</v>
      </c>
      <c r="E60" s="18">
        <v>2448.77</v>
      </c>
      <c r="F60" s="18">
        <v>-2500</v>
      </c>
      <c r="G60" s="156">
        <v>2500</v>
      </c>
      <c r="H60" s="160">
        <f t="shared" si="0"/>
        <v>-1</v>
      </c>
      <c r="I60" s="155">
        <f t="shared" si="1"/>
        <v>0</v>
      </c>
      <c r="J60" s="156">
        <v>0</v>
      </c>
      <c r="K60" s="156">
        <v>-2500</v>
      </c>
      <c r="L60" s="156">
        <v>2500</v>
      </c>
      <c r="M60" s="20">
        <v>40087</v>
      </c>
      <c r="N60" s="20">
        <v>40451</v>
      </c>
      <c r="O60" s="161">
        <v>37684</v>
      </c>
      <c r="P60" s="162" t="s">
        <v>2930</v>
      </c>
      <c r="Q60" s="161">
        <v>38476</v>
      </c>
      <c r="R60" s="162" t="s">
        <v>2914</v>
      </c>
    </row>
    <row r="61" spans="2:18" s="31" customFormat="1" x14ac:dyDescent="0.2">
      <c r="B61" s="17" t="s">
        <v>3010</v>
      </c>
      <c r="C61" s="17" t="s">
        <v>2879</v>
      </c>
      <c r="D61" s="185" t="s">
        <v>2555</v>
      </c>
      <c r="E61" s="18">
        <v>-505.53000000000003</v>
      </c>
      <c r="F61" s="18">
        <v>101300</v>
      </c>
      <c r="G61" s="156">
        <v>-101300</v>
      </c>
      <c r="H61" s="160">
        <f t="shared" si="0"/>
        <v>-1</v>
      </c>
      <c r="I61" s="155">
        <f t="shared" si="1"/>
        <v>0</v>
      </c>
      <c r="J61" s="156">
        <v>0</v>
      </c>
      <c r="K61" s="156">
        <v>101300</v>
      </c>
      <c r="L61" s="156">
        <v>-101300</v>
      </c>
      <c r="M61" s="20">
        <v>40087</v>
      </c>
      <c r="N61" s="20">
        <v>40451</v>
      </c>
      <c r="O61" s="161">
        <v>37866</v>
      </c>
      <c r="P61" s="162" t="s">
        <v>2915</v>
      </c>
      <c r="Q61" s="161">
        <v>38476</v>
      </c>
      <c r="R61" s="162" t="s">
        <v>2914</v>
      </c>
    </row>
    <row r="62" spans="2:18" s="31" customFormat="1" ht="25.5" x14ac:dyDescent="0.2">
      <c r="B62" s="17" t="s">
        <v>3011</v>
      </c>
      <c r="C62" s="17" t="s">
        <v>3012</v>
      </c>
      <c r="D62" s="185" t="s">
        <v>3013</v>
      </c>
      <c r="E62" s="18">
        <v>32995.129999999997</v>
      </c>
      <c r="F62" s="18">
        <v>9923.36</v>
      </c>
      <c r="G62" s="156">
        <v>23071.769999999997</v>
      </c>
      <c r="H62" s="160">
        <f t="shared" si="0"/>
        <v>2.3249957675625992</v>
      </c>
      <c r="I62" s="155">
        <f t="shared" si="1"/>
        <v>1.4527824066000645E-4</v>
      </c>
      <c r="J62" s="156">
        <v>32995.129999999997</v>
      </c>
      <c r="K62" s="156">
        <v>9923.36</v>
      </c>
      <c r="L62" s="156">
        <v>23071.769999999997</v>
      </c>
      <c r="M62" s="20">
        <v>40087</v>
      </c>
      <c r="N62" s="20">
        <v>40451</v>
      </c>
      <c r="O62" s="161">
        <v>40214</v>
      </c>
      <c r="P62" s="162" t="s">
        <v>2990</v>
      </c>
      <c r="Q62" s="161">
        <v>40389</v>
      </c>
      <c r="R62" s="162" t="s">
        <v>2916</v>
      </c>
    </row>
    <row r="63" spans="2:18" s="31" customFormat="1" x14ac:dyDescent="0.2">
      <c r="B63" s="17" t="s">
        <v>3014</v>
      </c>
      <c r="C63" s="17" t="s">
        <v>3015</v>
      </c>
      <c r="D63" s="185" t="s">
        <v>3016</v>
      </c>
      <c r="E63" s="18">
        <v>5222.53</v>
      </c>
      <c r="F63" s="18">
        <v>4391.05</v>
      </c>
      <c r="G63" s="156">
        <v>831.47999999999956</v>
      </c>
      <c r="H63" s="160">
        <f t="shared" si="0"/>
        <v>0.18935789845253403</v>
      </c>
      <c r="I63" s="155">
        <f t="shared" si="1"/>
        <v>2.2994907739236168E-5</v>
      </c>
      <c r="J63" s="156">
        <v>5222.53</v>
      </c>
      <c r="K63" s="156">
        <v>4391.05</v>
      </c>
      <c r="L63" s="156">
        <v>831.47999999999956</v>
      </c>
      <c r="M63" s="20">
        <v>40087</v>
      </c>
      <c r="N63" s="20">
        <v>40451</v>
      </c>
      <c r="O63" s="161">
        <v>40226</v>
      </c>
      <c r="P63" s="162" t="s">
        <v>2990</v>
      </c>
      <c r="Q63" s="161">
        <v>40578</v>
      </c>
      <c r="R63" s="162" t="s">
        <v>2990</v>
      </c>
    </row>
    <row r="64" spans="2:18" s="31" customFormat="1" x14ac:dyDescent="0.2">
      <c r="B64" s="17" t="s">
        <v>3017</v>
      </c>
      <c r="C64" s="17" t="s">
        <v>3018</v>
      </c>
      <c r="D64" s="185" t="s">
        <v>3019</v>
      </c>
      <c r="E64" s="18">
        <v>9091.5</v>
      </c>
      <c r="F64" s="18">
        <v>8899.4600000000009</v>
      </c>
      <c r="G64" s="156">
        <v>192.03999999999905</v>
      </c>
      <c r="H64" s="160">
        <f t="shared" si="0"/>
        <v>2.1578837367660402E-2</v>
      </c>
      <c r="I64" s="155">
        <f t="shared" si="1"/>
        <v>4.0030062768670674E-5</v>
      </c>
      <c r="J64" s="156">
        <v>9091.5</v>
      </c>
      <c r="K64" s="156">
        <v>8899.4600000000009</v>
      </c>
      <c r="L64" s="156">
        <v>192.03999999999905</v>
      </c>
      <c r="M64" s="20">
        <v>40087</v>
      </c>
      <c r="N64" s="20">
        <v>40451</v>
      </c>
      <c r="O64" s="161">
        <v>40226</v>
      </c>
      <c r="P64" s="162" t="s">
        <v>2990</v>
      </c>
      <c r="Q64" s="161">
        <v>40449</v>
      </c>
      <c r="R64" s="162" t="s">
        <v>2915</v>
      </c>
    </row>
    <row r="65" spans="2:18" s="31" customFormat="1" ht="25.5" x14ac:dyDescent="0.2">
      <c r="B65" s="17" t="s">
        <v>3020</v>
      </c>
      <c r="C65" s="17" t="s">
        <v>3021</v>
      </c>
      <c r="D65" s="185" t="s">
        <v>3022</v>
      </c>
      <c r="E65" s="18">
        <v>41083.700000000004</v>
      </c>
      <c r="F65" s="18">
        <v>20540</v>
      </c>
      <c r="G65" s="156">
        <v>20543.700000000004</v>
      </c>
      <c r="H65" s="160">
        <f t="shared" si="0"/>
        <v>1.000180136319377</v>
      </c>
      <c r="I65" s="155">
        <f t="shared" si="1"/>
        <v>1.8089238186979437E-4</v>
      </c>
      <c r="J65" s="156">
        <v>41083.700000000004</v>
      </c>
      <c r="K65" s="156">
        <v>20540</v>
      </c>
      <c r="L65" s="156">
        <v>20543.700000000004</v>
      </c>
      <c r="M65" s="20">
        <v>40087</v>
      </c>
      <c r="N65" s="20">
        <v>40451</v>
      </c>
      <c r="O65" s="161">
        <v>40210</v>
      </c>
      <c r="P65" s="162" t="s">
        <v>2990</v>
      </c>
      <c r="Q65" s="161">
        <v>40513</v>
      </c>
      <c r="R65" s="162" t="s">
        <v>2921</v>
      </c>
    </row>
    <row r="66" spans="2:18" s="31" customFormat="1" x14ac:dyDescent="0.2">
      <c r="B66" s="17" t="s">
        <v>136</v>
      </c>
      <c r="C66" s="17" t="s">
        <v>137</v>
      </c>
      <c r="D66" s="185" t="s">
        <v>138</v>
      </c>
      <c r="E66" s="18">
        <v>3193.6</v>
      </c>
      <c r="F66" s="18">
        <v>113411.92</v>
      </c>
      <c r="G66" s="156">
        <v>-24353.22</v>
      </c>
      <c r="H66" s="160">
        <f t="shared" si="0"/>
        <v>-0.2147324549306634</v>
      </c>
      <c r="I66" s="155">
        <f t="shared" si="1"/>
        <v>3.9212730034606067E-4</v>
      </c>
      <c r="J66" s="156">
        <v>89058.7</v>
      </c>
      <c r="K66" s="156">
        <v>113411.92</v>
      </c>
      <c r="L66" s="156">
        <v>-24353.22</v>
      </c>
      <c r="M66" s="20">
        <v>40087</v>
      </c>
      <c r="N66" s="20">
        <v>40451</v>
      </c>
      <c r="O66" s="161">
        <v>40024</v>
      </c>
      <c r="P66" s="162" t="s">
        <v>2916</v>
      </c>
      <c r="Q66" s="161">
        <v>40081</v>
      </c>
      <c r="R66" s="162" t="s">
        <v>2915</v>
      </c>
    </row>
    <row r="67" spans="2:18" s="31" customFormat="1" x14ac:dyDescent="0.2">
      <c r="B67" s="17" t="s">
        <v>139</v>
      </c>
      <c r="C67" s="17" t="s">
        <v>140</v>
      </c>
      <c r="D67" s="185" t="s">
        <v>141</v>
      </c>
      <c r="E67" s="18">
        <v>11935.47</v>
      </c>
      <c r="F67" s="18">
        <v>50336.17</v>
      </c>
      <c r="G67" s="156">
        <v>-420.40999999999622</v>
      </c>
      <c r="H67" s="160">
        <f t="shared" si="0"/>
        <v>-8.3520458548990966E-3</v>
      </c>
      <c r="I67" s="155">
        <f t="shared" si="1"/>
        <v>2.1978012494592761E-4</v>
      </c>
      <c r="J67" s="156">
        <v>49915.76</v>
      </c>
      <c r="K67" s="156">
        <v>50336.17</v>
      </c>
      <c r="L67" s="156">
        <v>-420.40999999999622</v>
      </c>
      <c r="M67" s="20">
        <v>40087</v>
      </c>
      <c r="N67" s="20">
        <v>40451</v>
      </c>
      <c r="O67" s="161">
        <v>40024</v>
      </c>
      <c r="P67" s="162" t="s">
        <v>2916</v>
      </c>
      <c r="Q67" s="161">
        <v>40084</v>
      </c>
      <c r="R67" s="162" t="s">
        <v>2915</v>
      </c>
    </row>
    <row r="68" spans="2:18" s="31" customFormat="1" x14ac:dyDescent="0.2">
      <c r="B68" s="17" t="s">
        <v>3023</v>
      </c>
      <c r="C68" s="17" t="s">
        <v>3024</v>
      </c>
      <c r="D68" s="185" t="s">
        <v>3025</v>
      </c>
      <c r="E68" s="18">
        <v>1380.68</v>
      </c>
      <c r="F68" s="18">
        <v>4045.71</v>
      </c>
      <c r="G68" s="156">
        <v>-2665.0299999999997</v>
      </c>
      <c r="H68" s="160">
        <f t="shared" si="0"/>
        <v>-0.65872986447372639</v>
      </c>
      <c r="I68" s="155">
        <f t="shared" si="1"/>
        <v>6.0791626314082638E-6</v>
      </c>
      <c r="J68" s="156">
        <v>1380.68</v>
      </c>
      <c r="K68" s="156">
        <v>4045.71</v>
      </c>
      <c r="L68" s="156">
        <v>-2665.0299999999997</v>
      </c>
      <c r="M68" s="20">
        <v>40087</v>
      </c>
      <c r="N68" s="20">
        <v>40451</v>
      </c>
      <c r="O68" s="161">
        <v>40288</v>
      </c>
      <c r="P68" s="162" t="s">
        <v>2931</v>
      </c>
      <c r="Q68" s="161">
        <v>40452</v>
      </c>
      <c r="R68" s="162" t="s">
        <v>2917</v>
      </c>
    </row>
    <row r="69" spans="2:18" s="31" customFormat="1" x14ac:dyDescent="0.2">
      <c r="B69" s="17" t="s">
        <v>3026</v>
      </c>
      <c r="C69" s="17" t="s">
        <v>3027</v>
      </c>
      <c r="D69" s="185" t="s">
        <v>3028</v>
      </c>
      <c r="E69" s="18">
        <v>8587.48</v>
      </c>
      <c r="F69" s="18">
        <v>3505.1800000000003</v>
      </c>
      <c r="G69" s="156">
        <v>5082.2999999999993</v>
      </c>
      <c r="H69" s="160">
        <f t="shared" si="0"/>
        <v>1.4499398033767164</v>
      </c>
      <c r="I69" s="155">
        <f t="shared" si="1"/>
        <v>3.7810852271319808E-5</v>
      </c>
      <c r="J69" s="156">
        <v>8587.48</v>
      </c>
      <c r="K69" s="156">
        <v>3505.1800000000003</v>
      </c>
      <c r="L69" s="156">
        <v>5082.2999999999993</v>
      </c>
      <c r="M69" s="20">
        <v>40087</v>
      </c>
      <c r="N69" s="20">
        <v>40451</v>
      </c>
      <c r="O69" s="161">
        <v>40263</v>
      </c>
      <c r="P69" s="162" t="s">
        <v>2930</v>
      </c>
      <c r="Q69" s="161">
        <v>40449</v>
      </c>
      <c r="R69" s="162" t="s">
        <v>2915</v>
      </c>
    </row>
    <row r="70" spans="2:18" s="31" customFormat="1" x14ac:dyDescent="0.2">
      <c r="B70" s="17" t="s">
        <v>775</v>
      </c>
      <c r="C70" s="17" t="s">
        <v>776</v>
      </c>
      <c r="D70" s="185" t="s">
        <v>776</v>
      </c>
      <c r="E70" s="18">
        <v>111139.68000000001</v>
      </c>
      <c r="F70" s="163" t="s">
        <v>2801</v>
      </c>
      <c r="G70" s="159"/>
      <c r="H70" s="160"/>
      <c r="I70" s="155">
        <f t="shared" si="1"/>
        <v>4.9233560461395362E-4</v>
      </c>
      <c r="J70" s="156">
        <v>111817.69</v>
      </c>
      <c r="K70" s="164" t="s">
        <v>2801</v>
      </c>
      <c r="L70" s="159"/>
      <c r="M70" s="20">
        <v>40087</v>
      </c>
      <c r="N70" s="20">
        <v>40451</v>
      </c>
      <c r="O70" s="161">
        <v>40066</v>
      </c>
      <c r="P70" s="162" t="s">
        <v>2915</v>
      </c>
      <c r="Q70" s="161">
        <v>40451</v>
      </c>
      <c r="R70" s="162" t="s">
        <v>2915</v>
      </c>
    </row>
    <row r="71" spans="2:18" s="31" customFormat="1" x14ac:dyDescent="0.2">
      <c r="B71" s="17" t="s">
        <v>91</v>
      </c>
      <c r="C71" s="17" t="s">
        <v>92</v>
      </c>
      <c r="D71" s="185" t="s">
        <v>93</v>
      </c>
      <c r="E71" s="18">
        <v>80.88</v>
      </c>
      <c r="F71" s="18">
        <v>4140</v>
      </c>
      <c r="G71" s="156">
        <v>-1028.21</v>
      </c>
      <c r="H71" s="160">
        <f t="shared" si="0"/>
        <v>-0.24835990338164252</v>
      </c>
      <c r="I71" s="155">
        <f t="shared" si="1"/>
        <v>1.3701275809593764E-5</v>
      </c>
      <c r="J71" s="156">
        <v>3111.79</v>
      </c>
      <c r="K71" s="156">
        <v>4140</v>
      </c>
      <c r="L71" s="156">
        <v>-1028.21</v>
      </c>
      <c r="M71" s="20">
        <v>40087</v>
      </c>
      <c r="N71" s="20">
        <v>40451</v>
      </c>
      <c r="O71" s="161">
        <v>40000</v>
      </c>
      <c r="P71" s="162" t="s">
        <v>2916</v>
      </c>
      <c r="Q71" s="161">
        <v>40086</v>
      </c>
      <c r="R71" s="162" t="s">
        <v>2915</v>
      </c>
    </row>
    <row r="72" spans="2:18" s="31" customFormat="1" x14ac:dyDescent="0.2">
      <c r="B72" s="17" t="s">
        <v>2745</v>
      </c>
      <c r="C72" s="17" t="s">
        <v>2746</v>
      </c>
      <c r="D72" s="185" t="s">
        <v>2747</v>
      </c>
      <c r="E72" s="18">
        <v>-11586.17</v>
      </c>
      <c r="F72" s="18">
        <v>3626</v>
      </c>
      <c r="G72" s="156">
        <v>-3626</v>
      </c>
      <c r="H72" s="160">
        <f t="shared" si="0"/>
        <v>-1</v>
      </c>
      <c r="I72" s="155">
        <f t="shared" si="1"/>
        <v>0</v>
      </c>
      <c r="J72" s="156">
        <v>0</v>
      </c>
      <c r="K72" s="156">
        <v>3626</v>
      </c>
      <c r="L72" s="156">
        <v>-3626</v>
      </c>
      <c r="M72" s="20">
        <v>40087</v>
      </c>
      <c r="N72" s="20">
        <v>40451</v>
      </c>
      <c r="O72" s="161">
        <v>39374</v>
      </c>
      <c r="P72" s="162" t="s">
        <v>2917</v>
      </c>
      <c r="Q72" s="161">
        <v>39739</v>
      </c>
      <c r="R72" s="162" t="s">
        <v>2917</v>
      </c>
    </row>
    <row r="73" spans="2:18" s="31" customFormat="1" x14ac:dyDescent="0.2">
      <c r="B73" s="17" t="s">
        <v>3029</v>
      </c>
      <c r="C73" s="17" t="s">
        <v>3030</v>
      </c>
      <c r="D73" s="185" t="s">
        <v>3031</v>
      </c>
      <c r="E73" s="18">
        <v>9662.1</v>
      </c>
      <c r="F73" s="18">
        <v>19566.920000000002</v>
      </c>
      <c r="G73" s="156">
        <v>-9904.8200000000015</v>
      </c>
      <c r="H73" s="160">
        <f t="shared" si="0"/>
        <v>-0.50620230470610605</v>
      </c>
      <c r="I73" s="155">
        <f t="shared" si="1"/>
        <v>4.2542426384774012E-5</v>
      </c>
      <c r="J73" s="156">
        <v>9662.1</v>
      </c>
      <c r="K73" s="156">
        <v>19566.920000000002</v>
      </c>
      <c r="L73" s="156">
        <v>-9904.8200000000015</v>
      </c>
      <c r="M73" s="20">
        <v>40087</v>
      </c>
      <c r="N73" s="20">
        <v>40451</v>
      </c>
      <c r="O73" s="161">
        <v>40098</v>
      </c>
      <c r="P73" s="162" t="s">
        <v>2917</v>
      </c>
      <c r="Q73" s="161">
        <v>40210</v>
      </c>
      <c r="R73" s="162" t="s">
        <v>2990</v>
      </c>
    </row>
    <row r="74" spans="2:18" s="31" customFormat="1" x14ac:dyDescent="0.2">
      <c r="B74" s="17" t="s">
        <v>3032</v>
      </c>
      <c r="C74" s="17" t="s">
        <v>3033</v>
      </c>
      <c r="D74" s="185" t="s">
        <v>3034</v>
      </c>
      <c r="E74" s="18">
        <v>10299.120000000001</v>
      </c>
      <c r="F74" s="18">
        <v>7066.76</v>
      </c>
      <c r="G74" s="156">
        <v>3232.3600000000006</v>
      </c>
      <c r="H74" s="160">
        <f t="shared" si="0"/>
        <v>0.45740339278537839</v>
      </c>
      <c r="I74" s="155">
        <f t="shared" si="1"/>
        <v>4.5347238636316509E-5</v>
      </c>
      <c r="J74" s="156">
        <v>10299.120000000001</v>
      </c>
      <c r="K74" s="156">
        <v>7066.76</v>
      </c>
      <c r="L74" s="156">
        <v>3232.3600000000006</v>
      </c>
      <c r="M74" s="20">
        <v>40087</v>
      </c>
      <c r="N74" s="20">
        <v>40451</v>
      </c>
      <c r="O74" s="161">
        <v>40135</v>
      </c>
      <c r="P74" s="162" t="s">
        <v>2965</v>
      </c>
      <c r="Q74" s="161">
        <v>40207</v>
      </c>
      <c r="R74" s="162" t="s">
        <v>2922</v>
      </c>
    </row>
    <row r="75" spans="2:18" s="31" customFormat="1" x14ac:dyDescent="0.2">
      <c r="B75" s="17" t="s">
        <v>3035</v>
      </c>
      <c r="C75" s="17" t="s">
        <v>3036</v>
      </c>
      <c r="D75" s="185" t="s">
        <v>3037</v>
      </c>
      <c r="E75" s="18">
        <v>2302.06</v>
      </c>
      <c r="F75" s="18">
        <v>2148.9700000000003</v>
      </c>
      <c r="G75" s="156">
        <v>153.08999999999969</v>
      </c>
      <c r="H75" s="160">
        <f t="shared" si="0"/>
        <v>7.1238779508322442E-2</v>
      </c>
      <c r="I75" s="155">
        <f t="shared" si="1"/>
        <v>1.013601785153671E-5</v>
      </c>
      <c r="J75" s="156">
        <v>2302.06</v>
      </c>
      <c r="K75" s="156">
        <v>2148.9700000000003</v>
      </c>
      <c r="L75" s="156">
        <v>153.08999999999969</v>
      </c>
      <c r="M75" s="20">
        <v>40087</v>
      </c>
      <c r="N75" s="20">
        <v>40451</v>
      </c>
      <c r="O75" s="161">
        <v>40309</v>
      </c>
      <c r="P75" s="162" t="s">
        <v>2914</v>
      </c>
      <c r="Q75" s="161">
        <v>40449</v>
      </c>
      <c r="R75" s="162" t="s">
        <v>2915</v>
      </c>
    </row>
    <row r="76" spans="2:18" s="31" customFormat="1" ht="25.5" x14ac:dyDescent="0.2">
      <c r="B76" s="17" t="s">
        <v>3038</v>
      </c>
      <c r="C76" s="17" t="s">
        <v>3039</v>
      </c>
      <c r="D76" s="185" t="s">
        <v>3040</v>
      </c>
      <c r="E76" s="18">
        <v>651.04</v>
      </c>
      <c r="F76" s="163" t="s">
        <v>2801</v>
      </c>
      <c r="G76" s="159"/>
      <c r="H76" s="160"/>
      <c r="I76" s="155">
        <f t="shared" si="1"/>
        <v>2.8665426018715671E-6</v>
      </c>
      <c r="J76" s="156">
        <v>651.04</v>
      </c>
      <c r="K76" s="164" t="s">
        <v>2801</v>
      </c>
      <c r="L76" s="159"/>
      <c r="M76" s="20">
        <v>40087</v>
      </c>
      <c r="N76" s="20">
        <v>40451</v>
      </c>
      <c r="O76" s="161">
        <v>40435</v>
      </c>
      <c r="P76" s="162" t="s">
        <v>2915</v>
      </c>
      <c r="Q76" s="161">
        <v>42643</v>
      </c>
      <c r="R76" s="162" t="s">
        <v>2915</v>
      </c>
    </row>
    <row r="77" spans="2:18" s="31" customFormat="1" x14ac:dyDescent="0.2">
      <c r="B77" s="17" t="s">
        <v>3041</v>
      </c>
      <c r="C77" s="17" t="s">
        <v>3042</v>
      </c>
      <c r="D77" s="185" t="s">
        <v>3043</v>
      </c>
      <c r="E77" s="18">
        <v>10765.14</v>
      </c>
      <c r="F77" s="18">
        <v>11441.380000000001</v>
      </c>
      <c r="G77" s="156">
        <v>-676.2400000000016</v>
      </c>
      <c r="H77" s="160">
        <f t="shared" si="0"/>
        <v>-5.910475834208824E-2</v>
      </c>
      <c r="I77" s="155">
        <f t="shared" si="1"/>
        <v>4.7399134346755473E-5</v>
      </c>
      <c r="J77" s="156">
        <v>10765.14</v>
      </c>
      <c r="K77" s="156">
        <v>11441.380000000001</v>
      </c>
      <c r="L77" s="156">
        <v>-676.2400000000016</v>
      </c>
      <c r="M77" s="20">
        <v>40087</v>
      </c>
      <c r="N77" s="20">
        <v>40451</v>
      </c>
      <c r="O77" s="161">
        <v>40448</v>
      </c>
      <c r="P77" s="162" t="s">
        <v>2915</v>
      </c>
      <c r="Q77" s="161">
        <v>40451</v>
      </c>
      <c r="R77" s="162" t="s">
        <v>2915</v>
      </c>
    </row>
    <row r="78" spans="2:18" s="31" customFormat="1" x14ac:dyDescent="0.2">
      <c r="B78" s="17" t="s">
        <v>3044</v>
      </c>
      <c r="C78" s="17" t="s">
        <v>3045</v>
      </c>
      <c r="D78" s="185" t="s">
        <v>3046</v>
      </c>
      <c r="E78" s="18">
        <v>7508.08</v>
      </c>
      <c r="F78" s="163" t="s">
        <v>2801</v>
      </c>
      <c r="G78" s="159"/>
      <c r="H78" s="160"/>
      <c r="I78" s="155">
        <f t="shared" si="1"/>
        <v>3.3058231718880372E-5</v>
      </c>
      <c r="J78" s="156">
        <v>7508.08</v>
      </c>
      <c r="K78" s="164" t="s">
        <v>2801</v>
      </c>
      <c r="L78" s="159"/>
      <c r="M78" s="20">
        <v>40087</v>
      </c>
      <c r="N78" s="20">
        <v>40451</v>
      </c>
      <c r="O78" s="161">
        <v>40434</v>
      </c>
      <c r="P78" s="162" t="s">
        <v>2915</v>
      </c>
      <c r="Q78" s="161">
        <v>42643</v>
      </c>
      <c r="R78" s="162" t="s">
        <v>2915</v>
      </c>
    </row>
    <row r="79" spans="2:18" s="31" customFormat="1" x14ac:dyDescent="0.2">
      <c r="B79" s="17" t="s">
        <v>3047</v>
      </c>
      <c r="C79" s="17" t="s">
        <v>3048</v>
      </c>
      <c r="D79" s="185" t="s">
        <v>3049</v>
      </c>
      <c r="E79" s="18">
        <v>185.03</v>
      </c>
      <c r="F79" s="163" t="s">
        <v>2801</v>
      </c>
      <c r="G79" s="159"/>
      <c r="H79" s="160"/>
      <c r="I79" s="155">
        <f t="shared" ref="I79:I142" si="2">J79/227116806</f>
        <v>8.1469092163967823E-7</v>
      </c>
      <c r="J79" s="156">
        <v>185.03</v>
      </c>
      <c r="K79" s="164" t="s">
        <v>2801</v>
      </c>
      <c r="L79" s="159"/>
      <c r="M79" s="20">
        <v>40087</v>
      </c>
      <c r="N79" s="20">
        <v>40451</v>
      </c>
      <c r="O79" s="161">
        <v>40434</v>
      </c>
      <c r="P79" s="162" t="s">
        <v>2915</v>
      </c>
      <c r="Q79" s="161">
        <v>42643</v>
      </c>
      <c r="R79" s="162" t="s">
        <v>2915</v>
      </c>
    </row>
    <row r="80" spans="2:18" s="31" customFormat="1" x14ac:dyDescent="0.2">
      <c r="B80" s="17" t="s">
        <v>3050</v>
      </c>
      <c r="C80" s="17" t="s">
        <v>3051</v>
      </c>
      <c r="D80" s="185" t="s">
        <v>3052</v>
      </c>
      <c r="E80" s="18">
        <v>1141.5</v>
      </c>
      <c r="F80" s="163" t="s">
        <v>2801</v>
      </c>
      <c r="G80" s="159"/>
      <c r="H80" s="160"/>
      <c r="I80" s="155">
        <f t="shared" si="2"/>
        <v>5.0260481384191354E-6</v>
      </c>
      <c r="J80" s="156">
        <v>1141.5</v>
      </c>
      <c r="K80" s="164" t="s">
        <v>2801</v>
      </c>
      <c r="L80" s="159"/>
      <c r="M80" s="20">
        <v>40087</v>
      </c>
      <c r="N80" s="20">
        <v>40451</v>
      </c>
      <c r="O80" s="161">
        <v>40435</v>
      </c>
      <c r="P80" s="162" t="s">
        <v>2915</v>
      </c>
      <c r="Q80" s="161">
        <v>42643</v>
      </c>
      <c r="R80" s="162" t="s">
        <v>2915</v>
      </c>
    </row>
    <row r="81" spans="2:18" s="31" customFormat="1" x14ac:dyDescent="0.2">
      <c r="B81" s="17" t="s">
        <v>3053</v>
      </c>
      <c r="C81" s="17" t="s">
        <v>3054</v>
      </c>
      <c r="D81" s="185" t="s">
        <v>3055</v>
      </c>
      <c r="E81" s="18">
        <v>8296.7000000000007</v>
      </c>
      <c r="F81" s="18">
        <v>-3316</v>
      </c>
      <c r="G81" s="156">
        <v>11612.7</v>
      </c>
      <c r="H81" s="160">
        <f t="shared" ref="H81:H142" si="3">G81/F81</f>
        <v>-3.5020205066344996</v>
      </c>
      <c r="I81" s="155">
        <f t="shared" si="2"/>
        <v>3.6530541909787163E-5</v>
      </c>
      <c r="J81" s="156">
        <v>8296.7000000000007</v>
      </c>
      <c r="K81" s="156">
        <v>-3316</v>
      </c>
      <c r="L81" s="156">
        <v>11612.7</v>
      </c>
      <c r="M81" s="20">
        <v>40087</v>
      </c>
      <c r="N81" s="20">
        <v>40451</v>
      </c>
      <c r="O81" s="161">
        <v>40124</v>
      </c>
      <c r="P81" s="162" t="s">
        <v>2965</v>
      </c>
      <c r="Q81" s="161">
        <v>40449</v>
      </c>
      <c r="R81" s="162" t="s">
        <v>2915</v>
      </c>
    </row>
    <row r="82" spans="2:18" s="31" customFormat="1" ht="25.5" x14ac:dyDescent="0.2">
      <c r="B82" s="17" t="s">
        <v>64</v>
      </c>
      <c r="C82" s="17" t="s">
        <v>65</v>
      </c>
      <c r="D82" s="185" t="s">
        <v>66</v>
      </c>
      <c r="E82" s="18">
        <v>23798.25</v>
      </c>
      <c r="F82" s="18">
        <v>122382</v>
      </c>
      <c r="G82" s="156">
        <v>-41744.740000000005</v>
      </c>
      <c r="H82" s="160">
        <f t="shared" si="3"/>
        <v>-0.34110195943847954</v>
      </c>
      <c r="I82" s="155">
        <f t="shared" si="2"/>
        <v>3.5504752563313168E-4</v>
      </c>
      <c r="J82" s="156">
        <v>80637.259999999995</v>
      </c>
      <c r="K82" s="156">
        <v>122382</v>
      </c>
      <c r="L82" s="156">
        <v>-41744.740000000005</v>
      </c>
      <c r="M82" s="20">
        <v>40087</v>
      </c>
      <c r="N82" s="20">
        <v>40451</v>
      </c>
      <c r="O82" s="161">
        <v>39982</v>
      </c>
      <c r="P82" s="162" t="s">
        <v>3056</v>
      </c>
      <c r="Q82" s="161">
        <v>40087</v>
      </c>
      <c r="R82" s="162" t="s">
        <v>2917</v>
      </c>
    </row>
    <row r="83" spans="2:18" s="31" customFormat="1" x14ac:dyDescent="0.2">
      <c r="B83" s="17" t="s">
        <v>3057</v>
      </c>
      <c r="C83" s="17" t="s">
        <v>3058</v>
      </c>
      <c r="D83" s="185" t="s">
        <v>3059</v>
      </c>
      <c r="E83" s="18">
        <v>1547.29</v>
      </c>
      <c r="F83" s="18">
        <v>1262.01</v>
      </c>
      <c r="G83" s="156">
        <v>285.27999999999997</v>
      </c>
      <c r="H83" s="160">
        <f t="shared" si="3"/>
        <v>0.22605209150482167</v>
      </c>
      <c r="I83" s="155">
        <f t="shared" si="2"/>
        <v>6.8127499116027549E-6</v>
      </c>
      <c r="J83" s="156">
        <v>1547.29</v>
      </c>
      <c r="K83" s="156">
        <v>1262.01</v>
      </c>
      <c r="L83" s="156">
        <v>285.27999999999997</v>
      </c>
      <c r="M83" s="20">
        <v>40087</v>
      </c>
      <c r="N83" s="20">
        <v>40451</v>
      </c>
      <c r="O83" s="161">
        <v>40155</v>
      </c>
      <c r="P83" s="162" t="s">
        <v>2921</v>
      </c>
      <c r="Q83" s="161">
        <v>40207</v>
      </c>
      <c r="R83" s="162" t="s">
        <v>2922</v>
      </c>
    </row>
    <row r="84" spans="2:18" s="31" customFormat="1" ht="25.5" x14ac:dyDescent="0.2">
      <c r="B84" s="17" t="s">
        <v>3060</v>
      </c>
      <c r="C84" s="17" t="s">
        <v>3061</v>
      </c>
      <c r="D84" s="185" t="s">
        <v>3062</v>
      </c>
      <c r="E84" s="18">
        <v>67296.72</v>
      </c>
      <c r="F84" s="18">
        <v>32791.75</v>
      </c>
      <c r="G84" s="156">
        <v>34504.97</v>
      </c>
      <c r="H84" s="160">
        <f t="shared" si="3"/>
        <v>1.0522454580801575</v>
      </c>
      <c r="I84" s="155">
        <f t="shared" si="2"/>
        <v>2.9630885175445804E-4</v>
      </c>
      <c r="J84" s="156">
        <v>67296.72</v>
      </c>
      <c r="K84" s="156">
        <v>32791.75</v>
      </c>
      <c r="L84" s="156">
        <v>34504.97</v>
      </c>
      <c r="M84" s="20">
        <v>40087</v>
      </c>
      <c r="N84" s="20">
        <v>40451</v>
      </c>
      <c r="O84" s="161">
        <v>40302</v>
      </c>
      <c r="P84" s="162" t="s">
        <v>2914</v>
      </c>
      <c r="Q84" s="161">
        <v>40607</v>
      </c>
      <c r="R84" s="162" t="s">
        <v>2930</v>
      </c>
    </row>
    <row r="85" spans="2:18" s="31" customFormat="1" ht="25.5" x14ac:dyDescent="0.2">
      <c r="B85" s="17" t="s">
        <v>3063</v>
      </c>
      <c r="C85" s="17" t="s">
        <v>3064</v>
      </c>
      <c r="D85" s="185" t="s">
        <v>3065</v>
      </c>
      <c r="E85" s="18">
        <v>17818.810000000001</v>
      </c>
      <c r="F85" s="18">
        <v>45777.270000000004</v>
      </c>
      <c r="G85" s="156">
        <v>-27958.460000000003</v>
      </c>
      <c r="H85" s="160">
        <f t="shared" si="3"/>
        <v>-0.61074983283188355</v>
      </c>
      <c r="I85" s="155">
        <f t="shared" si="2"/>
        <v>7.8456589425619176E-5</v>
      </c>
      <c r="J85" s="156">
        <v>17818.810000000001</v>
      </c>
      <c r="K85" s="156">
        <v>45777.270000000004</v>
      </c>
      <c r="L85" s="156">
        <v>-27958.460000000003</v>
      </c>
      <c r="M85" s="20">
        <v>40087</v>
      </c>
      <c r="N85" s="20">
        <v>40451</v>
      </c>
      <c r="O85" s="161">
        <v>40428</v>
      </c>
      <c r="P85" s="162" t="s">
        <v>2915</v>
      </c>
      <c r="Q85" s="161">
        <v>40449</v>
      </c>
      <c r="R85" s="162" t="s">
        <v>2915</v>
      </c>
    </row>
    <row r="86" spans="2:18" s="31" customFormat="1" x14ac:dyDescent="0.2">
      <c r="B86" s="17" t="s">
        <v>3066</v>
      </c>
      <c r="C86" s="17" t="s">
        <v>3067</v>
      </c>
      <c r="D86" s="185" t="s">
        <v>3068</v>
      </c>
      <c r="E86" s="18">
        <v>12701.470000000001</v>
      </c>
      <c r="F86" s="18">
        <v>11895.61</v>
      </c>
      <c r="G86" s="156">
        <v>805.86000000000058</v>
      </c>
      <c r="H86" s="160">
        <f t="shared" si="3"/>
        <v>6.7744319122768862E-2</v>
      </c>
      <c r="I86" s="155">
        <f t="shared" si="2"/>
        <v>5.5924835434679371E-5</v>
      </c>
      <c r="J86" s="156">
        <v>12701.470000000001</v>
      </c>
      <c r="K86" s="156">
        <v>11895.61</v>
      </c>
      <c r="L86" s="156">
        <v>805.86000000000058</v>
      </c>
      <c r="M86" s="20">
        <v>40087</v>
      </c>
      <c r="N86" s="20">
        <v>40451</v>
      </c>
      <c r="O86" s="161">
        <v>40274</v>
      </c>
      <c r="P86" s="162" t="s">
        <v>2931</v>
      </c>
      <c r="Q86" s="161">
        <v>40449</v>
      </c>
      <c r="R86" s="162" t="s">
        <v>2915</v>
      </c>
    </row>
    <row r="87" spans="2:18" s="31" customFormat="1" x14ac:dyDescent="0.2">
      <c r="B87" s="17" t="s">
        <v>3069</v>
      </c>
      <c r="C87" s="17" t="s">
        <v>3070</v>
      </c>
      <c r="D87" s="185" t="s">
        <v>3071</v>
      </c>
      <c r="E87" s="18">
        <v>6691.4400000000005</v>
      </c>
      <c r="F87" s="163" t="s">
        <v>2801</v>
      </c>
      <c r="G87" s="159"/>
      <c r="H87" s="160"/>
      <c r="I87" s="155">
        <f t="shared" si="2"/>
        <v>2.9462548887729607E-5</v>
      </c>
      <c r="J87" s="156">
        <v>6691.4400000000005</v>
      </c>
      <c r="K87" s="164" t="s">
        <v>2801</v>
      </c>
      <c r="L87" s="159"/>
      <c r="M87" s="20">
        <v>40087</v>
      </c>
      <c r="N87" s="20">
        <v>40451</v>
      </c>
      <c r="O87" s="161">
        <v>40436</v>
      </c>
      <c r="P87" s="162" t="s">
        <v>2915</v>
      </c>
      <c r="Q87" s="161">
        <v>42643</v>
      </c>
      <c r="R87" s="162" t="s">
        <v>2915</v>
      </c>
    </row>
    <row r="88" spans="2:18" s="31" customFormat="1" x14ac:dyDescent="0.2">
      <c r="B88" s="17" t="s">
        <v>3072</v>
      </c>
      <c r="C88" s="17" t="s">
        <v>3073</v>
      </c>
      <c r="D88" s="185" t="s">
        <v>3074</v>
      </c>
      <c r="E88" s="18">
        <v>79079.48</v>
      </c>
      <c r="F88" s="18">
        <v>149280.14000000001</v>
      </c>
      <c r="G88" s="156">
        <v>-70200.660000000018</v>
      </c>
      <c r="H88" s="160">
        <f t="shared" si="3"/>
        <v>-0.47026121492115436</v>
      </c>
      <c r="I88" s="155">
        <f t="shared" si="2"/>
        <v>3.4818858803429984E-4</v>
      </c>
      <c r="J88" s="156">
        <v>79079.48</v>
      </c>
      <c r="K88" s="156">
        <v>149280.14000000001</v>
      </c>
      <c r="L88" s="156">
        <v>-70200.660000000018</v>
      </c>
      <c r="M88" s="20">
        <v>40087</v>
      </c>
      <c r="N88" s="20">
        <v>40451</v>
      </c>
      <c r="O88" s="161">
        <v>40255</v>
      </c>
      <c r="P88" s="162" t="s">
        <v>2930</v>
      </c>
      <c r="Q88" s="161">
        <v>40449</v>
      </c>
      <c r="R88" s="162" t="s">
        <v>2915</v>
      </c>
    </row>
    <row r="89" spans="2:18" s="31" customFormat="1" x14ac:dyDescent="0.2">
      <c r="B89" s="17" t="s">
        <v>3075</v>
      </c>
      <c r="C89" s="17" t="s">
        <v>3076</v>
      </c>
      <c r="D89" s="185" t="s">
        <v>3077</v>
      </c>
      <c r="E89" s="18">
        <v>521.54999999999995</v>
      </c>
      <c r="F89" s="18">
        <v>1782.72</v>
      </c>
      <c r="G89" s="156">
        <v>-1261.17</v>
      </c>
      <c r="H89" s="160">
        <f t="shared" si="3"/>
        <v>-0.70744143780290791</v>
      </c>
      <c r="I89" s="155">
        <f t="shared" si="2"/>
        <v>2.2963954503657467E-6</v>
      </c>
      <c r="J89" s="156">
        <v>521.54999999999995</v>
      </c>
      <c r="K89" s="156">
        <v>1782.72</v>
      </c>
      <c r="L89" s="156">
        <v>-1261.17</v>
      </c>
      <c r="M89" s="20">
        <v>40087</v>
      </c>
      <c r="N89" s="20">
        <v>40451</v>
      </c>
      <c r="O89" s="161">
        <v>40368</v>
      </c>
      <c r="P89" s="162" t="s">
        <v>2916</v>
      </c>
      <c r="Q89" s="161">
        <v>40449</v>
      </c>
      <c r="R89" s="162" t="s">
        <v>2915</v>
      </c>
    </row>
    <row r="90" spans="2:18" s="31" customFormat="1" x14ac:dyDescent="0.2">
      <c r="B90" s="17" t="s">
        <v>713</v>
      </c>
      <c r="C90" s="17" t="s">
        <v>714</v>
      </c>
      <c r="D90" s="185" t="s">
        <v>715</v>
      </c>
      <c r="E90" s="18">
        <v>294.61</v>
      </c>
      <c r="F90" s="18">
        <v>4140</v>
      </c>
      <c r="G90" s="156">
        <v>-766.73999999999978</v>
      </c>
      <c r="H90" s="160">
        <f t="shared" si="3"/>
        <v>-0.18520289855072458</v>
      </c>
      <c r="I90" s="155">
        <f t="shared" si="2"/>
        <v>1.4852533634168844E-5</v>
      </c>
      <c r="J90" s="156">
        <v>3373.26</v>
      </c>
      <c r="K90" s="156">
        <v>4140</v>
      </c>
      <c r="L90" s="156">
        <v>-766.73999999999978</v>
      </c>
      <c r="M90" s="20">
        <v>40087</v>
      </c>
      <c r="N90" s="20">
        <v>40451</v>
      </c>
      <c r="O90" s="161">
        <v>40043</v>
      </c>
      <c r="P90" s="162" t="s">
        <v>2926</v>
      </c>
      <c r="Q90" s="161">
        <v>40086</v>
      </c>
      <c r="R90" s="162" t="s">
        <v>2915</v>
      </c>
    </row>
    <row r="91" spans="2:18" s="31" customFormat="1" x14ac:dyDescent="0.2">
      <c r="B91" s="17" t="s">
        <v>969</v>
      </c>
      <c r="C91" s="17" t="s">
        <v>970</v>
      </c>
      <c r="D91" s="185" t="s">
        <v>971</v>
      </c>
      <c r="E91" s="18">
        <v>13509.93</v>
      </c>
      <c r="F91" s="18">
        <v>33631.340000000004</v>
      </c>
      <c r="G91" s="156">
        <v>635.7899999999936</v>
      </c>
      <c r="H91" s="160">
        <f t="shared" si="3"/>
        <v>1.8904688305609992E-2</v>
      </c>
      <c r="I91" s="155">
        <f t="shared" si="2"/>
        <v>1.5087888300084669E-4</v>
      </c>
      <c r="J91" s="156">
        <v>34267.129999999997</v>
      </c>
      <c r="K91" s="156">
        <v>33631.340000000004</v>
      </c>
      <c r="L91" s="156">
        <v>635.7899999999936</v>
      </c>
      <c r="M91" s="20">
        <v>40087</v>
      </c>
      <c r="N91" s="20">
        <v>40451</v>
      </c>
      <c r="O91" s="161">
        <v>39685</v>
      </c>
      <c r="P91" s="162" t="s">
        <v>2926</v>
      </c>
      <c r="Q91" s="161">
        <v>40360</v>
      </c>
      <c r="R91" s="162" t="s">
        <v>2916</v>
      </c>
    </row>
    <row r="92" spans="2:18" s="31" customFormat="1" x14ac:dyDescent="0.2">
      <c r="B92" s="17" t="s">
        <v>3078</v>
      </c>
      <c r="C92" s="17" t="s">
        <v>3079</v>
      </c>
      <c r="D92" s="185" t="s">
        <v>3080</v>
      </c>
      <c r="E92" s="18">
        <v>51638.78</v>
      </c>
      <c r="F92" s="18">
        <v>113968.24</v>
      </c>
      <c r="G92" s="156">
        <v>-62329.460000000006</v>
      </c>
      <c r="H92" s="160">
        <f t="shared" si="3"/>
        <v>-0.54690201410498229</v>
      </c>
      <c r="I92" s="155">
        <f t="shared" si="2"/>
        <v>2.2736661768658369E-4</v>
      </c>
      <c r="J92" s="156">
        <v>51638.78</v>
      </c>
      <c r="K92" s="156">
        <v>113968.24</v>
      </c>
      <c r="L92" s="156">
        <v>-62329.460000000006</v>
      </c>
      <c r="M92" s="20">
        <v>40087</v>
      </c>
      <c r="N92" s="20">
        <v>40451</v>
      </c>
      <c r="O92" s="161">
        <v>40417</v>
      </c>
      <c r="P92" s="162" t="s">
        <v>2926</v>
      </c>
      <c r="Q92" s="161">
        <v>40449</v>
      </c>
      <c r="R92" s="162" t="s">
        <v>2915</v>
      </c>
    </row>
    <row r="93" spans="2:18" s="31" customFormat="1" x14ac:dyDescent="0.2">
      <c r="B93" s="17" t="s">
        <v>763</v>
      </c>
      <c r="C93" s="17" t="s">
        <v>764</v>
      </c>
      <c r="D93" s="185" t="s">
        <v>764</v>
      </c>
      <c r="E93" s="18">
        <v>83459.600000000006</v>
      </c>
      <c r="F93" s="163" t="s">
        <v>2801</v>
      </c>
      <c r="G93" s="159"/>
      <c r="H93" s="160"/>
      <c r="I93" s="155">
        <f t="shared" si="2"/>
        <v>3.6923943004024104E-4</v>
      </c>
      <c r="J93" s="156">
        <v>83860.479999999996</v>
      </c>
      <c r="K93" s="164" t="s">
        <v>2801</v>
      </c>
      <c r="L93" s="159"/>
      <c r="M93" s="20">
        <v>40087</v>
      </c>
      <c r="N93" s="20">
        <v>40451</v>
      </c>
      <c r="O93" s="161">
        <v>40066</v>
      </c>
      <c r="P93" s="162" t="s">
        <v>2915</v>
      </c>
      <c r="Q93" s="161">
        <v>40451</v>
      </c>
      <c r="R93" s="162" t="s">
        <v>2915</v>
      </c>
    </row>
    <row r="94" spans="2:18" s="31" customFormat="1" x14ac:dyDescent="0.2">
      <c r="B94" s="17" t="s">
        <v>3081</v>
      </c>
      <c r="C94" s="17" t="s">
        <v>3082</v>
      </c>
      <c r="D94" s="185" t="s">
        <v>3083</v>
      </c>
      <c r="E94" s="18">
        <v>9456.17</v>
      </c>
      <c r="F94" s="18">
        <v>5951.16</v>
      </c>
      <c r="G94" s="156">
        <v>3505.01</v>
      </c>
      <c r="H94" s="160">
        <f t="shared" si="3"/>
        <v>0.58896248798553563</v>
      </c>
      <c r="I94" s="155">
        <f t="shared" si="2"/>
        <v>4.1635712330332791E-5</v>
      </c>
      <c r="J94" s="156">
        <v>9456.17</v>
      </c>
      <c r="K94" s="156">
        <v>5951.16</v>
      </c>
      <c r="L94" s="156">
        <v>3505.01</v>
      </c>
      <c r="M94" s="20">
        <v>40087</v>
      </c>
      <c r="N94" s="20">
        <v>40451</v>
      </c>
      <c r="O94" s="161">
        <v>40205</v>
      </c>
      <c r="P94" s="162" t="s">
        <v>2922</v>
      </c>
      <c r="Q94" s="161">
        <v>40451</v>
      </c>
      <c r="R94" s="162" t="s">
        <v>2915</v>
      </c>
    </row>
    <row r="95" spans="2:18" s="31" customFormat="1" x14ac:dyDescent="0.2">
      <c r="B95" s="17" t="s">
        <v>1143</v>
      </c>
      <c r="C95" s="17" t="s">
        <v>1144</v>
      </c>
      <c r="D95" s="185" t="s">
        <v>1145</v>
      </c>
      <c r="E95" s="18">
        <v>1386</v>
      </c>
      <c r="F95" s="18">
        <v>1848</v>
      </c>
      <c r="G95" s="156">
        <v>-689.92000000000007</v>
      </c>
      <c r="H95" s="160">
        <f t="shared" si="3"/>
        <v>-0.37333333333333335</v>
      </c>
      <c r="I95" s="155">
        <f t="shared" si="2"/>
        <v>5.0990502217612198E-6</v>
      </c>
      <c r="J95" s="156">
        <v>1158.08</v>
      </c>
      <c r="K95" s="156">
        <v>1848</v>
      </c>
      <c r="L95" s="156">
        <v>-689.92000000000007</v>
      </c>
      <c r="M95" s="20">
        <v>40087</v>
      </c>
      <c r="N95" s="20">
        <v>40451</v>
      </c>
      <c r="O95" s="161">
        <v>39787</v>
      </c>
      <c r="P95" s="162" t="s">
        <v>2921</v>
      </c>
      <c r="Q95" s="161">
        <v>40074</v>
      </c>
      <c r="R95" s="162" t="s">
        <v>2915</v>
      </c>
    </row>
    <row r="96" spans="2:18" s="31" customFormat="1" x14ac:dyDescent="0.2">
      <c r="B96" s="17" t="s">
        <v>3084</v>
      </c>
      <c r="C96" s="17" t="s">
        <v>3085</v>
      </c>
      <c r="D96" s="185" t="s">
        <v>3086</v>
      </c>
      <c r="E96" s="18">
        <v>1115.8900000000001</v>
      </c>
      <c r="F96" s="18">
        <v>1699.15</v>
      </c>
      <c r="G96" s="156">
        <v>-583.26</v>
      </c>
      <c r="H96" s="160">
        <f t="shared" si="3"/>
        <v>-0.34326575052231995</v>
      </c>
      <c r="I96" s="155">
        <f t="shared" si="2"/>
        <v>4.9132867780819362E-6</v>
      </c>
      <c r="J96" s="156">
        <v>1115.8900000000001</v>
      </c>
      <c r="K96" s="156">
        <v>1699.15</v>
      </c>
      <c r="L96" s="156">
        <v>-583.26</v>
      </c>
      <c r="M96" s="20">
        <v>40087</v>
      </c>
      <c r="N96" s="20">
        <v>40451</v>
      </c>
      <c r="O96" s="161">
        <v>40346</v>
      </c>
      <c r="P96" s="162" t="s">
        <v>3056</v>
      </c>
      <c r="Q96" s="161">
        <v>40157</v>
      </c>
      <c r="R96" s="162" t="s">
        <v>2921</v>
      </c>
    </row>
    <row r="97" spans="2:18" s="31" customFormat="1" x14ac:dyDescent="0.2">
      <c r="B97" s="17" t="s">
        <v>707</v>
      </c>
      <c r="C97" s="17" t="s">
        <v>708</v>
      </c>
      <c r="D97" s="185" t="s">
        <v>709</v>
      </c>
      <c r="E97" s="18">
        <v>714.49</v>
      </c>
      <c r="F97" s="18">
        <v>3917.5</v>
      </c>
      <c r="G97" s="156">
        <v>1137.7799999999997</v>
      </c>
      <c r="H97" s="160">
        <f t="shared" si="3"/>
        <v>0.290435226547543</v>
      </c>
      <c r="I97" s="155">
        <f t="shared" si="2"/>
        <v>2.2258502525788424E-5</v>
      </c>
      <c r="J97" s="156">
        <v>5055.28</v>
      </c>
      <c r="K97" s="156">
        <v>3917.5</v>
      </c>
      <c r="L97" s="156">
        <v>1137.7799999999997</v>
      </c>
      <c r="M97" s="20">
        <v>40087</v>
      </c>
      <c r="N97" s="20">
        <v>40451</v>
      </c>
      <c r="O97" s="161">
        <v>40037</v>
      </c>
      <c r="P97" s="162" t="s">
        <v>2926</v>
      </c>
      <c r="Q97" s="161">
        <v>40086</v>
      </c>
      <c r="R97" s="162" t="s">
        <v>2915</v>
      </c>
    </row>
    <row r="98" spans="2:18" s="31" customFormat="1" ht="25.5" x14ac:dyDescent="0.2">
      <c r="B98" s="17" t="s">
        <v>3087</v>
      </c>
      <c r="C98" s="17" t="s">
        <v>3088</v>
      </c>
      <c r="D98" s="185" t="s">
        <v>3089</v>
      </c>
      <c r="E98" s="18">
        <v>32542.959999999999</v>
      </c>
      <c r="F98" s="18">
        <v>23143.05</v>
      </c>
      <c r="G98" s="156">
        <v>9399.91</v>
      </c>
      <c r="H98" s="160">
        <f t="shared" si="3"/>
        <v>0.40616556590423475</v>
      </c>
      <c r="I98" s="155">
        <f t="shared" si="2"/>
        <v>1.4328732678637617E-4</v>
      </c>
      <c r="J98" s="156">
        <v>32542.959999999999</v>
      </c>
      <c r="K98" s="156">
        <v>23143.05</v>
      </c>
      <c r="L98" s="156">
        <v>9399.91</v>
      </c>
      <c r="M98" s="20">
        <v>40087</v>
      </c>
      <c r="N98" s="20">
        <v>40451</v>
      </c>
      <c r="O98" s="161">
        <v>40245</v>
      </c>
      <c r="P98" s="162" t="s">
        <v>2930</v>
      </c>
      <c r="Q98" s="161">
        <v>40319</v>
      </c>
      <c r="R98" s="162" t="s">
        <v>2914</v>
      </c>
    </row>
    <row r="99" spans="2:18" s="31" customFormat="1" x14ac:dyDescent="0.2">
      <c r="B99" s="17" t="s">
        <v>1146</v>
      </c>
      <c r="C99" s="17" t="s">
        <v>1147</v>
      </c>
      <c r="D99" s="185" t="s">
        <v>1148</v>
      </c>
      <c r="E99" s="18">
        <v>988</v>
      </c>
      <c r="F99" s="18">
        <v>1481.2</v>
      </c>
      <c r="G99" s="156">
        <v>534.34999999999991</v>
      </c>
      <c r="H99" s="160">
        <f t="shared" si="3"/>
        <v>0.36075479341074795</v>
      </c>
      <c r="I99" s="155">
        <f t="shared" si="2"/>
        <v>8.8745083884281115E-6</v>
      </c>
      <c r="J99" s="156">
        <v>2015.55</v>
      </c>
      <c r="K99" s="156">
        <v>1481.2</v>
      </c>
      <c r="L99" s="156">
        <v>534.34999999999991</v>
      </c>
      <c r="M99" s="20">
        <v>40087</v>
      </c>
      <c r="N99" s="20">
        <v>40451</v>
      </c>
      <c r="O99" s="161">
        <v>39790</v>
      </c>
      <c r="P99" s="162" t="s">
        <v>2921</v>
      </c>
      <c r="Q99" s="161">
        <v>40086</v>
      </c>
      <c r="R99" s="162" t="s">
        <v>2915</v>
      </c>
    </row>
    <row r="100" spans="2:18" s="31" customFormat="1" ht="38.25" x14ac:dyDescent="0.2">
      <c r="B100" s="17" t="s">
        <v>3090</v>
      </c>
      <c r="C100" s="17" t="s">
        <v>3091</v>
      </c>
      <c r="D100" s="185" t="s">
        <v>3092</v>
      </c>
      <c r="E100" s="18">
        <v>1712.3400000000001</v>
      </c>
      <c r="F100" s="18">
        <v>1047.6200000000001</v>
      </c>
      <c r="G100" s="156">
        <v>664.72</v>
      </c>
      <c r="H100" s="160">
        <f t="shared" si="3"/>
        <v>0.63450487772283837</v>
      </c>
      <c r="I100" s="155">
        <f t="shared" si="2"/>
        <v>7.539468479492443E-6</v>
      </c>
      <c r="J100" s="156">
        <v>1712.3400000000001</v>
      </c>
      <c r="K100" s="156">
        <v>1047.6200000000001</v>
      </c>
      <c r="L100" s="156">
        <v>664.72</v>
      </c>
      <c r="M100" s="20">
        <v>40087</v>
      </c>
      <c r="N100" s="20">
        <v>40451</v>
      </c>
      <c r="O100" s="161">
        <v>40190</v>
      </c>
      <c r="P100" s="162" t="s">
        <v>2922</v>
      </c>
      <c r="Q100" s="161">
        <v>40207</v>
      </c>
      <c r="R100" s="162" t="s">
        <v>2922</v>
      </c>
    </row>
    <row r="101" spans="2:18" s="31" customFormat="1" x14ac:dyDescent="0.2">
      <c r="B101" s="17" t="s">
        <v>3093</v>
      </c>
      <c r="C101" s="17" t="s">
        <v>3094</v>
      </c>
      <c r="D101" s="185" t="s">
        <v>3095</v>
      </c>
      <c r="E101" s="18">
        <v>1451.59</v>
      </c>
      <c r="F101" s="18">
        <v>1897.3600000000001</v>
      </c>
      <c r="G101" s="156">
        <v>-445.77000000000021</v>
      </c>
      <c r="H101" s="160">
        <f t="shared" si="3"/>
        <v>-0.23494223552725901</v>
      </c>
      <c r="I101" s="155">
        <f t="shared" si="2"/>
        <v>6.3913808298272735E-6</v>
      </c>
      <c r="J101" s="156">
        <v>1451.59</v>
      </c>
      <c r="K101" s="156">
        <v>1897.3600000000001</v>
      </c>
      <c r="L101" s="156">
        <v>-445.77000000000021</v>
      </c>
      <c r="M101" s="20">
        <v>40087</v>
      </c>
      <c r="N101" s="20">
        <v>40451</v>
      </c>
      <c r="O101" s="161">
        <v>40371</v>
      </c>
      <c r="P101" s="162" t="s">
        <v>2916</v>
      </c>
      <c r="Q101" s="161">
        <v>40449</v>
      </c>
      <c r="R101" s="162" t="s">
        <v>2915</v>
      </c>
    </row>
    <row r="102" spans="2:18" s="31" customFormat="1" x14ac:dyDescent="0.2">
      <c r="B102" s="17" t="s">
        <v>509</v>
      </c>
      <c r="C102" s="17" t="s">
        <v>510</v>
      </c>
      <c r="D102" s="185" t="s">
        <v>511</v>
      </c>
      <c r="E102" s="18">
        <v>863.24</v>
      </c>
      <c r="F102" s="18">
        <v>84177.44</v>
      </c>
      <c r="G102" s="156">
        <v>-67436.23000000001</v>
      </c>
      <c r="H102" s="160">
        <f t="shared" si="3"/>
        <v>-0.80111999129457978</v>
      </c>
      <c r="I102" s="155">
        <f t="shared" si="2"/>
        <v>7.3711894310454507E-5</v>
      </c>
      <c r="J102" s="156">
        <v>16741.21</v>
      </c>
      <c r="K102" s="156">
        <v>84177.44</v>
      </c>
      <c r="L102" s="156">
        <v>-67436.23000000001</v>
      </c>
      <c r="M102" s="20">
        <v>40087</v>
      </c>
      <c r="N102" s="20">
        <v>40451</v>
      </c>
      <c r="O102" s="161">
        <v>39896</v>
      </c>
      <c r="P102" s="162" t="s">
        <v>2930</v>
      </c>
      <c r="Q102" s="161">
        <v>40057</v>
      </c>
      <c r="R102" s="162" t="s">
        <v>2915</v>
      </c>
    </row>
    <row r="103" spans="2:18" s="31" customFormat="1" x14ac:dyDescent="0.2">
      <c r="B103" s="17" t="s">
        <v>3096</v>
      </c>
      <c r="C103" s="17" t="s">
        <v>3097</v>
      </c>
      <c r="D103" s="185" t="s">
        <v>3098</v>
      </c>
      <c r="E103" s="18">
        <v>-44.19</v>
      </c>
      <c r="F103" s="18">
        <v>-1000</v>
      </c>
      <c r="G103" s="156">
        <v>1000</v>
      </c>
      <c r="H103" s="160">
        <f t="shared" si="3"/>
        <v>-1</v>
      </c>
      <c r="I103" s="155">
        <f t="shared" si="2"/>
        <v>0</v>
      </c>
      <c r="J103" s="156">
        <v>0</v>
      </c>
      <c r="K103" s="156">
        <v>-1000</v>
      </c>
      <c r="L103" s="156">
        <v>1000</v>
      </c>
      <c r="M103" s="20">
        <v>40087</v>
      </c>
      <c r="N103" s="20">
        <v>40451</v>
      </c>
      <c r="O103" s="161">
        <v>36712</v>
      </c>
      <c r="P103" s="162" t="s">
        <v>2916</v>
      </c>
      <c r="Q103" s="161">
        <v>38476</v>
      </c>
      <c r="R103" s="162" t="s">
        <v>2914</v>
      </c>
    </row>
    <row r="104" spans="2:18" s="31" customFormat="1" x14ac:dyDescent="0.2">
      <c r="B104" s="17" t="s">
        <v>1747</v>
      </c>
      <c r="C104" s="17" t="s">
        <v>1748</v>
      </c>
      <c r="D104" s="185" t="s">
        <v>1748</v>
      </c>
      <c r="E104" s="18">
        <v>813.5</v>
      </c>
      <c r="F104" s="163" t="s">
        <v>2801</v>
      </c>
      <c r="G104" s="159"/>
      <c r="H104" s="160"/>
      <c r="I104" s="155">
        <f t="shared" si="2"/>
        <v>4.8041103572053577E-4</v>
      </c>
      <c r="J104" s="156">
        <v>109109.42</v>
      </c>
      <c r="K104" s="164" t="s">
        <v>2801</v>
      </c>
      <c r="L104" s="159"/>
      <c r="M104" s="20">
        <v>40087</v>
      </c>
      <c r="N104" s="20">
        <v>40451</v>
      </c>
      <c r="O104" s="161">
        <v>39720</v>
      </c>
      <c r="P104" s="162" t="s">
        <v>2915</v>
      </c>
      <c r="Q104" s="161">
        <v>40117</v>
      </c>
      <c r="R104" s="162" t="s">
        <v>2917</v>
      </c>
    </row>
    <row r="105" spans="2:18" s="31" customFormat="1" ht="25.5" x14ac:dyDescent="0.2">
      <c r="B105" s="17" t="s">
        <v>3099</v>
      </c>
      <c r="C105" s="17" t="s">
        <v>3100</v>
      </c>
      <c r="D105" s="185" t="s">
        <v>3101</v>
      </c>
      <c r="E105" s="18">
        <v>6546.97</v>
      </c>
      <c r="F105" s="18">
        <v>10670.880000000001</v>
      </c>
      <c r="G105" s="156">
        <v>-4123.9100000000008</v>
      </c>
      <c r="H105" s="160">
        <f t="shared" si="3"/>
        <v>-0.38646390925584395</v>
      </c>
      <c r="I105" s="155">
        <f t="shared" si="2"/>
        <v>2.8826444486014833E-5</v>
      </c>
      <c r="J105" s="156">
        <v>6546.97</v>
      </c>
      <c r="K105" s="156">
        <v>10670.880000000001</v>
      </c>
      <c r="L105" s="156">
        <v>-4123.9100000000008</v>
      </c>
      <c r="M105" s="20">
        <v>40087</v>
      </c>
      <c r="N105" s="20">
        <v>40451</v>
      </c>
      <c r="O105" s="161">
        <v>40275</v>
      </c>
      <c r="P105" s="162" t="s">
        <v>2931</v>
      </c>
      <c r="Q105" s="161">
        <v>40449</v>
      </c>
      <c r="R105" s="162" t="s">
        <v>2915</v>
      </c>
    </row>
    <row r="106" spans="2:18" s="31" customFormat="1" x14ac:dyDescent="0.2">
      <c r="B106" s="17" t="s">
        <v>3102</v>
      </c>
      <c r="C106" s="17" t="s">
        <v>3103</v>
      </c>
      <c r="D106" s="185" t="s">
        <v>3104</v>
      </c>
      <c r="E106" s="18">
        <v>-4901.29</v>
      </c>
      <c r="F106" s="18">
        <v>4442.05</v>
      </c>
      <c r="G106" s="156">
        <v>-9343.34</v>
      </c>
      <c r="H106" s="160">
        <f t="shared" si="3"/>
        <v>-2.10338469850632</v>
      </c>
      <c r="I106" s="155">
        <f t="shared" si="2"/>
        <v>-2.1580481366931518E-5</v>
      </c>
      <c r="J106" s="156">
        <v>-4901.29</v>
      </c>
      <c r="K106" s="156">
        <v>4442.05</v>
      </c>
      <c r="L106" s="156">
        <v>-9343.34</v>
      </c>
      <c r="M106" s="20">
        <v>40087</v>
      </c>
      <c r="N106" s="20">
        <v>40451</v>
      </c>
      <c r="O106" s="161">
        <v>40311</v>
      </c>
      <c r="P106" s="162" t="s">
        <v>2914</v>
      </c>
      <c r="Q106" s="161">
        <v>40358</v>
      </c>
      <c r="R106" s="162" t="s">
        <v>3056</v>
      </c>
    </row>
    <row r="107" spans="2:18" s="31" customFormat="1" x14ac:dyDescent="0.2">
      <c r="B107" s="17" t="s">
        <v>2480</v>
      </c>
      <c r="C107" s="17" t="s">
        <v>2481</v>
      </c>
      <c r="D107" s="185" t="s">
        <v>2482</v>
      </c>
      <c r="E107" s="18">
        <v>84722.040000000008</v>
      </c>
      <c r="F107" s="18">
        <v>150302.01</v>
      </c>
      <c r="G107" s="156">
        <v>-3303.2799999999988</v>
      </c>
      <c r="H107" s="160">
        <f t="shared" si="3"/>
        <v>-2.1977616932734291E-2</v>
      </c>
      <c r="I107" s="155">
        <f t="shared" si="2"/>
        <v>6.4723845227023847E-4</v>
      </c>
      <c r="J107" s="156">
        <v>146998.73000000001</v>
      </c>
      <c r="K107" s="156">
        <v>150302.01</v>
      </c>
      <c r="L107" s="156">
        <v>-3303.2799999999988</v>
      </c>
      <c r="M107" s="20">
        <v>40087</v>
      </c>
      <c r="N107" s="20">
        <v>40451</v>
      </c>
      <c r="O107" s="161">
        <v>39693</v>
      </c>
      <c r="P107" s="162" t="s">
        <v>2915</v>
      </c>
      <c r="Q107" s="161">
        <v>40026</v>
      </c>
      <c r="R107" s="162" t="s">
        <v>2926</v>
      </c>
    </row>
    <row r="108" spans="2:18" s="31" customFormat="1" ht="25.5" x14ac:dyDescent="0.2">
      <c r="B108" s="17" t="s">
        <v>2296</v>
      </c>
      <c r="C108" s="17" t="s">
        <v>2297</v>
      </c>
      <c r="D108" s="185" t="s">
        <v>2298</v>
      </c>
      <c r="E108" s="18">
        <v>798.03</v>
      </c>
      <c r="F108" s="18">
        <v>8465.26</v>
      </c>
      <c r="G108" s="156">
        <v>2167.6900000000005</v>
      </c>
      <c r="H108" s="160">
        <f t="shared" si="3"/>
        <v>0.25606892168698897</v>
      </c>
      <c r="I108" s="155">
        <f t="shared" si="2"/>
        <v>4.6817099039337498E-5</v>
      </c>
      <c r="J108" s="156">
        <v>10632.95</v>
      </c>
      <c r="K108" s="156">
        <v>8465.26</v>
      </c>
      <c r="L108" s="156">
        <v>2167.6900000000005</v>
      </c>
      <c r="M108" s="20">
        <v>40087</v>
      </c>
      <c r="N108" s="20">
        <v>40451</v>
      </c>
      <c r="O108" s="161">
        <v>39944</v>
      </c>
      <c r="P108" s="162" t="s">
        <v>2914</v>
      </c>
      <c r="Q108" s="161">
        <v>40087</v>
      </c>
      <c r="R108" s="162" t="s">
        <v>2917</v>
      </c>
    </row>
    <row r="109" spans="2:18" s="31" customFormat="1" x14ac:dyDescent="0.2">
      <c r="B109" s="17" t="s">
        <v>3105</v>
      </c>
      <c r="C109" s="17" t="s">
        <v>3106</v>
      </c>
      <c r="D109" s="185" t="s">
        <v>3107</v>
      </c>
      <c r="E109" s="18">
        <v>-1270.93</v>
      </c>
      <c r="F109" s="18">
        <v>1</v>
      </c>
      <c r="G109" s="156">
        <v>-1271.93</v>
      </c>
      <c r="H109" s="160">
        <f t="shared" si="3"/>
        <v>-1271.93</v>
      </c>
      <c r="I109" s="155">
        <f t="shared" si="2"/>
        <v>-5.5959311086824636E-6</v>
      </c>
      <c r="J109" s="156">
        <v>-1270.93</v>
      </c>
      <c r="K109" s="156">
        <v>1</v>
      </c>
      <c r="L109" s="156">
        <v>-1271.93</v>
      </c>
      <c r="M109" s="20">
        <v>40087</v>
      </c>
      <c r="N109" s="20">
        <v>40451</v>
      </c>
      <c r="O109" s="161">
        <v>40177</v>
      </c>
      <c r="P109" s="162" t="s">
        <v>2921</v>
      </c>
      <c r="Q109" s="161">
        <v>40542</v>
      </c>
      <c r="R109" s="162" t="s">
        <v>2921</v>
      </c>
    </row>
    <row r="110" spans="2:18" s="31" customFormat="1" x14ac:dyDescent="0.2">
      <c r="B110" s="17" t="s">
        <v>3108</v>
      </c>
      <c r="C110" s="17" t="s">
        <v>2878</v>
      </c>
      <c r="D110" s="185" t="s">
        <v>1200</v>
      </c>
      <c r="E110" s="18">
        <v>-461.25</v>
      </c>
      <c r="F110" s="18">
        <v>2905</v>
      </c>
      <c r="G110" s="156">
        <v>-2905</v>
      </c>
      <c r="H110" s="160">
        <f t="shared" si="3"/>
        <v>-1</v>
      </c>
      <c r="I110" s="155">
        <f t="shared" si="2"/>
        <v>0</v>
      </c>
      <c r="J110" s="156">
        <v>0</v>
      </c>
      <c r="K110" s="156">
        <v>2905</v>
      </c>
      <c r="L110" s="156">
        <v>-2905</v>
      </c>
      <c r="M110" s="20">
        <v>40087</v>
      </c>
      <c r="N110" s="20">
        <v>40451</v>
      </c>
      <c r="O110" s="161">
        <v>37805</v>
      </c>
      <c r="P110" s="162" t="s">
        <v>2916</v>
      </c>
      <c r="Q110" s="161">
        <v>38476</v>
      </c>
      <c r="R110" s="162" t="s">
        <v>2914</v>
      </c>
    </row>
    <row r="111" spans="2:18" s="31" customFormat="1" x14ac:dyDescent="0.2">
      <c r="B111" s="17" t="s">
        <v>3109</v>
      </c>
      <c r="C111" s="17" t="s">
        <v>3110</v>
      </c>
      <c r="D111" s="185" t="s">
        <v>3111</v>
      </c>
      <c r="E111" s="18">
        <v>4063.4900000000002</v>
      </c>
      <c r="F111" s="18">
        <v>4959.3</v>
      </c>
      <c r="G111" s="156">
        <v>-895.81</v>
      </c>
      <c r="H111" s="160">
        <f t="shared" si="3"/>
        <v>-0.18063234730707961</v>
      </c>
      <c r="I111" s="155">
        <f t="shared" si="2"/>
        <v>1.7891630617595071E-5</v>
      </c>
      <c r="J111" s="156">
        <v>4063.4900000000002</v>
      </c>
      <c r="K111" s="156">
        <v>4959.3</v>
      </c>
      <c r="L111" s="156">
        <v>-895.81</v>
      </c>
      <c r="M111" s="20">
        <v>40087</v>
      </c>
      <c r="N111" s="20">
        <v>40451</v>
      </c>
      <c r="O111" s="161">
        <v>40214</v>
      </c>
      <c r="P111" s="162" t="s">
        <v>2990</v>
      </c>
      <c r="Q111" s="161">
        <v>40451</v>
      </c>
      <c r="R111" s="162" t="s">
        <v>2915</v>
      </c>
    </row>
    <row r="112" spans="2:18" s="31" customFormat="1" x14ac:dyDescent="0.2">
      <c r="B112" s="17" t="s">
        <v>728</v>
      </c>
      <c r="C112" s="17" t="s">
        <v>729</v>
      </c>
      <c r="D112" s="185" t="s">
        <v>730</v>
      </c>
      <c r="E112" s="18">
        <v>10526.84</v>
      </c>
      <c r="F112" s="18">
        <v>3601.87</v>
      </c>
      <c r="G112" s="156">
        <v>10701.920000000002</v>
      </c>
      <c r="H112" s="160">
        <f t="shared" si="3"/>
        <v>2.9712121758975205</v>
      </c>
      <c r="I112" s="155">
        <f t="shared" si="2"/>
        <v>6.2979883575854797E-5</v>
      </c>
      <c r="J112" s="156">
        <v>14303.79</v>
      </c>
      <c r="K112" s="156">
        <v>3601.87</v>
      </c>
      <c r="L112" s="156">
        <v>10701.920000000002</v>
      </c>
      <c r="M112" s="20">
        <v>40087</v>
      </c>
      <c r="N112" s="20">
        <v>40451</v>
      </c>
      <c r="O112" s="161">
        <v>40050</v>
      </c>
      <c r="P112" s="162" t="s">
        <v>2926</v>
      </c>
      <c r="Q112" s="161">
        <v>40087</v>
      </c>
      <c r="R112" s="162" t="s">
        <v>2917</v>
      </c>
    </row>
    <row r="113" spans="2:18" s="31" customFormat="1" x14ac:dyDescent="0.2">
      <c r="B113" s="17" t="s">
        <v>154</v>
      </c>
      <c r="C113" s="17" t="s">
        <v>690</v>
      </c>
      <c r="D113" s="185" t="s">
        <v>691</v>
      </c>
      <c r="E113" s="18">
        <v>200.48000000000002</v>
      </c>
      <c r="F113" s="18">
        <v>4140</v>
      </c>
      <c r="G113" s="156">
        <v>-3168.2200000000003</v>
      </c>
      <c r="H113" s="160">
        <f t="shared" si="3"/>
        <v>-0.76527053140096624</v>
      </c>
      <c r="I113" s="155">
        <f t="shared" si="2"/>
        <v>4.2787674638221181E-6</v>
      </c>
      <c r="J113" s="156">
        <v>971.78</v>
      </c>
      <c r="K113" s="156">
        <v>4140</v>
      </c>
      <c r="L113" s="156">
        <v>-3168.2200000000003</v>
      </c>
      <c r="M113" s="20">
        <v>40087</v>
      </c>
      <c r="N113" s="20">
        <v>40451</v>
      </c>
      <c r="O113" s="161">
        <v>40028</v>
      </c>
      <c r="P113" s="162" t="s">
        <v>2926</v>
      </c>
      <c r="Q113" s="161">
        <v>40086</v>
      </c>
      <c r="R113" s="162" t="s">
        <v>2915</v>
      </c>
    </row>
    <row r="114" spans="2:18" s="31" customFormat="1" ht="25.5" x14ac:dyDescent="0.2">
      <c r="B114" s="17" t="s">
        <v>3112</v>
      </c>
      <c r="C114" s="17" t="s">
        <v>3113</v>
      </c>
      <c r="D114" s="185" t="s">
        <v>3114</v>
      </c>
      <c r="E114" s="18">
        <v>2173.54</v>
      </c>
      <c r="F114" s="18">
        <v>1896.24</v>
      </c>
      <c r="G114" s="156">
        <v>277.29999999999995</v>
      </c>
      <c r="H114" s="160">
        <f t="shared" si="3"/>
        <v>0.14623676327890983</v>
      </c>
      <c r="I114" s="155">
        <f t="shared" si="2"/>
        <v>9.5701416301178525E-6</v>
      </c>
      <c r="J114" s="156">
        <v>2173.54</v>
      </c>
      <c r="K114" s="156">
        <v>1896.24</v>
      </c>
      <c r="L114" s="156">
        <v>277.29999999999995</v>
      </c>
      <c r="M114" s="20">
        <v>40087</v>
      </c>
      <c r="N114" s="20">
        <v>40451</v>
      </c>
      <c r="O114" s="161">
        <v>40273</v>
      </c>
      <c r="P114" s="162" t="s">
        <v>2931</v>
      </c>
      <c r="Q114" s="161">
        <v>40408</v>
      </c>
      <c r="R114" s="162" t="s">
        <v>2926</v>
      </c>
    </row>
    <row r="115" spans="2:18" s="31" customFormat="1" ht="25.5" x14ac:dyDescent="0.2">
      <c r="B115" s="17" t="s">
        <v>3115</v>
      </c>
      <c r="C115" s="17" t="s">
        <v>3116</v>
      </c>
      <c r="D115" s="185" t="s">
        <v>3117</v>
      </c>
      <c r="E115" s="18">
        <v>12359.07</v>
      </c>
      <c r="F115" s="18">
        <v>10739.77</v>
      </c>
      <c r="G115" s="156">
        <v>1619.2999999999993</v>
      </c>
      <c r="H115" s="160">
        <f t="shared" si="3"/>
        <v>0.15077604082768992</v>
      </c>
      <c r="I115" s="155">
        <f t="shared" si="2"/>
        <v>5.441724114418904E-5</v>
      </c>
      <c r="J115" s="156">
        <v>12359.07</v>
      </c>
      <c r="K115" s="156">
        <v>10739.77</v>
      </c>
      <c r="L115" s="156">
        <v>1619.2999999999993</v>
      </c>
      <c r="M115" s="20">
        <v>40087</v>
      </c>
      <c r="N115" s="20">
        <v>40451</v>
      </c>
      <c r="O115" s="161">
        <v>40318</v>
      </c>
      <c r="P115" s="162" t="s">
        <v>2914</v>
      </c>
      <c r="Q115" s="161">
        <v>40379</v>
      </c>
      <c r="R115" s="162" t="s">
        <v>2916</v>
      </c>
    </row>
    <row r="116" spans="2:18" s="31" customFormat="1" x14ac:dyDescent="0.2">
      <c r="B116" s="17" t="s">
        <v>3118</v>
      </c>
      <c r="C116" s="17" t="s">
        <v>3119</v>
      </c>
      <c r="D116" s="185" t="s">
        <v>3120</v>
      </c>
      <c r="E116" s="18">
        <v>8682.16</v>
      </c>
      <c r="F116" s="18">
        <v>7296.78</v>
      </c>
      <c r="G116" s="156">
        <v>1385.38</v>
      </c>
      <c r="H116" s="160">
        <f t="shared" si="3"/>
        <v>0.18986182946450353</v>
      </c>
      <c r="I116" s="155">
        <f t="shared" si="2"/>
        <v>3.8227730271972917E-5</v>
      </c>
      <c r="J116" s="156">
        <v>8682.16</v>
      </c>
      <c r="K116" s="156">
        <v>7296.78</v>
      </c>
      <c r="L116" s="156">
        <v>1385.38</v>
      </c>
      <c r="M116" s="20">
        <v>40087</v>
      </c>
      <c r="N116" s="20">
        <v>40451</v>
      </c>
      <c r="O116" s="161">
        <v>40220</v>
      </c>
      <c r="P116" s="162" t="s">
        <v>2990</v>
      </c>
      <c r="Q116" s="161">
        <v>40449</v>
      </c>
      <c r="R116" s="162" t="s">
        <v>2915</v>
      </c>
    </row>
    <row r="117" spans="2:18" s="31" customFormat="1" x14ac:dyDescent="0.2">
      <c r="B117" s="17" t="s">
        <v>777</v>
      </c>
      <c r="C117" s="17" t="s">
        <v>778</v>
      </c>
      <c r="D117" s="185" t="s">
        <v>778</v>
      </c>
      <c r="E117" s="18">
        <v>442047.95</v>
      </c>
      <c r="F117" s="163" t="s">
        <v>2801</v>
      </c>
      <c r="G117" s="159"/>
      <c r="H117" s="160"/>
      <c r="I117" s="155">
        <f t="shared" si="2"/>
        <v>1.96617880404676E-3</v>
      </c>
      <c r="J117" s="156">
        <v>446552.25</v>
      </c>
      <c r="K117" s="164" t="s">
        <v>2801</v>
      </c>
      <c r="L117" s="159"/>
      <c r="M117" s="20">
        <v>40087</v>
      </c>
      <c r="N117" s="20">
        <v>40451</v>
      </c>
      <c r="O117" s="161">
        <v>40066</v>
      </c>
      <c r="P117" s="162" t="s">
        <v>2915</v>
      </c>
      <c r="Q117" s="161">
        <v>40451</v>
      </c>
      <c r="R117" s="162" t="s">
        <v>2915</v>
      </c>
    </row>
    <row r="118" spans="2:18" s="31" customFormat="1" x14ac:dyDescent="0.2">
      <c r="B118" s="17" t="s">
        <v>3121</v>
      </c>
      <c r="C118" s="17" t="s">
        <v>3122</v>
      </c>
      <c r="D118" s="185" t="s">
        <v>3123</v>
      </c>
      <c r="E118" s="18">
        <v>1797.07</v>
      </c>
      <c r="F118" s="18">
        <v>3449.7400000000002</v>
      </c>
      <c r="G118" s="156">
        <v>-1652.6700000000003</v>
      </c>
      <c r="H118" s="160">
        <f t="shared" si="3"/>
        <v>-0.47907088650159146</v>
      </c>
      <c r="I118" s="155">
        <f t="shared" si="2"/>
        <v>7.9125364240988844E-6</v>
      </c>
      <c r="J118" s="156">
        <v>1797.07</v>
      </c>
      <c r="K118" s="156">
        <v>3449.7400000000002</v>
      </c>
      <c r="L118" s="156">
        <v>-1652.6700000000003</v>
      </c>
      <c r="M118" s="20">
        <v>40087</v>
      </c>
      <c r="N118" s="20">
        <v>40451</v>
      </c>
      <c r="O118" s="161">
        <v>40354</v>
      </c>
      <c r="P118" s="162" t="s">
        <v>3056</v>
      </c>
      <c r="Q118" s="161">
        <v>40449</v>
      </c>
      <c r="R118" s="162" t="s">
        <v>2915</v>
      </c>
    </row>
    <row r="119" spans="2:18" s="31" customFormat="1" x14ac:dyDescent="0.2">
      <c r="B119" s="17" t="s">
        <v>820</v>
      </c>
      <c r="C119" s="17" t="s">
        <v>821</v>
      </c>
      <c r="D119" s="185" t="s">
        <v>821</v>
      </c>
      <c r="E119" s="18">
        <v>134369.93</v>
      </c>
      <c r="F119" s="163" t="s">
        <v>2801</v>
      </c>
      <c r="G119" s="159"/>
      <c r="H119" s="160"/>
      <c r="I119" s="155">
        <f t="shared" si="2"/>
        <v>5.9652732171656204E-4</v>
      </c>
      <c r="J119" s="156">
        <v>135481.38</v>
      </c>
      <c r="K119" s="164" t="s">
        <v>2801</v>
      </c>
      <c r="L119" s="159"/>
      <c r="M119" s="20">
        <v>40087</v>
      </c>
      <c r="N119" s="20">
        <v>40451</v>
      </c>
      <c r="O119" s="161">
        <v>40066</v>
      </c>
      <c r="P119" s="162" t="s">
        <v>2915</v>
      </c>
      <c r="Q119" s="161">
        <v>40451</v>
      </c>
      <c r="R119" s="162" t="s">
        <v>2915</v>
      </c>
    </row>
    <row r="120" spans="2:18" s="31" customFormat="1" x14ac:dyDescent="0.2">
      <c r="B120" s="17" t="s">
        <v>3124</v>
      </c>
      <c r="C120" s="17" t="s">
        <v>3125</v>
      </c>
      <c r="D120" s="185" t="s">
        <v>3126</v>
      </c>
      <c r="E120" s="18">
        <v>1513.19</v>
      </c>
      <c r="F120" s="18">
        <v>1493.1000000000001</v>
      </c>
      <c r="G120" s="156">
        <v>20.089999999999918</v>
      </c>
      <c r="H120" s="160">
        <f t="shared" si="3"/>
        <v>1.3455227379277956E-2</v>
      </c>
      <c r="I120" s="155">
        <f t="shared" si="2"/>
        <v>6.6626069054528707E-6</v>
      </c>
      <c r="J120" s="156">
        <v>1513.19</v>
      </c>
      <c r="K120" s="156">
        <v>1493.1000000000001</v>
      </c>
      <c r="L120" s="156">
        <v>20.089999999999918</v>
      </c>
      <c r="M120" s="20">
        <v>40087</v>
      </c>
      <c r="N120" s="20">
        <v>40451</v>
      </c>
      <c r="O120" s="161">
        <v>40322</v>
      </c>
      <c r="P120" s="162" t="s">
        <v>2914</v>
      </c>
      <c r="Q120" s="161">
        <v>40442</v>
      </c>
      <c r="R120" s="162" t="s">
        <v>2915</v>
      </c>
    </row>
    <row r="121" spans="2:18" s="31" customFormat="1" ht="25.5" x14ac:dyDescent="0.2">
      <c r="B121" s="17" t="s">
        <v>3127</v>
      </c>
      <c r="C121" s="17" t="s">
        <v>3128</v>
      </c>
      <c r="D121" s="185" t="s">
        <v>3129</v>
      </c>
      <c r="E121" s="18">
        <v>171.16</v>
      </c>
      <c r="F121" s="163" t="s">
        <v>2801</v>
      </c>
      <c r="G121" s="159"/>
      <c r="H121" s="160"/>
      <c r="I121" s="155">
        <f t="shared" si="2"/>
        <v>7.5362102441683688E-7</v>
      </c>
      <c r="J121" s="156">
        <v>171.16</v>
      </c>
      <c r="K121" s="164" t="s">
        <v>2801</v>
      </c>
      <c r="L121" s="159"/>
      <c r="M121" s="20">
        <v>40087</v>
      </c>
      <c r="N121" s="20">
        <v>40451</v>
      </c>
      <c r="O121" s="161">
        <v>40435</v>
      </c>
      <c r="P121" s="162" t="s">
        <v>2915</v>
      </c>
      <c r="Q121" s="161">
        <v>42643</v>
      </c>
      <c r="R121" s="162" t="s">
        <v>2915</v>
      </c>
    </row>
    <row r="122" spans="2:18" s="31" customFormat="1" x14ac:dyDescent="0.2">
      <c r="B122" s="17" t="s">
        <v>3130</v>
      </c>
      <c r="C122" s="17" t="s">
        <v>3131</v>
      </c>
      <c r="D122" s="185" t="s">
        <v>3132</v>
      </c>
      <c r="E122" s="18">
        <v>9381.5300000000007</v>
      </c>
      <c r="F122" s="18">
        <v>9166.9600000000009</v>
      </c>
      <c r="G122" s="156">
        <v>214.56999999999971</v>
      </c>
      <c r="H122" s="160">
        <f t="shared" si="3"/>
        <v>2.3406887343241346E-2</v>
      </c>
      <c r="I122" s="155">
        <f t="shared" si="2"/>
        <v>4.1307070864672165E-5</v>
      </c>
      <c r="J122" s="156">
        <v>9381.5300000000007</v>
      </c>
      <c r="K122" s="156">
        <v>9166.9600000000009</v>
      </c>
      <c r="L122" s="156">
        <v>214.56999999999971</v>
      </c>
      <c r="M122" s="20">
        <v>40087</v>
      </c>
      <c r="N122" s="20">
        <v>40451</v>
      </c>
      <c r="O122" s="161">
        <v>40442</v>
      </c>
      <c r="P122" s="162" t="s">
        <v>2915</v>
      </c>
      <c r="Q122" s="161">
        <v>40451</v>
      </c>
      <c r="R122" s="162" t="s">
        <v>2915</v>
      </c>
    </row>
    <row r="123" spans="2:18" s="31" customFormat="1" ht="25.5" x14ac:dyDescent="0.2">
      <c r="B123" s="17" t="s">
        <v>3133</v>
      </c>
      <c r="C123" s="17" t="s">
        <v>3134</v>
      </c>
      <c r="D123" s="185" t="s">
        <v>3135</v>
      </c>
      <c r="E123" s="18">
        <v>4318.01</v>
      </c>
      <c r="F123" s="163" t="s">
        <v>2801</v>
      </c>
      <c r="G123" s="159"/>
      <c r="H123" s="160"/>
      <c r="I123" s="155">
        <f t="shared" si="2"/>
        <v>1.9012287448248106E-5</v>
      </c>
      <c r="J123" s="156">
        <v>4318.01</v>
      </c>
      <c r="K123" s="164" t="s">
        <v>2801</v>
      </c>
      <c r="L123" s="159"/>
      <c r="M123" s="20">
        <v>40087</v>
      </c>
      <c r="N123" s="20">
        <v>40451</v>
      </c>
      <c r="O123" s="161">
        <v>40435</v>
      </c>
      <c r="P123" s="162" t="s">
        <v>2915</v>
      </c>
      <c r="Q123" s="161">
        <v>42643</v>
      </c>
      <c r="R123" s="162" t="s">
        <v>2915</v>
      </c>
    </row>
    <row r="124" spans="2:18" s="31" customFormat="1" x14ac:dyDescent="0.2">
      <c r="B124" s="17" t="s">
        <v>716</v>
      </c>
      <c r="C124" s="17" t="s">
        <v>717</v>
      </c>
      <c r="D124" s="185" t="s">
        <v>718</v>
      </c>
      <c r="E124" s="18">
        <v>205.69</v>
      </c>
      <c r="F124" s="18">
        <v>4140</v>
      </c>
      <c r="G124" s="156">
        <v>-855.65999999999985</v>
      </c>
      <c r="H124" s="160">
        <f t="shared" si="3"/>
        <v>-0.20668115942028981</v>
      </c>
      <c r="I124" s="155">
        <f t="shared" si="2"/>
        <v>1.4461017032795011E-5</v>
      </c>
      <c r="J124" s="156">
        <v>3284.34</v>
      </c>
      <c r="K124" s="156">
        <v>4140</v>
      </c>
      <c r="L124" s="156">
        <v>-855.65999999999985</v>
      </c>
      <c r="M124" s="20">
        <v>40087</v>
      </c>
      <c r="N124" s="20">
        <v>40451</v>
      </c>
      <c r="O124" s="161">
        <v>40043</v>
      </c>
      <c r="P124" s="162" t="s">
        <v>2926</v>
      </c>
      <c r="Q124" s="161">
        <v>40086</v>
      </c>
      <c r="R124" s="162" t="s">
        <v>2915</v>
      </c>
    </row>
    <row r="125" spans="2:18" s="31" customFormat="1" x14ac:dyDescent="0.2">
      <c r="B125" s="17" t="s">
        <v>3136</v>
      </c>
      <c r="C125" s="17" t="s">
        <v>3137</v>
      </c>
      <c r="D125" s="185" t="s">
        <v>3138</v>
      </c>
      <c r="E125" s="18">
        <v>28.42</v>
      </c>
      <c r="F125" s="163" t="s">
        <v>2801</v>
      </c>
      <c r="G125" s="159"/>
      <c r="H125" s="160"/>
      <c r="I125" s="155">
        <f t="shared" si="2"/>
        <v>1.25133848527264E-7</v>
      </c>
      <c r="J125" s="156">
        <v>28.42</v>
      </c>
      <c r="K125" s="164" t="s">
        <v>2801</v>
      </c>
      <c r="L125" s="159"/>
      <c r="M125" s="20">
        <v>40087</v>
      </c>
      <c r="N125" s="20">
        <v>40451</v>
      </c>
      <c r="O125" s="161">
        <v>40433</v>
      </c>
      <c r="P125" s="162" t="s">
        <v>2915</v>
      </c>
      <c r="Q125" s="161">
        <v>40444</v>
      </c>
      <c r="R125" s="162" t="s">
        <v>2915</v>
      </c>
    </row>
    <row r="126" spans="2:18" s="31" customFormat="1" x14ac:dyDescent="0.2">
      <c r="B126" s="17" t="s">
        <v>667</v>
      </c>
      <c r="C126" s="17" t="s">
        <v>668</v>
      </c>
      <c r="D126" s="185" t="s">
        <v>668</v>
      </c>
      <c r="E126" s="18">
        <v>-104.97</v>
      </c>
      <c r="F126" s="163" t="s">
        <v>2801</v>
      </c>
      <c r="G126" s="159"/>
      <c r="H126" s="160"/>
      <c r="I126" s="155">
        <f t="shared" si="2"/>
        <v>2.1513891842948867E-3</v>
      </c>
      <c r="J126" s="156">
        <v>488616.64</v>
      </c>
      <c r="K126" s="164" t="s">
        <v>2801</v>
      </c>
      <c r="L126" s="159"/>
      <c r="M126" s="20">
        <v>40087</v>
      </c>
      <c r="N126" s="20">
        <v>40451</v>
      </c>
      <c r="O126" s="161">
        <v>39343</v>
      </c>
      <c r="P126" s="162" t="s">
        <v>2915</v>
      </c>
      <c r="Q126" s="161">
        <v>39752</v>
      </c>
      <c r="R126" s="162" t="s">
        <v>2917</v>
      </c>
    </row>
    <row r="127" spans="2:18" s="31" customFormat="1" x14ac:dyDescent="0.2">
      <c r="B127" s="17" t="s">
        <v>124</v>
      </c>
      <c r="C127" s="17" t="s">
        <v>125</v>
      </c>
      <c r="D127" s="185" t="s">
        <v>126</v>
      </c>
      <c r="E127" s="18">
        <v>95.44</v>
      </c>
      <c r="F127" s="18">
        <v>4140</v>
      </c>
      <c r="G127" s="156">
        <v>-853.57999999999993</v>
      </c>
      <c r="H127" s="160">
        <f t="shared" si="3"/>
        <v>-0.20617874396135263</v>
      </c>
      <c r="I127" s="155">
        <f t="shared" si="2"/>
        <v>1.4470175315868082E-5</v>
      </c>
      <c r="J127" s="156">
        <v>3286.42</v>
      </c>
      <c r="K127" s="156">
        <v>4140</v>
      </c>
      <c r="L127" s="156">
        <v>-853.57999999999993</v>
      </c>
      <c r="M127" s="20">
        <v>40087</v>
      </c>
      <c r="N127" s="20">
        <v>40451</v>
      </c>
      <c r="O127" s="161">
        <v>40016</v>
      </c>
      <c r="P127" s="162" t="s">
        <v>2916</v>
      </c>
      <c r="Q127" s="161">
        <v>40086</v>
      </c>
      <c r="R127" s="162" t="s">
        <v>2915</v>
      </c>
    </row>
    <row r="128" spans="2:18" s="31" customFormat="1" x14ac:dyDescent="0.2">
      <c r="B128" s="17" t="s">
        <v>1501</v>
      </c>
      <c r="C128" s="17" t="s">
        <v>1502</v>
      </c>
      <c r="D128" s="185" t="s">
        <v>2470</v>
      </c>
      <c r="E128" s="18">
        <v>252133.97</v>
      </c>
      <c r="F128" s="18">
        <v>316705.87</v>
      </c>
      <c r="G128" s="156">
        <v>-7037.1599999999744</v>
      </c>
      <c r="H128" s="160">
        <f t="shared" si="3"/>
        <v>-2.2219859707683899E-2</v>
      </c>
      <c r="I128" s="155">
        <f t="shared" si="2"/>
        <v>1.3634777428139775E-3</v>
      </c>
      <c r="J128" s="156">
        <v>309668.71000000002</v>
      </c>
      <c r="K128" s="156">
        <v>316705.87</v>
      </c>
      <c r="L128" s="156">
        <v>-7037.1599999999744</v>
      </c>
      <c r="M128" s="20">
        <v>40087</v>
      </c>
      <c r="N128" s="20">
        <v>40451</v>
      </c>
      <c r="O128" s="161">
        <v>39693</v>
      </c>
      <c r="P128" s="162" t="s">
        <v>2915</v>
      </c>
      <c r="Q128" s="161">
        <v>40026</v>
      </c>
      <c r="R128" s="162" t="s">
        <v>2926</v>
      </c>
    </row>
    <row r="129" spans="2:18" s="31" customFormat="1" x14ac:dyDescent="0.2">
      <c r="B129" s="17" t="s">
        <v>1205</v>
      </c>
      <c r="C129" s="17" t="s">
        <v>1206</v>
      </c>
      <c r="D129" s="185" t="s">
        <v>1207</v>
      </c>
      <c r="E129" s="18">
        <v>2477.33</v>
      </c>
      <c r="F129" s="18">
        <v>183203.93</v>
      </c>
      <c r="G129" s="156">
        <v>31142.430000000022</v>
      </c>
      <c r="H129" s="160">
        <f t="shared" si="3"/>
        <v>0.16998778355901004</v>
      </c>
      <c r="I129" s="155">
        <f t="shared" si="2"/>
        <v>9.4377146180895136E-4</v>
      </c>
      <c r="J129" s="156">
        <v>214346.36000000002</v>
      </c>
      <c r="K129" s="156">
        <v>183203.93</v>
      </c>
      <c r="L129" s="156">
        <v>31142.430000000022</v>
      </c>
      <c r="M129" s="20">
        <v>40087</v>
      </c>
      <c r="N129" s="20">
        <v>40451</v>
      </c>
      <c r="O129" s="161">
        <v>39498</v>
      </c>
      <c r="P129" s="162" t="s">
        <v>2990</v>
      </c>
      <c r="Q129" s="161">
        <v>40026</v>
      </c>
      <c r="R129" s="162" t="s">
        <v>2926</v>
      </c>
    </row>
    <row r="130" spans="2:18" s="31" customFormat="1" x14ac:dyDescent="0.2">
      <c r="B130" s="17" t="s">
        <v>3139</v>
      </c>
      <c r="C130" s="17" t="s">
        <v>3140</v>
      </c>
      <c r="D130" s="185" t="s">
        <v>3141</v>
      </c>
      <c r="E130" s="18">
        <v>2888.4700000000003</v>
      </c>
      <c r="F130" s="18">
        <v>2660.62</v>
      </c>
      <c r="G130" s="156">
        <v>227.85000000000036</v>
      </c>
      <c r="H130" s="160">
        <f t="shared" si="3"/>
        <v>8.5637934015380016E-2</v>
      </c>
      <c r="I130" s="155">
        <f t="shared" si="2"/>
        <v>1.2717993225036813E-5</v>
      </c>
      <c r="J130" s="156">
        <v>2888.4700000000003</v>
      </c>
      <c r="K130" s="156">
        <v>2660.62</v>
      </c>
      <c r="L130" s="156">
        <v>227.85000000000036</v>
      </c>
      <c r="M130" s="20">
        <v>40087</v>
      </c>
      <c r="N130" s="20">
        <v>40451</v>
      </c>
      <c r="O130" s="161">
        <v>40338</v>
      </c>
      <c r="P130" s="162" t="s">
        <v>3056</v>
      </c>
      <c r="Q130" s="161">
        <v>40445</v>
      </c>
      <c r="R130" s="162" t="s">
        <v>2915</v>
      </c>
    </row>
    <row r="131" spans="2:18" s="31" customFormat="1" x14ac:dyDescent="0.2">
      <c r="B131" s="17" t="s">
        <v>3142</v>
      </c>
      <c r="C131" s="17" t="s">
        <v>3143</v>
      </c>
      <c r="D131" s="185" t="s">
        <v>3144</v>
      </c>
      <c r="E131" s="18">
        <v>130.9</v>
      </c>
      <c r="F131" s="18">
        <v>1014.7</v>
      </c>
      <c r="G131" s="156">
        <v>-883.80000000000007</v>
      </c>
      <c r="H131" s="160">
        <f t="shared" si="3"/>
        <v>-0.87099635360204986</v>
      </c>
      <c r="I131" s="155">
        <f t="shared" si="2"/>
        <v>5.7635541070439327E-7</v>
      </c>
      <c r="J131" s="156">
        <v>130.9</v>
      </c>
      <c r="K131" s="156">
        <v>1014.7</v>
      </c>
      <c r="L131" s="156">
        <v>-883.80000000000007</v>
      </c>
      <c r="M131" s="20">
        <v>40087</v>
      </c>
      <c r="N131" s="20">
        <v>40451</v>
      </c>
      <c r="O131" s="161">
        <v>40301</v>
      </c>
      <c r="P131" s="162" t="s">
        <v>2914</v>
      </c>
      <c r="Q131" s="161">
        <v>40451</v>
      </c>
      <c r="R131" s="162" t="s">
        <v>2915</v>
      </c>
    </row>
    <row r="132" spans="2:18" s="31" customFormat="1" x14ac:dyDescent="0.2">
      <c r="B132" s="17" t="s">
        <v>3145</v>
      </c>
      <c r="C132" s="17" t="s">
        <v>3146</v>
      </c>
      <c r="D132" s="185" t="s">
        <v>3147</v>
      </c>
      <c r="E132" s="18">
        <v>1340.43</v>
      </c>
      <c r="F132" s="163" t="s">
        <v>2801</v>
      </c>
      <c r="G132" s="159"/>
      <c r="H132" s="160"/>
      <c r="I132" s="155">
        <f t="shared" si="2"/>
        <v>5.9019410479029021E-6</v>
      </c>
      <c r="J132" s="156">
        <v>1340.43</v>
      </c>
      <c r="K132" s="164" t="s">
        <v>2801</v>
      </c>
      <c r="L132" s="159"/>
      <c r="M132" s="20">
        <v>40087</v>
      </c>
      <c r="N132" s="20">
        <v>40451</v>
      </c>
      <c r="O132" s="161">
        <v>40436</v>
      </c>
      <c r="P132" s="162" t="s">
        <v>2915</v>
      </c>
      <c r="Q132" s="161">
        <v>42643</v>
      </c>
      <c r="R132" s="162" t="s">
        <v>2915</v>
      </c>
    </row>
    <row r="133" spans="2:18" s="31" customFormat="1" x14ac:dyDescent="0.2">
      <c r="B133" s="17" t="s">
        <v>3148</v>
      </c>
      <c r="C133" s="17" t="s">
        <v>3149</v>
      </c>
      <c r="D133" s="185" t="s">
        <v>3150</v>
      </c>
      <c r="E133" s="18">
        <v>2875.1</v>
      </c>
      <c r="F133" s="18">
        <v>7061.43</v>
      </c>
      <c r="G133" s="156">
        <v>-4186.33</v>
      </c>
      <c r="H133" s="160">
        <f t="shared" si="3"/>
        <v>-0.59284450883178053</v>
      </c>
      <c r="I133" s="155">
        <f t="shared" si="2"/>
        <v>1.2659124838168074E-5</v>
      </c>
      <c r="J133" s="156">
        <v>2875.1</v>
      </c>
      <c r="K133" s="156">
        <v>7061.43</v>
      </c>
      <c r="L133" s="156">
        <v>-4186.33</v>
      </c>
      <c r="M133" s="20">
        <v>40087</v>
      </c>
      <c r="N133" s="20">
        <v>40451</v>
      </c>
      <c r="O133" s="161">
        <v>40428</v>
      </c>
      <c r="P133" s="162" t="s">
        <v>2915</v>
      </c>
      <c r="Q133" s="161">
        <v>40449</v>
      </c>
      <c r="R133" s="162" t="s">
        <v>2915</v>
      </c>
    </row>
    <row r="134" spans="2:18" s="31" customFormat="1" x14ac:dyDescent="0.2">
      <c r="B134" s="17" t="s">
        <v>3151</v>
      </c>
      <c r="C134" s="17" t="s">
        <v>3152</v>
      </c>
      <c r="D134" s="185" t="s">
        <v>3153</v>
      </c>
      <c r="E134" s="18">
        <v>31488.25</v>
      </c>
      <c r="F134" s="18">
        <v>38196.559999999998</v>
      </c>
      <c r="G134" s="156">
        <v>-6708.3099999999977</v>
      </c>
      <c r="H134" s="160">
        <f t="shared" si="3"/>
        <v>-0.17562602496141008</v>
      </c>
      <c r="I134" s="155">
        <f t="shared" si="2"/>
        <v>1.3864341681522237E-4</v>
      </c>
      <c r="J134" s="156">
        <v>31488.25</v>
      </c>
      <c r="K134" s="156">
        <v>38196.559999999998</v>
      </c>
      <c r="L134" s="156">
        <v>-6708.3099999999977</v>
      </c>
      <c r="M134" s="20">
        <v>40087</v>
      </c>
      <c r="N134" s="20">
        <v>40451</v>
      </c>
      <c r="O134" s="161">
        <v>40204</v>
      </c>
      <c r="P134" s="162" t="s">
        <v>2922</v>
      </c>
      <c r="Q134" s="161">
        <v>40449</v>
      </c>
      <c r="R134" s="162" t="s">
        <v>2915</v>
      </c>
    </row>
    <row r="135" spans="2:18" s="31" customFormat="1" x14ac:dyDescent="0.2">
      <c r="B135" s="17" t="s">
        <v>3154</v>
      </c>
      <c r="C135" s="17" t="s">
        <v>3155</v>
      </c>
      <c r="D135" s="185" t="s">
        <v>3156</v>
      </c>
      <c r="E135" s="18">
        <v>20394.53</v>
      </c>
      <c r="F135" s="18">
        <v>22440.3</v>
      </c>
      <c r="G135" s="156">
        <v>-2045.7700000000004</v>
      </c>
      <c r="H135" s="160">
        <f t="shared" si="3"/>
        <v>-9.1165002250415572E-2</v>
      </c>
      <c r="I135" s="155">
        <f t="shared" si="2"/>
        <v>8.9797537924164001E-5</v>
      </c>
      <c r="J135" s="156">
        <v>20394.53</v>
      </c>
      <c r="K135" s="156">
        <v>22440.3</v>
      </c>
      <c r="L135" s="156">
        <v>-2045.7700000000004</v>
      </c>
      <c r="M135" s="20">
        <v>40087</v>
      </c>
      <c r="N135" s="20">
        <v>40451</v>
      </c>
      <c r="O135" s="161">
        <v>40345</v>
      </c>
      <c r="P135" s="162" t="s">
        <v>3056</v>
      </c>
      <c r="Q135" s="161">
        <v>40449</v>
      </c>
      <c r="R135" s="162" t="s">
        <v>2915</v>
      </c>
    </row>
    <row r="136" spans="2:18" s="31" customFormat="1" x14ac:dyDescent="0.2">
      <c r="B136" s="17" t="s">
        <v>808</v>
      </c>
      <c r="C136" s="17" t="s">
        <v>809</v>
      </c>
      <c r="D136" s="185" t="s">
        <v>809</v>
      </c>
      <c r="E136" s="18">
        <v>893685.5</v>
      </c>
      <c r="F136" s="163" t="s">
        <v>2801</v>
      </c>
      <c r="G136" s="159"/>
      <c r="H136" s="160"/>
      <c r="I136" s="155">
        <f t="shared" si="2"/>
        <v>4.6447867006372051E-3</v>
      </c>
      <c r="J136" s="156">
        <v>1054909.1200000001</v>
      </c>
      <c r="K136" s="164" t="s">
        <v>2801</v>
      </c>
      <c r="L136" s="159"/>
      <c r="M136" s="20">
        <v>40087</v>
      </c>
      <c r="N136" s="20">
        <v>40451</v>
      </c>
      <c r="O136" s="161">
        <v>40066</v>
      </c>
      <c r="P136" s="162" t="s">
        <v>2915</v>
      </c>
      <c r="Q136" s="161">
        <v>40451</v>
      </c>
      <c r="R136" s="162" t="s">
        <v>2915</v>
      </c>
    </row>
    <row r="137" spans="2:18" s="31" customFormat="1" x14ac:dyDescent="0.2">
      <c r="B137" s="17" t="s">
        <v>3157</v>
      </c>
      <c r="C137" s="17" t="s">
        <v>3158</v>
      </c>
      <c r="D137" s="185" t="s">
        <v>3159</v>
      </c>
      <c r="E137" s="18">
        <v>88423.53</v>
      </c>
      <c r="F137" s="18">
        <v>96531.05</v>
      </c>
      <c r="G137" s="156">
        <v>-8107.5200000000041</v>
      </c>
      <c r="H137" s="160">
        <f t="shared" si="3"/>
        <v>-8.3988726943299633E-2</v>
      </c>
      <c r="I137" s="155">
        <f t="shared" si="2"/>
        <v>3.8933063368282839E-4</v>
      </c>
      <c r="J137" s="156">
        <v>88423.53</v>
      </c>
      <c r="K137" s="156">
        <v>96531.05</v>
      </c>
      <c r="L137" s="156">
        <v>-8107.5200000000041</v>
      </c>
      <c r="M137" s="20">
        <v>40087</v>
      </c>
      <c r="N137" s="20">
        <v>40451</v>
      </c>
      <c r="O137" s="161">
        <v>40365</v>
      </c>
      <c r="P137" s="162" t="s">
        <v>2916</v>
      </c>
      <c r="Q137" s="161">
        <v>40449</v>
      </c>
      <c r="R137" s="162" t="s">
        <v>2915</v>
      </c>
    </row>
    <row r="138" spans="2:18" s="31" customFormat="1" x14ac:dyDescent="0.2">
      <c r="B138" s="17" t="s">
        <v>145</v>
      </c>
      <c r="C138" s="17" t="s">
        <v>146</v>
      </c>
      <c r="D138" s="185" t="s">
        <v>147</v>
      </c>
      <c r="E138" s="18">
        <v>19199.73</v>
      </c>
      <c r="F138" s="18">
        <v>37.450000000000003</v>
      </c>
      <c r="G138" s="156">
        <v>-10379.060000000001</v>
      </c>
      <c r="H138" s="160">
        <f t="shared" si="3"/>
        <v>-277.14445927903876</v>
      </c>
      <c r="I138" s="155">
        <f t="shared" si="2"/>
        <v>-4.5534322986208255E-5</v>
      </c>
      <c r="J138" s="156">
        <v>-10341.61</v>
      </c>
      <c r="K138" s="156">
        <v>37.450000000000003</v>
      </c>
      <c r="L138" s="156">
        <v>-10379.060000000001</v>
      </c>
      <c r="M138" s="20">
        <v>40087</v>
      </c>
      <c r="N138" s="20">
        <v>40451</v>
      </c>
      <c r="O138" s="161">
        <v>40028</v>
      </c>
      <c r="P138" s="162" t="s">
        <v>2926</v>
      </c>
      <c r="Q138" s="161">
        <v>40084</v>
      </c>
      <c r="R138" s="162" t="s">
        <v>2915</v>
      </c>
    </row>
    <row r="139" spans="2:18" s="31" customFormat="1" x14ac:dyDescent="0.2">
      <c r="B139" s="17" t="s">
        <v>701</v>
      </c>
      <c r="C139" s="17" t="s">
        <v>702</v>
      </c>
      <c r="D139" s="185" t="s">
        <v>703</v>
      </c>
      <c r="E139" s="18">
        <v>209.39000000000001</v>
      </c>
      <c r="F139" s="18">
        <v>1580.5</v>
      </c>
      <c r="G139" s="156">
        <v>-1083.5</v>
      </c>
      <c r="H139" s="160">
        <f t="shared" si="3"/>
        <v>-0.68554254982600438</v>
      </c>
      <c r="I139" s="155">
        <f t="shared" si="2"/>
        <v>2.1883012919792472E-6</v>
      </c>
      <c r="J139" s="156">
        <v>497</v>
      </c>
      <c r="K139" s="156">
        <v>1580.5</v>
      </c>
      <c r="L139" s="156">
        <v>-1083.5</v>
      </c>
      <c r="M139" s="20">
        <v>40087</v>
      </c>
      <c r="N139" s="20">
        <v>40451</v>
      </c>
      <c r="O139" s="161">
        <v>40035</v>
      </c>
      <c r="P139" s="162" t="s">
        <v>2926</v>
      </c>
      <c r="Q139" s="161">
        <v>40084</v>
      </c>
      <c r="R139" s="162" t="s">
        <v>2915</v>
      </c>
    </row>
    <row r="140" spans="2:18" s="31" customFormat="1" x14ac:dyDescent="0.2">
      <c r="B140" s="17" t="s">
        <v>3160</v>
      </c>
      <c r="C140" s="17" t="s">
        <v>3161</v>
      </c>
      <c r="D140" s="185" t="s">
        <v>3162</v>
      </c>
      <c r="E140" s="18">
        <v>3556.73</v>
      </c>
      <c r="F140" s="18">
        <v>2968.69</v>
      </c>
      <c r="G140" s="156">
        <v>588.04</v>
      </c>
      <c r="H140" s="160">
        <f t="shared" si="3"/>
        <v>0.19808063489283151</v>
      </c>
      <c r="I140" s="155">
        <f t="shared" si="2"/>
        <v>1.5660355843503717E-5</v>
      </c>
      <c r="J140" s="156">
        <v>3556.73</v>
      </c>
      <c r="K140" s="156">
        <v>2968.69</v>
      </c>
      <c r="L140" s="156">
        <v>588.04</v>
      </c>
      <c r="M140" s="20">
        <v>40087</v>
      </c>
      <c r="N140" s="20">
        <v>40451</v>
      </c>
      <c r="O140" s="161">
        <v>40371</v>
      </c>
      <c r="P140" s="162" t="s">
        <v>2916</v>
      </c>
      <c r="Q140" s="161">
        <v>40449</v>
      </c>
      <c r="R140" s="162" t="s">
        <v>2915</v>
      </c>
    </row>
    <row r="141" spans="2:18" s="31" customFormat="1" ht="25.5" x14ac:dyDescent="0.2">
      <c r="B141" s="17" t="s">
        <v>3163</v>
      </c>
      <c r="C141" s="17" t="s">
        <v>3164</v>
      </c>
      <c r="D141" s="185" t="s">
        <v>3165</v>
      </c>
      <c r="E141" s="18">
        <v>7630.41</v>
      </c>
      <c r="F141" s="18">
        <v>7413.24</v>
      </c>
      <c r="G141" s="156">
        <v>217.17000000000007</v>
      </c>
      <c r="H141" s="160">
        <f t="shared" si="3"/>
        <v>2.9294883208961276E-2</v>
      </c>
      <c r="I141" s="155">
        <f t="shared" si="2"/>
        <v>3.3596853242115425E-5</v>
      </c>
      <c r="J141" s="156">
        <v>7630.41</v>
      </c>
      <c r="K141" s="156">
        <v>7413.24</v>
      </c>
      <c r="L141" s="156">
        <v>217.17000000000007</v>
      </c>
      <c r="M141" s="20">
        <v>40087</v>
      </c>
      <c r="N141" s="20">
        <v>40451</v>
      </c>
      <c r="O141" s="161">
        <v>40392</v>
      </c>
      <c r="P141" s="162" t="s">
        <v>2926</v>
      </c>
      <c r="Q141" s="161">
        <v>40449</v>
      </c>
      <c r="R141" s="162" t="s">
        <v>2915</v>
      </c>
    </row>
    <row r="142" spans="2:18" s="31" customFormat="1" x14ac:dyDescent="0.2">
      <c r="B142" s="17" t="s">
        <v>3166</v>
      </c>
      <c r="C142" s="17" t="s">
        <v>3167</v>
      </c>
      <c r="D142" s="185" t="s">
        <v>3168</v>
      </c>
      <c r="E142" s="18">
        <v>2781.9700000000003</v>
      </c>
      <c r="F142" s="18">
        <v>-2500</v>
      </c>
      <c r="G142" s="156">
        <v>2500</v>
      </c>
      <c r="H142" s="160">
        <f t="shared" si="3"/>
        <v>-1</v>
      </c>
      <c r="I142" s="155">
        <f t="shared" si="2"/>
        <v>0</v>
      </c>
      <c r="J142" s="156">
        <v>0</v>
      </c>
      <c r="K142" s="156">
        <v>-2500</v>
      </c>
      <c r="L142" s="156">
        <v>2500</v>
      </c>
      <c r="M142" s="20">
        <v>40087</v>
      </c>
      <c r="N142" s="20">
        <v>40451</v>
      </c>
      <c r="O142" s="161">
        <v>37683</v>
      </c>
      <c r="P142" s="162" t="s">
        <v>2930</v>
      </c>
      <c r="Q142" s="161">
        <v>38476</v>
      </c>
      <c r="R142" s="162" t="s">
        <v>2914</v>
      </c>
    </row>
    <row r="143" spans="2:18" s="31" customFormat="1" x14ac:dyDescent="0.2">
      <c r="B143" s="17" t="s">
        <v>3169</v>
      </c>
      <c r="C143" s="17" t="s">
        <v>3170</v>
      </c>
      <c r="D143" s="185" t="s">
        <v>3171</v>
      </c>
      <c r="E143" s="18">
        <v>-1887.5900000000001</v>
      </c>
      <c r="F143" s="18">
        <v>10569</v>
      </c>
      <c r="G143" s="156">
        <v>-10569</v>
      </c>
      <c r="H143" s="160">
        <f t="shared" ref="H143:H206" si="4">G143/F143</f>
        <v>-1</v>
      </c>
      <c r="I143" s="155">
        <f t="shared" ref="I143:I206" si="5">J143/227116806</f>
        <v>0</v>
      </c>
      <c r="J143" s="156">
        <v>0</v>
      </c>
      <c r="K143" s="156">
        <v>10569</v>
      </c>
      <c r="L143" s="156">
        <v>-10569</v>
      </c>
      <c r="M143" s="20">
        <v>40087</v>
      </c>
      <c r="N143" s="20">
        <v>40451</v>
      </c>
      <c r="O143" s="161">
        <v>36362</v>
      </c>
      <c r="P143" s="162" t="s">
        <v>2916</v>
      </c>
      <c r="Q143" s="161">
        <v>38476</v>
      </c>
      <c r="R143" s="162" t="s">
        <v>2914</v>
      </c>
    </row>
    <row r="144" spans="2:18" s="31" customFormat="1" x14ac:dyDescent="0.2">
      <c r="B144" s="17" t="s">
        <v>1787</v>
      </c>
      <c r="C144" s="17" t="s">
        <v>1788</v>
      </c>
      <c r="D144" s="185" t="s">
        <v>1789</v>
      </c>
      <c r="E144" s="18">
        <v>207.9</v>
      </c>
      <c r="F144" s="18">
        <v>23435</v>
      </c>
      <c r="G144" s="156">
        <v>18073.54</v>
      </c>
      <c r="H144" s="160">
        <f t="shared" si="4"/>
        <v>0.7712199701301472</v>
      </c>
      <c r="I144" s="155">
        <f t="shared" si="5"/>
        <v>1.8276296118746932E-4</v>
      </c>
      <c r="J144" s="156">
        <v>41508.54</v>
      </c>
      <c r="K144" s="156">
        <v>23435</v>
      </c>
      <c r="L144" s="156">
        <v>18073.54</v>
      </c>
      <c r="M144" s="20">
        <v>40087</v>
      </c>
      <c r="N144" s="20">
        <v>40451</v>
      </c>
      <c r="O144" s="161">
        <v>39736</v>
      </c>
      <c r="P144" s="162" t="s">
        <v>2917</v>
      </c>
      <c r="Q144" s="161">
        <v>40086</v>
      </c>
      <c r="R144" s="162" t="s">
        <v>2915</v>
      </c>
    </row>
    <row r="145" spans="2:18" s="31" customFormat="1" x14ac:dyDescent="0.2">
      <c r="B145" s="17" t="s">
        <v>3172</v>
      </c>
      <c r="C145" s="17" t="s">
        <v>2859</v>
      </c>
      <c r="D145" s="185" t="s">
        <v>2718</v>
      </c>
      <c r="E145" s="18">
        <v>-3.2</v>
      </c>
      <c r="F145" s="18">
        <v>3561</v>
      </c>
      <c r="G145" s="156">
        <v>-3561</v>
      </c>
      <c r="H145" s="160">
        <f t="shared" si="4"/>
        <v>-1</v>
      </c>
      <c r="I145" s="155">
        <f t="shared" si="5"/>
        <v>0</v>
      </c>
      <c r="J145" s="156">
        <v>0</v>
      </c>
      <c r="K145" s="156">
        <v>3561</v>
      </c>
      <c r="L145" s="156">
        <v>-3561</v>
      </c>
      <c r="M145" s="20">
        <v>40087</v>
      </c>
      <c r="N145" s="20">
        <v>40451</v>
      </c>
      <c r="O145" s="161">
        <v>37060</v>
      </c>
      <c r="P145" s="162" t="s">
        <v>3056</v>
      </c>
      <c r="Q145" s="161">
        <v>38476</v>
      </c>
      <c r="R145" s="162" t="s">
        <v>2914</v>
      </c>
    </row>
    <row r="146" spans="2:18" s="31" customFormat="1" x14ac:dyDescent="0.2">
      <c r="B146" s="17" t="s">
        <v>993</v>
      </c>
      <c r="C146" s="17" t="s">
        <v>994</v>
      </c>
      <c r="D146" s="185" t="s">
        <v>994</v>
      </c>
      <c r="E146" s="18">
        <v>6694.4800000000005</v>
      </c>
      <c r="F146" s="163" t="s">
        <v>2801</v>
      </c>
      <c r="G146" s="159"/>
      <c r="H146" s="160"/>
      <c r="I146" s="155">
        <f t="shared" si="5"/>
        <v>3.1025470215533062E-3</v>
      </c>
      <c r="J146" s="156">
        <v>704640.57000000007</v>
      </c>
      <c r="K146" s="164" t="s">
        <v>2801</v>
      </c>
      <c r="L146" s="159"/>
      <c r="M146" s="20">
        <v>40087</v>
      </c>
      <c r="N146" s="20">
        <v>40451</v>
      </c>
      <c r="O146" s="161">
        <v>39720</v>
      </c>
      <c r="P146" s="162" t="s">
        <v>2915</v>
      </c>
      <c r="Q146" s="161">
        <v>40117</v>
      </c>
      <c r="R146" s="162" t="s">
        <v>2917</v>
      </c>
    </row>
    <row r="147" spans="2:18" s="31" customFormat="1" x14ac:dyDescent="0.2">
      <c r="B147" s="17" t="s">
        <v>995</v>
      </c>
      <c r="C147" s="17" t="s">
        <v>1746</v>
      </c>
      <c r="D147" s="185" t="s">
        <v>1746</v>
      </c>
      <c r="E147" s="18">
        <v>10379.040000000001</v>
      </c>
      <c r="F147" s="163" t="s">
        <v>2801</v>
      </c>
      <c r="G147" s="159"/>
      <c r="H147" s="160"/>
      <c r="I147" s="155">
        <f t="shared" si="5"/>
        <v>7.1485507329651331E-3</v>
      </c>
      <c r="J147" s="156">
        <v>1623556.01</v>
      </c>
      <c r="K147" s="164" t="s">
        <v>2801</v>
      </c>
      <c r="L147" s="159"/>
      <c r="M147" s="20">
        <v>40087</v>
      </c>
      <c r="N147" s="20">
        <v>40451</v>
      </c>
      <c r="O147" s="161">
        <v>39720</v>
      </c>
      <c r="P147" s="162" t="s">
        <v>2915</v>
      </c>
      <c r="Q147" s="161">
        <v>40117</v>
      </c>
      <c r="R147" s="162" t="s">
        <v>2917</v>
      </c>
    </row>
    <row r="148" spans="2:18" s="31" customFormat="1" x14ac:dyDescent="0.2">
      <c r="B148" s="17" t="s">
        <v>1751</v>
      </c>
      <c r="C148" s="17" t="s">
        <v>1752</v>
      </c>
      <c r="D148" s="185" t="s">
        <v>1752</v>
      </c>
      <c r="E148" s="18">
        <v>966.14</v>
      </c>
      <c r="F148" s="163" t="s">
        <v>2801</v>
      </c>
      <c r="G148" s="159"/>
      <c r="H148" s="160"/>
      <c r="I148" s="155">
        <f t="shared" si="5"/>
        <v>5.4831028224304988E-4</v>
      </c>
      <c r="J148" s="156">
        <v>124530.48</v>
      </c>
      <c r="K148" s="164" t="s">
        <v>2801</v>
      </c>
      <c r="L148" s="159"/>
      <c r="M148" s="20">
        <v>40087</v>
      </c>
      <c r="N148" s="20">
        <v>40451</v>
      </c>
      <c r="O148" s="161">
        <v>39720</v>
      </c>
      <c r="P148" s="162" t="s">
        <v>2915</v>
      </c>
      <c r="Q148" s="161">
        <v>40117</v>
      </c>
      <c r="R148" s="162" t="s">
        <v>2917</v>
      </c>
    </row>
    <row r="149" spans="2:18" s="31" customFormat="1" x14ac:dyDescent="0.2">
      <c r="B149" s="17" t="s">
        <v>3173</v>
      </c>
      <c r="C149" s="17" t="s">
        <v>3174</v>
      </c>
      <c r="D149" s="185" t="s">
        <v>3175</v>
      </c>
      <c r="E149" s="18">
        <v>4506.58</v>
      </c>
      <c r="F149" s="18">
        <v>8742.1200000000008</v>
      </c>
      <c r="G149" s="156">
        <v>-4235.5400000000009</v>
      </c>
      <c r="H149" s="160">
        <f t="shared" si="4"/>
        <v>-0.48449803937717628</v>
      </c>
      <c r="I149" s="155">
        <f t="shared" si="5"/>
        <v>1.9842565063194837E-5</v>
      </c>
      <c r="J149" s="156">
        <v>4506.58</v>
      </c>
      <c r="K149" s="156">
        <v>8742.1200000000008</v>
      </c>
      <c r="L149" s="156">
        <v>-4235.5400000000009</v>
      </c>
      <c r="M149" s="20">
        <v>40087</v>
      </c>
      <c r="N149" s="20">
        <v>40451</v>
      </c>
      <c r="O149" s="161">
        <v>40197</v>
      </c>
      <c r="P149" s="162" t="s">
        <v>2922</v>
      </c>
      <c r="Q149" s="161">
        <v>40513</v>
      </c>
      <c r="R149" s="162" t="s">
        <v>2921</v>
      </c>
    </row>
    <row r="150" spans="2:18" s="31" customFormat="1" x14ac:dyDescent="0.2">
      <c r="B150" s="17" t="s">
        <v>3176</v>
      </c>
      <c r="C150" s="17" t="s">
        <v>3177</v>
      </c>
      <c r="D150" s="185" t="s">
        <v>3178</v>
      </c>
      <c r="E150" s="18">
        <v>15282.92</v>
      </c>
      <c r="F150" s="18">
        <v>11610.64</v>
      </c>
      <c r="G150" s="156">
        <v>3672.2800000000007</v>
      </c>
      <c r="H150" s="160">
        <f t="shared" si="4"/>
        <v>0.31628575168982942</v>
      </c>
      <c r="I150" s="155">
        <f t="shared" si="5"/>
        <v>6.7291013241882244E-5</v>
      </c>
      <c r="J150" s="156">
        <v>15282.92</v>
      </c>
      <c r="K150" s="156">
        <v>11610.64</v>
      </c>
      <c r="L150" s="156">
        <v>3672.2800000000007</v>
      </c>
      <c r="M150" s="20">
        <v>40087</v>
      </c>
      <c r="N150" s="20">
        <v>40451</v>
      </c>
      <c r="O150" s="161">
        <v>40277</v>
      </c>
      <c r="P150" s="162" t="s">
        <v>2931</v>
      </c>
      <c r="Q150" s="161">
        <v>40326</v>
      </c>
      <c r="R150" s="162" t="s">
        <v>2914</v>
      </c>
    </row>
    <row r="151" spans="2:18" s="31" customFormat="1" x14ac:dyDescent="0.2">
      <c r="B151" s="17" t="s">
        <v>657</v>
      </c>
      <c r="C151" s="17" t="s">
        <v>658</v>
      </c>
      <c r="D151" s="185" t="s">
        <v>658</v>
      </c>
      <c r="E151" s="18">
        <v>-50.28</v>
      </c>
      <c r="F151" s="163" t="s">
        <v>2801</v>
      </c>
      <c r="G151" s="159"/>
      <c r="H151" s="160"/>
      <c r="I151" s="155">
        <f t="shared" si="5"/>
        <v>3.5274712343392149E-4</v>
      </c>
      <c r="J151" s="156">
        <v>80114.8</v>
      </c>
      <c r="K151" s="164" t="s">
        <v>2801</v>
      </c>
      <c r="L151" s="159"/>
      <c r="M151" s="20">
        <v>40087</v>
      </c>
      <c r="N151" s="20">
        <v>40451</v>
      </c>
      <c r="O151" s="161">
        <v>39343</v>
      </c>
      <c r="P151" s="162" t="s">
        <v>2915</v>
      </c>
      <c r="Q151" s="161">
        <v>39752</v>
      </c>
      <c r="R151" s="162" t="s">
        <v>2917</v>
      </c>
    </row>
    <row r="152" spans="2:18" s="31" customFormat="1" x14ac:dyDescent="0.2">
      <c r="B152" s="17" t="s">
        <v>3179</v>
      </c>
      <c r="C152" s="17" t="s">
        <v>3180</v>
      </c>
      <c r="D152" s="185" t="s">
        <v>3181</v>
      </c>
      <c r="E152" s="18">
        <v>263.14999999999998</v>
      </c>
      <c r="F152" s="18">
        <v>3107.03</v>
      </c>
      <c r="G152" s="156">
        <v>-2843.88</v>
      </c>
      <c r="H152" s="160">
        <f t="shared" si="4"/>
        <v>-0.91530496969774988</v>
      </c>
      <c r="I152" s="155">
        <f t="shared" si="5"/>
        <v>1.1586548993648669E-6</v>
      </c>
      <c r="J152" s="156">
        <v>263.14999999999998</v>
      </c>
      <c r="K152" s="156">
        <v>3107.03</v>
      </c>
      <c r="L152" s="156">
        <v>-2843.88</v>
      </c>
      <c r="M152" s="20">
        <v>40087</v>
      </c>
      <c r="N152" s="20">
        <v>40451</v>
      </c>
      <c r="O152" s="161">
        <v>40395</v>
      </c>
      <c r="P152" s="162" t="s">
        <v>2926</v>
      </c>
      <c r="Q152" s="161">
        <v>40449</v>
      </c>
      <c r="R152" s="162" t="s">
        <v>2915</v>
      </c>
    </row>
    <row r="153" spans="2:18" s="31" customFormat="1" x14ac:dyDescent="0.2">
      <c r="B153" s="17" t="s">
        <v>3182</v>
      </c>
      <c r="C153" s="17" t="s">
        <v>3183</v>
      </c>
      <c r="D153" s="185" t="s">
        <v>3184</v>
      </c>
      <c r="E153" s="18">
        <v>371.44</v>
      </c>
      <c r="F153" s="18">
        <v>1547.41</v>
      </c>
      <c r="G153" s="156">
        <v>-1175.97</v>
      </c>
      <c r="H153" s="160">
        <f t="shared" si="4"/>
        <v>-0.75996019154587335</v>
      </c>
      <c r="I153" s="155">
        <f t="shared" si="5"/>
        <v>1.6354580118566831E-6</v>
      </c>
      <c r="J153" s="156">
        <v>371.44</v>
      </c>
      <c r="K153" s="156">
        <v>1547.41</v>
      </c>
      <c r="L153" s="156">
        <v>-1175.97</v>
      </c>
      <c r="M153" s="20">
        <v>40087</v>
      </c>
      <c r="N153" s="20">
        <v>40451</v>
      </c>
      <c r="O153" s="161">
        <v>40395</v>
      </c>
      <c r="P153" s="162" t="s">
        <v>2926</v>
      </c>
      <c r="Q153" s="161">
        <v>40449</v>
      </c>
      <c r="R153" s="162" t="s">
        <v>2915</v>
      </c>
    </row>
    <row r="154" spans="2:18" s="31" customFormat="1" x14ac:dyDescent="0.2">
      <c r="B154" s="17" t="s">
        <v>3185</v>
      </c>
      <c r="C154" s="17" t="s">
        <v>3186</v>
      </c>
      <c r="D154" s="185" t="s">
        <v>3187</v>
      </c>
      <c r="E154" s="18">
        <v>9273.51</v>
      </c>
      <c r="F154" s="18">
        <v>6882.26</v>
      </c>
      <c r="G154" s="156">
        <v>2391.25</v>
      </c>
      <c r="H154" s="160">
        <f t="shared" si="4"/>
        <v>0.34745127327360487</v>
      </c>
      <c r="I154" s="155">
        <f t="shared" si="5"/>
        <v>4.0831456567771561E-5</v>
      </c>
      <c r="J154" s="156">
        <v>9273.51</v>
      </c>
      <c r="K154" s="156">
        <v>6882.26</v>
      </c>
      <c r="L154" s="156">
        <v>2391.25</v>
      </c>
      <c r="M154" s="20">
        <v>40087</v>
      </c>
      <c r="N154" s="20">
        <v>40451</v>
      </c>
      <c r="O154" s="161">
        <v>40112</v>
      </c>
      <c r="P154" s="162" t="s">
        <v>2917</v>
      </c>
      <c r="Q154" s="161">
        <v>40172</v>
      </c>
      <c r="R154" s="162" t="s">
        <v>2921</v>
      </c>
    </row>
    <row r="155" spans="2:18" s="31" customFormat="1" x14ac:dyDescent="0.2">
      <c r="B155" s="17" t="s">
        <v>3188</v>
      </c>
      <c r="C155" s="17" t="s">
        <v>3189</v>
      </c>
      <c r="D155" s="185" t="s">
        <v>3190</v>
      </c>
      <c r="E155" s="18">
        <v>69883.39</v>
      </c>
      <c r="F155" s="18">
        <v>82655</v>
      </c>
      <c r="G155" s="156">
        <v>-12771.61</v>
      </c>
      <c r="H155" s="160">
        <f t="shared" si="4"/>
        <v>-0.15451708910531728</v>
      </c>
      <c r="I155" s="155">
        <f t="shared" si="5"/>
        <v>3.0769801332975773E-4</v>
      </c>
      <c r="J155" s="156">
        <v>69883.39</v>
      </c>
      <c r="K155" s="156">
        <v>82655</v>
      </c>
      <c r="L155" s="156">
        <v>-12771.61</v>
      </c>
      <c r="M155" s="20">
        <v>40087</v>
      </c>
      <c r="N155" s="20">
        <v>40451</v>
      </c>
      <c r="O155" s="161">
        <v>40129</v>
      </c>
      <c r="P155" s="162" t="s">
        <v>2965</v>
      </c>
      <c r="Q155" s="161">
        <v>40449</v>
      </c>
      <c r="R155" s="162" t="s">
        <v>2915</v>
      </c>
    </row>
    <row r="156" spans="2:18" s="31" customFormat="1" x14ac:dyDescent="0.2">
      <c r="B156" s="17" t="s">
        <v>3191</v>
      </c>
      <c r="C156" s="17" t="s">
        <v>2695</v>
      </c>
      <c r="D156" s="185" t="s">
        <v>2818</v>
      </c>
      <c r="E156" s="18">
        <v>-916.02</v>
      </c>
      <c r="F156" s="18">
        <v>3501</v>
      </c>
      <c r="G156" s="156">
        <v>-3501</v>
      </c>
      <c r="H156" s="160">
        <f t="shared" si="4"/>
        <v>-1</v>
      </c>
      <c r="I156" s="155">
        <f t="shared" si="5"/>
        <v>0</v>
      </c>
      <c r="J156" s="156">
        <v>0</v>
      </c>
      <c r="K156" s="156">
        <v>3501</v>
      </c>
      <c r="L156" s="156">
        <v>-3501</v>
      </c>
      <c r="M156" s="20">
        <v>40087</v>
      </c>
      <c r="N156" s="20">
        <v>40451</v>
      </c>
      <c r="O156" s="161">
        <v>37910</v>
      </c>
      <c r="P156" s="162" t="s">
        <v>2917</v>
      </c>
      <c r="Q156" s="161">
        <v>38476</v>
      </c>
      <c r="R156" s="162" t="s">
        <v>2914</v>
      </c>
    </row>
    <row r="157" spans="2:18" s="31" customFormat="1" x14ac:dyDescent="0.2">
      <c r="B157" s="17" t="s">
        <v>3192</v>
      </c>
      <c r="C157" s="17" t="s">
        <v>1915</v>
      </c>
      <c r="D157" s="185" t="s">
        <v>2824</v>
      </c>
      <c r="E157" s="18">
        <v>-1189.98</v>
      </c>
      <c r="F157" s="18">
        <v>16500</v>
      </c>
      <c r="G157" s="156">
        <v>-16500</v>
      </c>
      <c r="H157" s="160">
        <f t="shared" si="4"/>
        <v>-1</v>
      </c>
      <c r="I157" s="155">
        <f t="shared" si="5"/>
        <v>0</v>
      </c>
      <c r="J157" s="156">
        <v>0</v>
      </c>
      <c r="K157" s="156">
        <v>16500</v>
      </c>
      <c r="L157" s="156">
        <v>-16500</v>
      </c>
      <c r="M157" s="20">
        <v>40087</v>
      </c>
      <c r="N157" s="20">
        <v>40451</v>
      </c>
      <c r="O157" s="161">
        <v>38082</v>
      </c>
      <c r="P157" s="162" t="s">
        <v>2931</v>
      </c>
      <c r="Q157" s="161">
        <v>38476</v>
      </c>
      <c r="R157" s="162" t="s">
        <v>2914</v>
      </c>
    </row>
    <row r="158" spans="2:18" s="31" customFormat="1" x14ac:dyDescent="0.2">
      <c r="B158" s="17" t="s">
        <v>3193</v>
      </c>
      <c r="C158" s="17" t="s">
        <v>3194</v>
      </c>
      <c r="D158" s="185" t="s">
        <v>3195</v>
      </c>
      <c r="E158" s="18">
        <v>2696.9</v>
      </c>
      <c r="F158" s="18">
        <v>4529.24</v>
      </c>
      <c r="G158" s="156">
        <v>-1832.3399999999997</v>
      </c>
      <c r="H158" s="160">
        <f t="shared" si="4"/>
        <v>-0.40455793908028714</v>
      </c>
      <c r="I158" s="155">
        <f t="shared" si="5"/>
        <v>1.1874506547965455E-5</v>
      </c>
      <c r="J158" s="156">
        <v>2696.9</v>
      </c>
      <c r="K158" s="156">
        <v>4529.24</v>
      </c>
      <c r="L158" s="156">
        <v>-1832.3399999999997</v>
      </c>
      <c r="M158" s="20">
        <v>40087</v>
      </c>
      <c r="N158" s="20">
        <v>40451</v>
      </c>
      <c r="O158" s="161">
        <v>40326</v>
      </c>
      <c r="P158" s="162" t="s">
        <v>2914</v>
      </c>
      <c r="Q158" s="161">
        <v>40178</v>
      </c>
      <c r="R158" s="162" t="s">
        <v>2921</v>
      </c>
    </row>
    <row r="159" spans="2:18" s="31" customFormat="1" x14ac:dyDescent="0.2">
      <c r="B159" s="17" t="s">
        <v>3196</v>
      </c>
      <c r="C159" s="17" t="s">
        <v>3197</v>
      </c>
      <c r="D159" s="185" t="s">
        <v>3198</v>
      </c>
      <c r="E159" s="18">
        <v>5560.29</v>
      </c>
      <c r="F159" s="18">
        <v>7861.9000000000005</v>
      </c>
      <c r="G159" s="156">
        <v>-2301.6100000000006</v>
      </c>
      <c r="H159" s="160">
        <f t="shared" si="4"/>
        <v>-0.2927549320138898</v>
      </c>
      <c r="I159" s="155">
        <f t="shared" si="5"/>
        <v>2.4482072013640416E-5</v>
      </c>
      <c r="J159" s="156">
        <v>5560.29</v>
      </c>
      <c r="K159" s="156">
        <v>7861.9000000000005</v>
      </c>
      <c r="L159" s="156">
        <v>-2301.6100000000006</v>
      </c>
      <c r="M159" s="20">
        <v>40087</v>
      </c>
      <c r="N159" s="20">
        <v>40451</v>
      </c>
      <c r="O159" s="161">
        <v>40198</v>
      </c>
      <c r="P159" s="162" t="s">
        <v>2922</v>
      </c>
      <c r="Q159" s="161">
        <v>40449</v>
      </c>
      <c r="R159" s="162" t="s">
        <v>2915</v>
      </c>
    </row>
    <row r="160" spans="2:18" s="31" customFormat="1" x14ac:dyDescent="0.2">
      <c r="B160" s="17" t="s">
        <v>3199</v>
      </c>
      <c r="C160" s="17" t="s">
        <v>3200</v>
      </c>
      <c r="D160" s="185" t="s">
        <v>3201</v>
      </c>
      <c r="E160" s="18">
        <v>29499.11</v>
      </c>
      <c r="F160" s="18">
        <v>31975.510000000002</v>
      </c>
      <c r="G160" s="156">
        <v>-2476.4000000000015</v>
      </c>
      <c r="H160" s="160">
        <f t="shared" si="4"/>
        <v>-7.7446770981917143E-2</v>
      </c>
      <c r="I160" s="155">
        <f t="shared" si="5"/>
        <v>1.2988519220369805E-4</v>
      </c>
      <c r="J160" s="156">
        <v>29499.11</v>
      </c>
      <c r="K160" s="156">
        <v>31975.510000000002</v>
      </c>
      <c r="L160" s="156">
        <v>-2476.4000000000015</v>
      </c>
      <c r="M160" s="20">
        <v>40087</v>
      </c>
      <c r="N160" s="20">
        <v>40451</v>
      </c>
      <c r="O160" s="161">
        <v>40330</v>
      </c>
      <c r="P160" s="162" t="s">
        <v>3056</v>
      </c>
      <c r="Q160" s="161">
        <v>40449</v>
      </c>
      <c r="R160" s="162" t="s">
        <v>2915</v>
      </c>
    </row>
    <row r="161" spans="2:18" s="31" customFormat="1" ht="25.5" x14ac:dyDescent="0.2">
      <c r="B161" s="17" t="s">
        <v>3202</v>
      </c>
      <c r="C161" s="17" t="s">
        <v>3203</v>
      </c>
      <c r="D161" s="185" t="s">
        <v>3204</v>
      </c>
      <c r="E161" s="18">
        <v>1695.64</v>
      </c>
      <c r="F161" s="18">
        <v>1896.24</v>
      </c>
      <c r="G161" s="156">
        <v>-200.59999999999991</v>
      </c>
      <c r="H161" s="160">
        <f t="shared" si="4"/>
        <v>-0.10578829684006238</v>
      </c>
      <c r="I161" s="155">
        <f t="shared" si="5"/>
        <v>7.4659380336653734E-6</v>
      </c>
      <c r="J161" s="156">
        <v>1695.64</v>
      </c>
      <c r="K161" s="156">
        <v>1896.24</v>
      </c>
      <c r="L161" s="156">
        <v>-200.59999999999991</v>
      </c>
      <c r="M161" s="20">
        <v>40087</v>
      </c>
      <c r="N161" s="20">
        <v>40451</v>
      </c>
      <c r="O161" s="161">
        <v>40429</v>
      </c>
      <c r="P161" s="162" t="s">
        <v>2915</v>
      </c>
      <c r="Q161" s="161">
        <v>40449</v>
      </c>
      <c r="R161" s="162" t="s">
        <v>2915</v>
      </c>
    </row>
    <row r="162" spans="2:18" s="31" customFormat="1" x14ac:dyDescent="0.2">
      <c r="B162" s="17" t="s">
        <v>767</v>
      </c>
      <c r="C162" s="17" t="s">
        <v>768</v>
      </c>
      <c r="D162" s="185" t="s">
        <v>768</v>
      </c>
      <c r="E162" s="18">
        <v>174538.15</v>
      </c>
      <c r="F162" s="163" t="s">
        <v>2801</v>
      </c>
      <c r="G162" s="159"/>
      <c r="H162" s="160"/>
      <c r="I162" s="155">
        <f t="shared" si="5"/>
        <v>7.9926687591758399E-4</v>
      </c>
      <c r="J162" s="156">
        <v>181526.94</v>
      </c>
      <c r="K162" s="164" t="s">
        <v>2801</v>
      </c>
      <c r="L162" s="159"/>
      <c r="M162" s="20">
        <v>40087</v>
      </c>
      <c r="N162" s="20">
        <v>40451</v>
      </c>
      <c r="O162" s="161">
        <v>40066</v>
      </c>
      <c r="P162" s="162" t="s">
        <v>2915</v>
      </c>
      <c r="Q162" s="161">
        <v>40451</v>
      </c>
      <c r="R162" s="162" t="s">
        <v>2915</v>
      </c>
    </row>
    <row r="163" spans="2:18" s="31" customFormat="1" x14ac:dyDescent="0.2">
      <c r="B163" s="17" t="s">
        <v>773</v>
      </c>
      <c r="C163" s="17" t="s">
        <v>774</v>
      </c>
      <c r="D163" s="185" t="s">
        <v>774</v>
      </c>
      <c r="E163" s="18">
        <v>212029.7</v>
      </c>
      <c r="F163" s="163" t="s">
        <v>2801</v>
      </c>
      <c r="G163" s="159"/>
      <c r="H163" s="160"/>
      <c r="I163" s="155">
        <f t="shared" si="5"/>
        <v>9.4637395525895161E-4</v>
      </c>
      <c r="J163" s="156">
        <v>214937.43</v>
      </c>
      <c r="K163" s="164" t="s">
        <v>2801</v>
      </c>
      <c r="L163" s="159"/>
      <c r="M163" s="20">
        <v>40087</v>
      </c>
      <c r="N163" s="20">
        <v>40451</v>
      </c>
      <c r="O163" s="161">
        <v>40066</v>
      </c>
      <c r="P163" s="162" t="s">
        <v>2915</v>
      </c>
      <c r="Q163" s="161">
        <v>40451</v>
      </c>
      <c r="R163" s="162" t="s">
        <v>2915</v>
      </c>
    </row>
    <row r="164" spans="2:18" s="31" customFormat="1" x14ac:dyDescent="0.2">
      <c r="B164" s="17" t="s">
        <v>698</v>
      </c>
      <c r="C164" s="17" t="s">
        <v>699</v>
      </c>
      <c r="D164" s="185" t="s">
        <v>700</v>
      </c>
      <c r="E164" s="18">
        <v>1176.53</v>
      </c>
      <c r="F164" s="18">
        <v>28832.799999999999</v>
      </c>
      <c r="G164" s="156">
        <v>-937.87999999999738</v>
      </c>
      <c r="H164" s="160">
        <f t="shared" si="4"/>
        <v>-3.2528231736078266E-2</v>
      </c>
      <c r="I164" s="155">
        <f t="shared" si="5"/>
        <v>1.2282191041379826E-4</v>
      </c>
      <c r="J164" s="156">
        <v>27894.920000000002</v>
      </c>
      <c r="K164" s="156">
        <v>28832.799999999999</v>
      </c>
      <c r="L164" s="156">
        <v>-937.87999999999738</v>
      </c>
      <c r="M164" s="20">
        <v>40087</v>
      </c>
      <c r="N164" s="20">
        <v>40451</v>
      </c>
      <c r="O164" s="161">
        <v>40031</v>
      </c>
      <c r="P164" s="162" t="s">
        <v>2926</v>
      </c>
      <c r="Q164" s="161">
        <v>40085</v>
      </c>
      <c r="R164" s="162" t="s">
        <v>2915</v>
      </c>
    </row>
    <row r="165" spans="2:18" s="31" customFormat="1" x14ac:dyDescent="0.2">
      <c r="B165" s="17" t="s">
        <v>97</v>
      </c>
      <c r="C165" s="17" t="s">
        <v>98</v>
      </c>
      <c r="D165" s="185" t="s">
        <v>99</v>
      </c>
      <c r="E165" s="18">
        <v>228.43</v>
      </c>
      <c r="F165" s="18">
        <v>749.92</v>
      </c>
      <c r="G165" s="156">
        <v>-19.1099999999999</v>
      </c>
      <c r="H165" s="160">
        <f t="shared" si="4"/>
        <v>-2.5482718156603239E-2</v>
      </c>
      <c r="I165" s="155">
        <f t="shared" si="5"/>
        <v>3.2177715637652991E-6</v>
      </c>
      <c r="J165" s="156">
        <v>730.81000000000006</v>
      </c>
      <c r="K165" s="156">
        <v>749.92</v>
      </c>
      <c r="L165" s="156">
        <v>-19.1099999999999</v>
      </c>
      <c r="M165" s="20">
        <v>40087</v>
      </c>
      <c r="N165" s="20">
        <v>40451</v>
      </c>
      <c r="O165" s="161">
        <v>40000</v>
      </c>
      <c r="P165" s="162" t="s">
        <v>2916</v>
      </c>
      <c r="Q165" s="161">
        <v>40084</v>
      </c>
      <c r="R165" s="162" t="s">
        <v>2915</v>
      </c>
    </row>
    <row r="166" spans="2:18" s="31" customFormat="1" x14ac:dyDescent="0.2">
      <c r="B166" s="17" t="s">
        <v>103</v>
      </c>
      <c r="C166" s="17" t="s">
        <v>104</v>
      </c>
      <c r="D166" s="185" t="s">
        <v>105</v>
      </c>
      <c r="E166" s="18">
        <v>9462.39</v>
      </c>
      <c r="F166" s="18">
        <v>84801.69</v>
      </c>
      <c r="G166" s="156">
        <v>29957.089999999997</v>
      </c>
      <c r="H166" s="160">
        <f t="shared" si="4"/>
        <v>0.35326053053895501</v>
      </c>
      <c r="I166" s="155">
        <f t="shared" si="5"/>
        <v>5.0528528478865626E-4</v>
      </c>
      <c r="J166" s="156">
        <v>114758.78</v>
      </c>
      <c r="K166" s="156">
        <v>84801.69</v>
      </c>
      <c r="L166" s="156">
        <v>29957.089999999997</v>
      </c>
      <c r="M166" s="20">
        <v>40087</v>
      </c>
      <c r="N166" s="20">
        <v>40451</v>
      </c>
      <c r="O166" s="161">
        <v>40001</v>
      </c>
      <c r="P166" s="162" t="s">
        <v>2916</v>
      </c>
      <c r="Q166" s="161">
        <v>40330</v>
      </c>
      <c r="R166" s="162" t="s">
        <v>3056</v>
      </c>
    </row>
    <row r="167" spans="2:18" s="31" customFormat="1" x14ac:dyDescent="0.2">
      <c r="B167" s="17" t="s">
        <v>3205</v>
      </c>
      <c r="C167" s="17" t="s">
        <v>3206</v>
      </c>
      <c r="D167" s="185" t="s">
        <v>3206</v>
      </c>
      <c r="E167" s="18">
        <v>8307.66</v>
      </c>
      <c r="F167" s="18">
        <v>11198.25</v>
      </c>
      <c r="G167" s="156">
        <v>-2890.59</v>
      </c>
      <c r="H167" s="160">
        <f t="shared" si="4"/>
        <v>-0.25812872547049764</v>
      </c>
      <c r="I167" s="155">
        <f t="shared" si="5"/>
        <v>3.6578799016749114E-5</v>
      </c>
      <c r="J167" s="156">
        <v>8307.66</v>
      </c>
      <c r="K167" s="156">
        <v>11198.25</v>
      </c>
      <c r="L167" s="156">
        <v>-2890.59</v>
      </c>
      <c r="M167" s="20">
        <v>40087</v>
      </c>
      <c r="N167" s="20">
        <v>40451</v>
      </c>
      <c r="O167" s="161">
        <v>40353</v>
      </c>
      <c r="P167" s="162" t="s">
        <v>3056</v>
      </c>
      <c r="Q167" s="161">
        <v>40449</v>
      </c>
      <c r="R167" s="162" t="s">
        <v>2915</v>
      </c>
    </row>
    <row r="168" spans="2:18" s="31" customFormat="1" x14ac:dyDescent="0.2">
      <c r="B168" s="17" t="s">
        <v>3207</v>
      </c>
      <c r="C168" s="17" t="s">
        <v>3208</v>
      </c>
      <c r="D168" s="185" t="s">
        <v>3209</v>
      </c>
      <c r="E168" s="18">
        <v>5310.92</v>
      </c>
      <c r="F168" s="18">
        <v>-365.02</v>
      </c>
      <c r="G168" s="156">
        <v>5675.9400000000005</v>
      </c>
      <c r="H168" s="160">
        <f t="shared" si="4"/>
        <v>-15.549668511314451</v>
      </c>
      <c r="I168" s="155">
        <f t="shared" si="5"/>
        <v>2.3384090739634653E-5</v>
      </c>
      <c r="J168" s="156">
        <v>5310.92</v>
      </c>
      <c r="K168" s="156">
        <v>-365.02</v>
      </c>
      <c r="L168" s="156">
        <v>5675.9400000000005</v>
      </c>
      <c r="M168" s="20">
        <v>40087</v>
      </c>
      <c r="N168" s="20">
        <v>40451</v>
      </c>
      <c r="O168" s="161">
        <v>40098</v>
      </c>
      <c r="P168" s="162" t="s">
        <v>2917</v>
      </c>
      <c r="Q168" s="161">
        <v>40416</v>
      </c>
      <c r="R168" s="162" t="s">
        <v>2926</v>
      </c>
    </row>
    <row r="169" spans="2:18" s="31" customFormat="1" x14ac:dyDescent="0.2">
      <c r="B169" s="17" t="s">
        <v>710</v>
      </c>
      <c r="C169" s="17" t="s">
        <v>711</v>
      </c>
      <c r="D169" s="185" t="s">
        <v>712</v>
      </c>
      <c r="E169" s="18">
        <v>655.16999999999996</v>
      </c>
      <c r="F169" s="18">
        <v>384.63</v>
      </c>
      <c r="G169" s="156">
        <v>-1127.8800000000001</v>
      </c>
      <c r="H169" s="160">
        <f t="shared" si="4"/>
        <v>-2.9323765696903519</v>
      </c>
      <c r="I169" s="155">
        <f t="shared" si="5"/>
        <v>-3.2725451413754031E-6</v>
      </c>
      <c r="J169" s="156">
        <v>-743.25</v>
      </c>
      <c r="K169" s="156">
        <v>384.63</v>
      </c>
      <c r="L169" s="156">
        <v>-1127.8800000000001</v>
      </c>
      <c r="M169" s="20">
        <v>40087</v>
      </c>
      <c r="N169" s="20">
        <v>40451</v>
      </c>
      <c r="O169" s="161">
        <v>40039</v>
      </c>
      <c r="P169" s="162" t="s">
        <v>2926</v>
      </c>
      <c r="Q169" s="161">
        <v>40084</v>
      </c>
      <c r="R169" s="162" t="s">
        <v>2915</v>
      </c>
    </row>
    <row r="170" spans="2:18" s="31" customFormat="1" x14ac:dyDescent="0.2">
      <c r="B170" s="17" t="s">
        <v>3210</v>
      </c>
      <c r="C170" s="17" t="s">
        <v>3211</v>
      </c>
      <c r="D170" s="185" t="s">
        <v>3212</v>
      </c>
      <c r="E170" s="18">
        <v>2197.13</v>
      </c>
      <c r="F170" s="18">
        <v>9167.16</v>
      </c>
      <c r="G170" s="156">
        <v>-6970.03</v>
      </c>
      <c r="H170" s="160">
        <f t="shared" si="4"/>
        <v>-0.76032598972855281</v>
      </c>
      <c r="I170" s="155">
        <f t="shared" si="5"/>
        <v>9.6740088886244734E-6</v>
      </c>
      <c r="J170" s="156">
        <v>2197.13</v>
      </c>
      <c r="K170" s="156">
        <v>9167.16</v>
      </c>
      <c r="L170" s="156">
        <v>-6970.03</v>
      </c>
      <c r="M170" s="20">
        <v>40087</v>
      </c>
      <c r="N170" s="20">
        <v>40451</v>
      </c>
      <c r="O170" s="161">
        <v>40233</v>
      </c>
      <c r="P170" s="162" t="s">
        <v>2990</v>
      </c>
      <c r="Q170" s="161">
        <v>40449</v>
      </c>
      <c r="R170" s="162" t="s">
        <v>2915</v>
      </c>
    </row>
    <row r="171" spans="2:18" s="31" customFormat="1" x14ac:dyDescent="0.2">
      <c r="B171" s="17" t="s">
        <v>757</v>
      </c>
      <c r="C171" s="17" t="s">
        <v>758</v>
      </c>
      <c r="D171" s="185" t="s">
        <v>514</v>
      </c>
      <c r="E171" s="18">
        <v>27143.77</v>
      </c>
      <c r="F171" s="18">
        <v>156668.66</v>
      </c>
      <c r="G171" s="156">
        <v>-78860.490000000005</v>
      </c>
      <c r="H171" s="160">
        <f t="shared" si="4"/>
        <v>-0.50335842535450293</v>
      </c>
      <c r="I171" s="155">
        <f t="shared" si="5"/>
        <v>3.4259098377774827E-4</v>
      </c>
      <c r="J171" s="156">
        <v>77808.17</v>
      </c>
      <c r="K171" s="156">
        <v>156668.66</v>
      </c>
      <c r="L171" s="156">
        <v>-78860.490000000005</v>
      </c>
      <c r="M171" s="20">
        <v>40087</v>
      </c>
      <c r="N171" s="20">
        <v>40451</v>
      </c>
      <c r="O171" s="161">
        <v>40064</v>
      </c>
      <c r="P171" s="162" t="s">
        <v>2915</v>
      </c>
      <c r="Q171" s="161">
        <v>40084</v>
      </c>
      <c r="R171" s="162" t="s">
        <v>2915</v>
      </c>
    </row>
    <row r="172" spans="2:18" s="31" customFormat="1" ht="25.5" x14ac:dyDescent="0.2">
      <c r="B172" s="17" t="s">
        <v>3213</v>
      </c>
      <c r="C172" s="17" t="s">
        <v>3214</v>
      </c>
      <c r="D172" s="185" t="s">
        <v>3215</v>
      </c>
      <c r="E172" s="18">
        <v>149.29</v>
      </c>
      <c r="F172" s="163" t="s">
        <v>2801</v>
      </c>
      <c r="G172" s="159"/>
      <c r="H172" s="160"/>
      <c r="I172" s="155">
        <f t="shared" si="5"/>
        <v>6.5732696152833353E-7</v>
      </c>
      <c r="J172" s="156">
        <v>149.29</v>
      </c>
      <c r="K172" s="164" t="s">
        <v>2801</v>
      </c>
      <c r="L172" s="159"/>
      <c r="M172" s="20">
        <v>40087</v>
      </c>
      <c r="N172" s="20">
        <v>40451</v>
      </c>
      <c r="O172" s="161">
        <v>40432</v>
      </c>
      <c r="P172" s="162" t="s">
        <v>2915</v>
      </c>
      <c r="Q172" s="161">
        <v>40444</v>
      </c>
      <c r="R172" s="162" t="s">
        <v>2915</v>
      </c>
    </row>
    <row r="173" spans="2:18" s="31" customFormat="1" x14ac:dyDescent="0.2">
      <c r="B173" s="17" t="s">
        <v>3216</v>
      </c>
      <c r="C173" s="17" t="s">
        <v>3217</v>
      </c>
      <c r="D173" s="185" t="s">
        <v>3218</v>
      </c>
      <c r="E173" s="18">
        <v>136205.04999999999</v>
      </c>
      <c r="F173" s="18">
        <v>60319.32</v>
      </c>
      <c r="G173" s="156">
        <v>75885.729999999981</v>
      </c>
      <c r="H173" s="160">
        <f t="shared" si="4"/>
        <v>1.2580667355003337</v>
      </c>
      <c r="I173" s="155">
        <f t="shared" si="5"/>
        <v>5.9971365571247063E-4</v>
      </c>
      <c r="J173" s="156">
        <v>136205.04999999999</v>
      </c>
      <c r="K173" s="156">
        <v>60319.32</v>
      </c>
      <c r="L173" s="156">
        <v>75885.729999999981</v>
      </c>
      <c r="M173" s="20">
        <v>40087</v>
      </c>
      <c r="N173" s="20">
        <v>40451</v>
      </c>
      <c r="O173" s="161">
        <v>40123</v>
      </c>
      <c r="P173" s="162" t="s">
        <v>2965</v>
      </c>
      <c r="Q173" s="161">
        <v>40449</v>
      </c>
      <c r="R173" s="162" t="s">
        <v>2915</v>
      </c>
    </row>
    <row r="174" spans="2:18" s="31" customFormat="1" x14ac:dyDescent="0.2">
      <c r="B174" s="17" t="s">
        <v>3219</v>
      </c>
      <c r="C174" s="17" t="s">
        <v>3220</v>
      </c>
      <c r="D174" s="185" t="s">
        <v>3221</v>
      </c>
      <c r="E174" s="18">
        <v>2647284.6800000002</v>
      </c>
      <c r="F174" s="18">
        <v>5596208.0300000003</v>
      </c>
      <c r="G174" s="156">
        <v>-2948923.35</v>
      </c>
      <c r="H174" s="160">
        <f t="shared" si="4"/>
        <v>-0.52695027314772647</v>
      </c>
      <c r="I174" s="155">
        <f t="shared" si="5"/>
        <v>1.1656049266561103E-2</v>
      </c>
      <c r="J174" s="156">
        <v>2647284.6800000002</v>
      </c>
      <c r="K174" s="156">
        <v>5596208.0300000003</v>
      </c>
      <c r="L174" s="156">
        <v>-2948923.35</v>
      </c>
      <c r="M174" s="20">
        <v>40087</v>
      </c>
      <c r="N174" s="20">
        <v>40451</v>
      </c>
      <c r="O174" s="161">
        <v>40147</v>
      </c>
      <c r="P174" s="162" t="s">
        <v>2965</v>
      </c>
      <c r="Q174" s="161">
        <v>40449</v>
      </c>
      <c r="R174" s="162" t="s">
        <v>2915</v>
      </c>
    </row>
    <row r="175" spans="2:18" s="31" customFormat="1" x14ac:dyDescent="0.2">
      <c r="B175" s="17" t="s">
        <v>3222</v>
      </c>
      <c r="C175" s="17" t="s">
        <v>3223</v>
      </c>
      <c r="D175" s="185" t="s">
        <v>3224</v>
      </c>
      <c r="E175" s="18">
        <v>95374.73</v>
      </c>
      <c r="F175" s="18">
        <v>65984.05</v>
      </c>
      <c r="G175" s="156">
        <v>29390.679999999993</v>
      </c>
      <c r="H175" s="160">
        <f t="shared" si="4"/>
        <v>0.44542097673604442</v>
      </c>
      <c r="I175" s="155">
        <f t="shared" si="5"/>
        <v>4.1993691122972203E-4</v>
      </c>
      <c r="J175" s="156">
        <v>95374.73</v>
      </c>
      <c r="K175" s="156">
        <v>65984.05</v>
      </c>
      <c r="L175" s="156">
        <v>29390.679999999993</v>
      </c>
      <c r="M175" s="20">
        <v>40087</v>
      </c>
      <c r="N175" s="20">
        <v>40451</v>
      </c>
      <c r="O175" s="161">
        <v>40147</v>
      </c>
      <c r="P175" s="162" t="s">
        <v>2965</v>
      </c>
      <c r="Q175" s="161">
        <v>40450</v>
      </c>
      <c r="R175" s="162" t="s">
        <v>2915</v>
      </c>
    </row>
    <row r="176" spans="2:18" s="31" customFormat="1" x14ac:dyDescent="0.2">
      <c r="B176" s="17" t="s">
        <v>3225</v>
      </c>
      <c r="C176" s="17" t="s">
        <v>3226</v>
      </c>
      <c r="D176" s="185" t="s">
        <v>3227</v>
      </c>
      <c r="E176" s="18">
        <v>5080.13</v>
      </c>
      <c r="F176" s="18">
        <v>5449.81</v>
      </c>
      <c r="G176" s="156">
        <v>-369.68000000000029</v>
      </c>
      <c r="H176" s="160">
        <f t="shared" si="4"/>
        <v>-6.7833557500169783E-2</v>
      </c>
      <c r="I176" s="155">
        <f t="shared" si="5"/>
        <v>2.2367917590387388E-5</v>
      </c>
      <c r="J176" s="156">
        <v>5080.13</v>
      </c>
      <c r="K176" s="156">
        <v>5449.81</v>
      </c>
      <c r="L176" s="156">
        <v>-369.68000000000029</v>
      </c>
      <c r="M176" s="20">
        <v>40087</v>
      </c>
      <c r="N176" s="20">
        <v>40451</v>
      </c>
      <c r="O176" s="161">
        <v>40393</v>
      </c>
      <c r="P176" s="162" t="s">
        <v>2926</v>
      </c>
      <c r="Q176" s="161">
        <v>40449</v>
      </c>
      <c r="R176" s="162" t="s">
        <v>2915</v>
      </c>
    </row>
    <row r="177" spans="2:18" s="31" customFormat="1" x14ac:dyDescent="0.2">
      <c r="B177" s="17" t="s">
        <v>112</v>
      </c>
      <c r="C177" s="17" t="s">
        <v>113</v>
      </c>
      <c r="D177" s="185" t="s">
        <v>114</v>
      </c>
      <c r="E177" s="18">
        <v>28.23</v>
      </c>
      <c r="F177" s="18">
        <v>4140</v>
      </c>
      <c r="G177" s="156">
        <v>-3167.48</v>
      </c>
      <c r="H177" s="160">
        <f t="shared" si="4"/>
        <v>-0.76509178743961348</v>
      </c>
      <c r="I177" s="155">
        <f t="shared" si="5"/>
        <v>4.2820256991461919E-6</v>
      </c>
      <c r="J177" s="156">
        <v>972.52</v>
      </c>
      <c r="K177" s="156">
        <v>4140</v>
      </c>
      <c r="L177" s="156">
        <v>-3167.48</v>
      </c>
      <c r="M177" s="20">
        <v>40087</v>
      </c>
      <c r="N177" s="20">
        <v>40451</v>
      </c>
      <c r="O177" s="161">
        <v>40008</v>
      </c>
      <c r="P177" s="162" t="s">
        <v>2916</v>
      </c>
      <c r="Q177" s="161">
        <v>40086</v>
      </c>
      <c r="R177" s="162" t="s">
        <v>2915</v>
      </c>
    </row>
    <row r="178" spans="2:18" s="31" customFormat="1" x14ac:dyDescent="0.2">
      <c r="B178" s="17" t="s">
        <v>43</v>
      </c>
      <c r="C178" s="17" t="s">
        <v>44</v>
      </c>
      <c r="D178" s="185" t="s">
        <v>45</v>
      </c>
      <c r="E178" s="18">
        <v>4.62</v>
      </c>
      <c r="F178" s="18">
        <v>11033</v>
      </c>
      <c r="G178" s="156">
        <v>-10874.14</v>
      </c>
      <c r="H178" s="160">
        <f t="shared" si="4"/>
        <v>-0.98560137768512635</v>
      </c>
      <c r="I178" s="155">
        <f t="shared" si="5"/>
        <v>6.9946386970588173E-7</v>
      </c>
      <c r="J178" s="156">
        <v>158.86000000000001</v>
      </c>
      <c r="K178" s="156">
        <v>11033</v>
      </c>
      <c r="L178" s="156">
        <v>-10874.14</v>
      </c>
      <c r="M178" s="20">
        <v>40087</v>
      </c>
      <c r="N178" s="20">
        <v>40451</v>
      </c>
      <c r="O178" s="161">
        <v>39951</v>
      </c>
      <c r="P178" s="162" t="s">
        <v>2914</v>
      </c>
      <c r="Q178" s="161">
        <v>40086</v>
      </c>
      <c r="R178" s="162" t="s">
        <v>2915</v>
      </c>
    </row>
    <row r="179" spans="2:18" s="31" customFormat="1" x14ac:dyDescent="0.2">
      <c r="B179" s="17" t="s">
        <v>521</v>
      </c>
      <c r="C179" s="17" t="s">
        <v>522</v>
      </c>
      <c r="D179" s="185" t="s">
        <v>523</v>
      </c>
      <c r="E179" s="18">
        <v>80.88</v>
      </c>
      <c r="F179" s="18">
        <v>4140</v>
      </c>
      <c r="G179" s="156">
        <v>-1528.4899999999998</v>
      </c>
      <c r="H179" s="160">
        <f t="shared" si="4"/>
        <v>-0.36920048309178738</v>
      </c>
      <c r="I179" s="155">
        <f t="shared" si="5"/>
        <v>1.1498532609691597E-5</v>
      </c>
      <c r="J179" s="156">
        <v>2611.5100000000002</v>
      </c>
      <c r="K179" s="156">
        <v>4140</v>
      </c>
      <c r="L179" s="156">
        <v>-1528.4899999999998</v>
      </c>
      <c r="M179" s="20">
        <v>40087</v>
      </c>
      <c r="N179" s="20">
        <v>40451</v>
      </c>
      <c r="O179" s="161">
        <v>39906</v>
      </c>
      <c r="P179" s="162" t="s">
        <v>2931</v>
      </c>
      <c r="Q179" s="161">
        <v>40086</v>
      </c>
      <c r="R179" s="162" t="s">
        <v>2915</v>
      </c>
    </row>
    <row r="180" spans="2:18" s="31" customFormat="1" x14ac:dyDescent="0.2">
      <c r="B180" s="17" t="s">
        <v>3228</v>
      </c>
      <c r="C180" s="17" t="s">
        <v>3229</v>
      </c>
      <c r="D180" s="185" t="s">
        <v>3229</v>
      </c>
      <c r="E180" s="18">
        <v>46783.18</v>
      </c>
      <c r="F180" s="18">
        <v>46168.28</v>
      </c>
      <c r="G180" s="156">
        <v>614.90000000000146</v>
      </c>
      <c r="H180" s="160">
        <f t="shared" si="4"/>
        <v>1.3318668141849803E-2</v>
      </c>
      <c r="I180" s="155">
        <f t="shared" si="5"/>
        <v>2.059873103358102E-4</v>
      </c>
      <c r="J180" s="156">
        <v>46783.18</v>
      </c>
      <c r="K180" s="156">
        <v>46168.28</v>
      </c>
      <c r="L180" s="156">
        <v>614.90000000000146</v>
      </c>
      <c r="M180" s="20">
        <v>40087</v>
      </c>
      <c r="N180" s="20">
        <v>40451</v>
      </c>
      <c r="O180" s="161">
        <v>40443</v>
      </c>
      <c r="P180" s="162" t="s">
        <v>2915</v>
      </c>
      <c r="Q180" s="161">
        <v>40814</v>
      </c>
      <c r="R180" s="162" t="s">
        <v>2915</v>
      </c>
    </row>
    <row r="181" spans="2:18" s="31" customFormat="1" x14ac:dyDescent="0.2">
      <c r="B181" s="17" t="s">
        <v>3230</v>
      </c>
      <c r="C181" s="17" t="s">
        <v>3231</v>
      </c>
      <c r="D181" s="185" t="s">
        <v>3231</v>
      </c>
      <c r="E181" s="18">
        <v>91782.34</v>
      </c>
      <c r="F181" s="163" t="s">
        <v>2801</v>
      </c>
      <c r="G181" s="159"/>
      <c r="H181" s="160"/>
      <c r="I181" s="155">
        <f t="shared" si="5"/>
        <v>4.0411954366776362E-4</v>
      </c>
      <c r="J181" s="156">
        <v>91782.34</v>
      </c>
      <c r="K181" s="164" t="s">
        <v>2801</v>
      </c>
      <c r="L181" s="159"/>
      <c r="M181" s="20">
        <v>40087</v>
      </c>
      <c r="N181" s="20">
        <v>40451</v>
      </c>
      <c r="O181" s="161">
        <v>40066</v>
      </c>
      <c r="P181" s="162" t="s">
        <v>2915</v>
      </c>
      <c r="Q181" s="161">
        <v>40451</v>
      </c>
      <c r="R181" s="162" t="s">
        <v>2915</v>
      </c>
    </row>
    <row r="182" spans="2:18" s="31" customFormat="1" x14ac:dyDescent="0.2">
      <c r="B182" s="17" t="s">
        <v>3232</v>
      </c>
      <c r="C182" s="17" t="s">
        <v>3233</v>
      </c>
      <c r="D182" s="185" t="s">
        <v>3234</v>
      </c>
      <c r="E182" s="18">
        <v>2780.94</v>
      </c>
      <c r="F182" s="18">
        <v>3266.9500000000003</v>
      </c>
      <c r="G182" s="156">
        <v>-486.01000000000022</v>
      </c>
      <c r="H182" s="160">
        <f t="shared" si="4"/>
        <v>-0.14876566828387339</v>
      </c>
      <c r="I182" s="155">
        <f t="shared" si="5"/>
        <v>1.2244536408283234E-5</v>
      </c>
      <c r="J182" s="156">
        <v>2780.94</v>
      </c>
      <c r="K182" s="156">
        <v>3266.9500000000003</v>
      </c>
      <c r="L182" s="156">
        <v>-486.01000000000022</v>
      </c>
      <c r="M182" s="20">
        <v>40087</v>
      </c>
      <c r="N182" s="20">
        <v>40451</v>
      </c>
      <c r="O182" s="161">
        <v>40428</v>
      </c>
      <c r="P182" s="162" t="s">
        <v>2915</v>
      </c>
      <c r="Q182" s="161">
        <v>40449</v>
      </c>
      <c r="R182" s="162" t="s">
        <v>2915</v>
      </c>
    </row>
    <row r="183" spans="2:18" s="31" customFormat="1" x14ac:dyDescent="0.2">
      <c r="B183" s="17" t="s">
        <v>3235</v>
      </c>
      <c r="C183" s="17" t="s">
        <v>3236</v>
      </c>
      <c r="D183" s="185" t="s">
        <v>3237</v>
      </c>
      <c r="E183" s="18">
        <v>621.93000000000006</v>
      </c>
      <c r="F183" s="163" t="s">
        <v>2801</v>
      </c>
      <c r="G183" s="159"/>
      <c r="H183" s="160"/>
      <c r="I183" s="155">
        <f t="shared" si="5"/>
        <v>2.7383706690556405E-6</v>
      </c>
      <c r="J183" s="156">
        <v>621.93000000000006</v>
      </c>
      <c r="K183" s="164" t="s">
        <v>2801</v>
      </c>
      <c r="L183" s="159"/>
      <c r="M183" s="20">
        <v>40087</v>
      </c>
      <c r="N183" s="20">
        <v>40451</v>
      </c>
      <c r="O183" s="161">
        <v>40433</v>
      </c>
      <c r="P183" s="162" t="s">
        <v>2915</v>
      </c>
      <c r="Q183" s="161">
        <v>40444</v>
      </c>
      <c r="R183" s="162" t="s">
        <v>2915</v>
      </c>
    </row>
    <row r="184" spans="2:18" s="31" customFormat="1" x14ac:dyDescent="0.2">
      <c r="B184" s="17" t="s">
        <v>3238</v>
      </c>
      <c r="C184" s="17" t="s">
        <v>3239</v>
      </c>
      <c r="D184" s="185" t="s">
        <v>3240</v>
      </c>
      <c r="E184" s="18">
        <v>169.62</v>
      </c>
      <c r="F184" s="163" t="s">
        <v>2801</v>
      </c>
      <c r="G184" s="159"/>
      <c r="H184" s="160"/>
      <c r="I184" s="155">
        <f t="shared" si="5"/>
        <v>7.4684037252619699E-7</v>
      </c>
      <c r="J184" s="156">
        <v>169.62</v>
      </c>
      <c r="K184" s="164" t="s">
        <v>2801</v>
      </c>
      <c r="L184" s="159"/>
      <c r="M184" s="20">
        <v>40087</v>
      </c>
      <c r="N184" s="20">
        <v>40451</v>
      </c>
      <c r="O184" s="161">
        <v>40433</v>
      </c>
      <c r="P184" s="162" t="s">
        <v>2915</v>
      </c>
      <c r="Q184" s="161">
        <v>40444</v>
      </c>
      <c r="R184" s="162" t="s">
        <v>2915</v>
      </c>
    </row>
    <row r="185" spans="2:18" s="31" customFormat="1" x14ac:dyDescent="0.2">
      <c r="B185" s="17" t="s">
        <v>3241</v>
      </c>
      <c r="C185" s="17" t="s">
        <v>3242</v>
      </c>
      <c r="D185" s="185" t="s">
        <v>3243</v>
      </c>
      <c r="E185" s="18">
        <v>106.93</v>
      </c>
      <c r="F185" s="163" t="s">
        <v>2801</v>
      </c>
      <c r="G185" s="159"/>
      <c r="H185" s="160"/>
      <c r="I185" s="155">
        <f t="shared" si="5"/>
        <v>4.7081500432865372E-7</v>
      </c>
      <c r="J185" s="156">
        <v>106.93</v>
      </c>
      <c r="K185" s="164" t="s">
        <v>2801</v>
      </c>
      <c r="L185" s="159"/>
      <c r="M185" s="20">
        <v>40087</v>
      </c>
      <c r="N185" s="20">
        <v>40451</v>
      </c>
      <c r="O185" s="161">
        <v>40433</v>
      </c>
      <c r="P185" s="162" t="s">
        <v>2915</v>
      </c>
      <c r="Q185" s="161">
        <v>40444</v>
      </c>
      <c r="R185" s="162" t="s">
        <v>2915</v>
      </c>
    </row>
    <row r="186" spans="2:18" s="31" customFormat="1" x14ac:dyDescent="0.2">
      <c r="B186" s="17" t="s">
        <v>3244</v>
      </c>
      <c r="C186" s="17" t="s">
        <v>3245</v>
      </c>
      <c r="D186" s="185" t="s">
        <v>3246</v>
      </c>
      <c r="E186" s="18">
        <v>21644.7</v>
      </c>
      <c r="F186" s="18">
        <v>23750.77</v>
      </c>
      <c r="G186" s="156">
        <v>-2106.0699999999997</v>
      </c>
      <c r="H186" s="160">
        <f t="shared" si="4"/>
        <v>-8.8673756682414909E-2</v>
      </c>
      <c r="I186" s="155">
        <f t="shared" si="5"/>
        <v>9.5302062322944077E-5</v>
      </c>
      <c r="J186" s="156">
        <v>21644.7</v>
      </c>
      <c r="K186" s="156">
        <v>23750.77</v>
      </c>
      <c r="L186" s="156">
        <v>-2106.0699999999997</v>
      </c>
      <c r="M186" s="20">
        <v>40087</v>
      </c>
      <c r="N186" s="20">
        <v>40451</v>
      </c>
      <c r="O186" s="161">
        <v>40280</v>
      </c>
      <c r="P186" s="162" t="s">
        <v>2931</v>
      </c>
      <c r="Q186" s="161">
        <v>40449</v>
      </c>
      <c r="R186" s="162" t="s">
        <v>2915</v>
      </c>
    </row>
    <row r="187" spans="2:18" s="31" customFormat="1" ht="25.5" x14ac:dyDescent="0.2">
      <c r="B187" s="17" t="s">
        <v>3247</v>
      </c>
      <c r="C187" s="17" t="s">
        <v>3248</v>
      </c>
      <c r="D187" s="185" t="s">
        <v>3249</v>
      </c>
      <c r="E187" s="18">
        <v>1688.1200000000001</v>
      </c>
      <c r="F187" s="18">
        <v>5812.87</v>
      </c>
      <c r="G187" s="156">
        <v>-4124.75</v>
      </c>
      <c r="H187" s="160">
        <f t="shared" si="4"/>
        <v>-0.70958923905058946</v>
      </c>
      <c r="I187" s="155">
        <f t="shared" si="5"/>
        <v>7.432827317939651E-6</v>
      </c>
      <c r="J187" s="156">
        <v>1688.1200000000001</v>
      </c>
      <c r="K187" s="156">
        <v>5812.87</v>
      </c>
      <c r="L187" s="156">
        <v>-4124.75</v>
      </c>
      <c r="M187" s="20">
        <v>40087</v>
      </c>
      <c r="N187" s="20">
        <v>40451</v>
      </c>
      <c r="O187" s="161">
        <v>40158</v>
      </c>
      <c r="P187" s="162" t="s">
        <v>2921</v>
      </c>
      <c r="Q187" s="161">
        <v>40523</v>
      </c>
      <c r="R187" s="162" t="s">
        <v>2921</v>
      </c>
    </row>
    <row r="188" spans="2:18" s="31" customFormat="1" x14ac:dyDescent="0.2">
      <c r="B188" s="17" t="s">
        <v>127</v>
      </c>
      <c r="C188" s="17" t="s">
        <v>128</v>
      </c>
      <c r="D188" s="185" t="s">
        <v>129</v>
      </c>
      <c r="E188" s="18">
        <v>149.22</v>
      </c>
      <c r="F188" s="18">
        <v>5132.83</v>
      </c>
      <c r="G188" s="156">
        <v>-2604.94</v>
      </c>
      <c r="H188" s="160">
        <f t="shared" si="4"/>
        <v>-0.5075056060691665</v>
      </c>
      <c r="I188" s="155">
        <f t="shared" si="5"/>
        <v>1.1130352018071265E-5</v>
      </c>
      <c r="J188" s="156">
        <v>2527.89</v>
      </c>
      <c r="K188" s="156">
        <v>5132.83</v>
      </c>
      <c r="L188" s="156">
        <v>-2604.94</v>
      </c>
      <c r="M188" s="20">
        <v>40087</v>
      </c>
      <c r="N188" s="20">
        <v>40451</v>
      </c>
      <c r="O188" s="161">
        <v>40017</v>
      </c>
      <c r="P188" s="162" t="s">
        <v>2916</v>
      </c>
      <c r="Q188" s="161">
        <v>40087</v>
      </c>
      <c r="R188" s="162" t="s">
        <v>2917</v>
      </c>
    </row>
    <row r="189" spans="2:18" s="31" customFormat="1" x14ac:dyDescent="0.2">
      <c r="B189" s="17" t="s">
        <v>651</v>
      </c>
      <c r="C189" s="17" t="s">
        <v>652</v>
      </c>
      <c r="D189" s="185" t="s">
        <v>652</v>
      </c>
      <c r="E189" s="18">
        <v>-416.37</v>
      </c>
      <c r="F189" s="163" t="s">
        <v>2801</v>
      </c>
      <c r="G189" s="159"/>
      <c r="H189" s="160"/>
      <c r="I189" s="155">
        <f t="shared" si="5"/>
        <v>1.6832910198640253E-3</v>
      </c>
      <c r="J189" s="156">
        <v>382303.68</v>
      </c>
      <c r="K189" s="164" t="s">
        <v>2801</v>
      </c>
      <c r="L189" s="159"/>
      <c r="M189" s="20">
        <v>40087</v>
      </c>
      <c r="N189" s="20">
        <v>40451</v>
      </c>
      <c r="O189" s="161">
        <v>39343</v>
      </c>
      <c r="P189" s="162" t="s">
        <v>2915</v>
      </c>
      <c r="Q189" s="161">
        <v>39752</v>
      </c>
      <c r="R189" s="162" t="s">
        <v>2917</v>
      </c>
    </row>
    <row r="190" spans="2:18" s="31" customFormat="1" x14ac:dyDescent="0.2">
      <c r="B190" s="17" t="s">
        <v>3250</v>
      </c>
      <c r="C190" s="17" t="s">
        <v>3251</v>
      </c>
      <c r="D190" s="185" t="s">
        <v>3252</v>
      </c>
      <c r="E190" s="18">
        <v>12898.15</v>
      </c>
      <c r="F190" s="18">
        <v>-284.02</v>
      </c>
      <c r="G190" s="156">
        <v>13182.17</v>
      </c>
      <c r="H190" s="160">
        <f t="shared" si="4"/>
        <v>-46.412823040630947</v>
      </c>
      <c r="I190" s="155">
        <f t="shared" si="5"/>
        <v>5.6790821547569669E-5</v>
      </c>
      <c r="J190" s="156">
        <v>12898.15</v>
      </c>
      <c r="K190" s="156">
        <v>-284.02</v>
      </c>
      <c r="L190" s="156">
        <v>13182.17</v>
      </c>
      <c r="M190" s="20">
        <v>40087</v>
      </c>
      <c r="N190" s="20">
        <v>40451</v>
      </c>
      <c r="O190" s="161">
        <v>40185</v>
      </c>
      <c r="P190" s="162" t="s">
        <v>2922</v>
      </c>
      <c r="Q190" s="161">
        <v>40548</v>
      </c>
      <c r="R190" s="162" t="s">
        <v>2922</v>
      </c>
    </row>
    <row r="191" spans="2:18" s="31" customFormat="1" ht="25.5" x14ac:dyDescent="0.2">
      <c r="B191" s="17" t="s">
        <v>3253</v>
      </c>
      <c r="C191" s="17" t="s">
        <v>3254</v>
      </c>
      <c r="D191" s="185" t="s">
        <v>3255</v>
      </c>
      <c r="E191" s="18">
        <v>5924.2</v>
      </c>
      <c r="F191" s="18">
        <v>4655.5200000000004</v>
      </c>
      <c r="G191" s="156">
        <v>1268.6799999999994</v>
      </c>
      <c r="H191" s="160">
        <f t="shared" si="4"/>
        <v>0.27251091177784637</v>
      </c>
      <c r="I191" s="155">
        <f t="shared" si="5"/>
        <v>2.6084375279564294E-5</v>
      </c>
      <c r="J191" s="156">
        <v>5924.2</v>
      </c>
      <c r="K191" s="156">
        <v>4655.5200000000004</v>
      </c>
      <c r="L191" s="156">
        <v>1268.6799999999994</v>
      </c>
      <c r="M191" s="20">
        <v>40087</v>
      </c>
      <c r="N191" s="20">
        <v>40451</v>
      </c>
      <c r="O191" s="161">
        <v>40210</v>
      </c>
      <c r="P191" s="162" t="s">
        <v>2990</v>
      </c>
      <c r="Q191" s="161">
        <v>40360</v>
      </c>
      <c r="R191" s="162" t="s">
        <v>2916</v>
      </c>
    </row>
    <row r="192" spans="2:18" s="31" customFormat="1" ht="25.5" x14ac:dyDescent="0.2">
      <c r="B192" s="17" t="s">
        <v>3256</v>
      </c>
      <c r="C192" s="17" t="s">
        <v>3257</v>
      </c>
      <c r="D192" s="185" t="s">
        <v>3258</v>
      </c>
      <c r="E192" s="18">
        <v>30060.73</v>
      </c>
      <c r="F192" s="18">
        <v>21121.59</v>
      </c>
      <c r="G192" s="156">
        <v>8939.14</v>
      </c>
      <c r="H192" s="160">
        <f t="shared" si="4"/>
        <v>0.42322287289924665</v>
      </c>
      <c r="I192" s="155">
        <f t="shared" si="5"/>
        <v>1.3235801669384166E-4</v>
      </c>
      <c r="J192" s="156">
        <v>30060.73</v>
      </c>
      <c r="K192" s="156">
        <v>21121.59</v>
      </c>
      <c r="L192" s="156">
        <v>8939.14</v>
      </c>
      <c r="M192" s="20">
        <v>40087</v>
      </c>
      <c r="N192" s="20">
        <v>40451</v>
      </c>
      <c r="O192" s="161">
        <v>40322</v>
      </c>
      <c r="P192" s="162" t="s">
        <v>2914</v>
      </c>
      <c r="Q192" s="161">
        <v>40449</v>
      </c>
      <c r="R192" s="162" t="s">
        <v>2915</v>
      </c>
    </row>
    <row r="193" spans="2:18" s="31" customFormat="1" x14ac:dyDescent="0.2">
      <c r="B193" s="17" t="s">
        <v>3259</v>
      </c>
      <c r="C193" s="17" t="s">
        <v>3260</v>
      </c>
      <c r="D193" s="185" t="s">
        <v>3261</v>
      </c>
      <c r="E193" s="18">
        <v>17478.650000000001</v>
      </c>
      <c r="F193" s="18">
        <v>23143.4</v>
      </c>
      <c r="G193" s="156">
        <v>-5664.75</v>
      </c>
      <c r="H193" s="160">
        <f t="shared" si="4"/>
        <v>-0.24476740669046032</v>
      </c>
      <c r="I193" s="155">
        <f t="shared" si="5"/>
        <v>7.6958857901515226E-5</v>
      </c>
      <c r="J193" s="156">
        <v>17478.650000000001</v>
      </c>
      <c r="K193" s="156">
        <v>23143.4</v>
      </c>
      <c r="L193" s="156">
        <v>-5664.75</v>
      </c>
      <c r="M193" s="20">
        <v>40087</v>
      </c>
      <c r="N193" s="20">
        <v>40451</v>
      </c>
      <c r="O193" s="161">
        <v>40205</v>
      </c>
      <c r="P193" s="162" t="s">
        <v>2922</v>
      </c>
      <c r="Q193" s="161">
        <v>40451</v>
      </c>
      <c r="R193" s="162" t="s">
        <v>2915</v>
      </c>
    </row>
    <row r="194" spans="2:18" s="31" customFormat="1" x14ac:dyDescent="0.2">
      <c r="B194" s="17" t="s">
        <v>3262</v>
      </c>
      <c r="C194" s="17" t="s">
        <v>3263</v>
      </c>
      <c r="D194" s="185" t="s">
        <v>3264</v>
      </c>
      <c r="E194" s="18">
        <v>2099152.94</v>
      </c>
      <c r="F194" s="18">
        <v>3009467.72</v>
      </c>
      <c r="G194" s="156">
        <v>-910314.78000000026</v>
      </c>
      <c r="H194" s="160">
        <f t="shared" si="4"/>
        <v>-0.30248364983293463</v>
      </c>
      <c r="I194" s="155">
        <f t="shared" si="5"/>
        <v>9.2426138645151611E-3</v>
      </c>
      <c r="J194" s="156">
        <v>2099152.94</v>
      </c>
      <c r="K194" s="156">
        <v>3009467.72</v>
      </c>
      <c r="L194" s="156">
        <v>-910314.78000000026</v>
      </c>
      <c r="M194" s="20">
        <v>40087</v>
      </c>
      <c r="N194" s="20">
        <v>40451</v>
      </c>
      <c r="O194" s="161">
        <v>40360</v>
      </c>
      <c r="P194" s="162" t="s">
        <v>2916</v>
      </c>
      <c r="Q194" s="161">
        <v>40543</v>
      </c>
      <c r="R194" s="162" t="s">
        <v>2921</v>
      </c>
    </row>
    <row r="195" spans="2:18" s="31" customFormat="1" x14ac:dyDescent="0.2">
      <c r="B195" s="17" t="s">
        <v>3265</v>
      </c>
      <c r="C195" s="17" t="s">
        <v>3266</v>
      </c>
      <c r="D195" s="185" t="s">
        <v>3267</v>
      </c>
      <c r="E195" s="18">
        <v>1390.99</v>
      </c>
      <c r="F195" s="18">
        <v>-2500</v>
      </c>
      <c r="G195" s="156">
        <v>2500</v>
      </c>
      <c r="H195" s="160">
        <f t="shared" si="4"/>
        <v>-1</v>
      </c>
      <c r="I195" s="155">
        <f t="shared" si="5"/>
        <v>0</v>
      </c>
      <c r="J195" s="156">
        <v>0</v>
      </c>
      <c r="K195" s="156">
        <v>-2500</v>
      </c>
      <c r="L195" s="156">
        <v>2500</v>
      </c>
      <c r="M195" s="20">
        <v>40087</v>
      </c>
      <c r="N195" s="20">
        <v>40451</v>
      </c>
      <c r="O195" s="161">
        <v>37679</v>
      </c>
      <c r="P195" s="162" t="s">
        <v>2990</v>
      </c>
      <c r="Q195" s="161">
        <v>38476</v>
      </c>
      <c r="R195" s="162" t="s">
        <v>2914</v>
      </c>
    </row>
    <row r="196" spans="2:18" s="31" customFormat="1" x14ac:dyDescent="0.2">
      <c r="B196" s="17" t="s">
        <v>3268</v>
      </c>
      <c r="C196" s="17" t="s">
        <v>3269</v>
      </c>
      <c r="D196" s="185" t="s">
        <v>3270</v>
      </c>
      <c r="E196" s="18">
        <v>30714.440000000002</v>
      </c>
      <c r="F196" s="18">
        <v>57532.62</v>
      </c>
      <c r="G196" s="156">
        <v>-26818.18</v>
      </c>
      <c r="H196" s="160">
        <f t="shared" si="4"/>
        <v>-0.46613868793042973</v>
      </c>
      <c r="I196" s="155">
        <f t="shared" si="5"/>
        <v>1.3523631536100416E-4</v>
      </c>
      <c r="J196" s="156">
        <v>30714.440000000002</v>
      </c>
      <c r="K196" s="156">
        <v>57532.62</v>
      </c>
      <c r="L196" s="156">
        <v>-26818.18</v>
      </c>
      <c r="M196" s="20">
        <v>40087</v>
      </c>
      <c r="N196" s="20">
        <v>40451</v>
      </c>
      <c r="O196" s="161">
        <v>40331</v>
      </c>
      <c r="P196" s="162" t="s">
        <v>3056</v>
      </c>
      <c r="Q196" s="161">
        <v>40675</v>
      </c>
      <c r="R196" s="162" t="s">
        <v>2914</v>
      </c>
    </row>
    <row r="197" spans="2:18" s="31" customFormat="1" x14ac:dyDescent="0.2">
      <c r="B197" s="17" t="s">
        <v>1771</v>
      </c>
      <c r="C197" s="17" t="s">
        <v>1772</v>
      </c>
      <c r="D197" s="185" t="s">
        <v>1772</v>
      </c>
      <c r="E197" s="18">
        <v>2064.71</v>
      </c>
      <c r="F197" s="163" t="s">
        <v>2801</v>
      </c>
      <c r="G197" s="159"/>
      <c r="H197" s="160"/>
      <c r="I197" s="155">
        <f t="shared" si="5"/>
        <v>1.8057334779531902E-3</v>
      </c>
      <c r="J197" s="156">
        <v>410112.42</v>
      </c>
      <c r="K197" s="164" t="s">
        <v>2801</v>
      </c>
      <c r="L197" s="159"/>
      <c r="M197" s="20">
        <v>40087</v>
      </c>
      <c r="N197" s="20">
        <v>40451</v>
      </c>
      <c r="O197" s="161">
        <v>39720</v>
      </c>
      <c r="P197" s="162" t="s">
        <v>2915</v>
      </c>
      <c r="Q197" s="161">
        <v>40117</v>
      </c>
      <c r="R197" s="162" t="s">
        <v>2917</v>
      </c>
    </row>
    <row r="198" spans="2:18" s="31" customFormat="1" x14ac:dyDescent="0.2">
      <c r="B198" s="17" t="s">
        <v>2523</v>
      </c>
      <c r="C198" s="17" t="s">
        <v>2524</v>
      </c>
      <c r="D198" s="185" t="s">
        <v>2524</v>
      </c>
      <c r="E198" s="18">
        <v>7295.17</v>
      </c>
      <c r="F198" s="163" t="s">
        <v>2801</v>
      </c>
      <c r="G198" s="159"/>
      <c r="H198" s="160"/>
      <c r="I198" s="155">
        <f t="shared" si="5"/>
        <v>6.436631290068425E-3</v>
      </c>
      <c r="J198" s="156">
        <v>1461867.1400000001</v>
      </c>
      <c r="K198" s="164" t="s">
        <v>2801</v>
      </c>
      <c r="L198" s="159"/>
      <c r="M198" s="20">
        <v>40087</v>
      </c>
      <c r="N198" s="20">
        <v>40451</v>
      </c>
      <c r="O198" s="161">
        <v>39720</v>
      </c>
      <c r="P198" s="162" t="s">
        <v>2915</v>
      </c>
      <c r="Q198" s="161">
        <v>40117</v>
      </c>
      <c r="R198" s="162" t="s">
        <v>2917</v>
      </c>
    </row>
    <row r="199" spans="2:18" s="31" customFormat="1" x14ac:dyDescent="0.2">
      <c r="B199" s="17" t="s">
        <v>1372</v>
      </c>
      <c r="C199" s="17" t="s">
        <v>1373</v>
      </c>
      <c r="D199" s="185" t="s">
        <v>1374</v>
      </c>
      <c r="E199" s="18">
        <v>-54830.53</v>
      </c>
      <c r="F199" s="18">
        <v>57691.78</v>
      </c>
      <c r="G199" s="156">
        <v>-15248.259999999995</v>
      </c>
      <c r="H199" s="160">
        <f t="shared" si="4"/>
        <v>-0.26430559084847088</v>
      </c>
      <c r="I199" s="155">
        <f t="shared" si="5"/>
        <v>1.8687969748922942E-4</v>
      </c>
      <c r="J199" s="156">
        <v>42443.520000000004</v>
      </c>
      <c r="K199" s="156">
        <v>57691.78</v>
      </c>
      <c r="L199" s="156">
        <v>-15248.259999999995</v>
      </c>
      <c r="M199" s="20">
        <v>40087</v>
      </c>
      <c r="N199" s="20">
        <v>40451</v>
      </c>
      <c r="O199" s="161">
        <v>39636</v>
      </c>
      <c r="P199" s="162" t="s">
        <v>2916</v>
      </c>
      <c r="Q199" s="161">
        <v>39719</v>
      </c>
      <c r="R199" s="162" t="s">
        <v>2915</v>
      </c>
    </row>
    <row r="200" spans="2:18" s="31" customFormat="1" ht="25.5" x14ac:dyDescent="0.2">
      <c r="B200" s="17" t="s">
        <v>3271</v>
      </c>
      <c r="C200" s="17" t="s">
        <v>3272</v>
      </c>
      <c r="D200" s="185" t="s">
        <v>3273</v>
      </c>
      <c r="E200" s="18">
        <v>138381.22</v>
      </c>
      <c r="F200" s="18">
        <v>99815.99</v>
      </c>
      <c r="G200" s="156">
        <v>38565.229999999996</v>
      </c>
      <c r="H200" s="160">
        <f t="shared" si="4"/>
        <v>0.38636324701082458</v>
      </c>
      <c r="I200" s="155">
        <f t="shared" si="5"/>
        <v>6.0929537728705114E-4</v>
      </c>
      <c r="J200" s="156">
        <v>138381.22</v>
      </c>
      <c r="K200" s="156">
        <v>99815.99</v>
      </c>
      <c r="L200" s="156">
        <v>38565.229999999996</v>
      </c>
      <c r="M200" s="20">
        <v>40087</v>
      </c>
      <c r="N200" s="20">
        <v>40451</v>
      </c>
      <c r="O200" s="161">
        <v>40221</v>
      </c>
      <c r="P200" s="162" t="s">
        <v>2990</v>
      </c>
      <c r="Q200" s="161">
        <v>40289</v>
      </c>
      <c r="R200" s="162" t="s">
        <v>2931</v>
      </c>
    </row>
    <row r="201" spans="2:18" s="31" customFormat="1" x14ac:dyDescent="0.2">
      <c r="B201" s="17" t="s">
        <v>3274</v>
      </c>
      <c r="C201" s="17" t="s">
        <v>3275</v>
      </c>
      <c r="D201" s="185" t="s">
        <v>3261</v>
      </c>
      <c r="E201" s="18">
        <v>19683.84</v>
      </c>
      <c r="F201" s="18">
        <v>23143.4</v>
      </c>
      <c r="G201" s="156">
        <v>-3459.5600000000013</v>
      </c>
      <c r="H201" s="160">
        <f t="shared" si="4"/>
        <v>-0.14948365408712641</v>
      </c>
      <c r="I201" s="155">
        <f t="shared" si="5"/>
        <v>8.6668355137047853E-5</v>
      </c>
      <c r="J201" s="156">
        <v>19683.84</v>
      </c>
      <c r="K201" s="156">
        <v>23143.4</v>
      </c>
      <c r="L201" s="156">
        <v>-3459.5600000000013</v>
      </c>
      <c r="M201" s="20">
        <v>40087</v>
      </c>
      <c r="N201" s="20">
        <v>40451</v>
      </c>
      <c r="O201" s="161">
        <v>40205</v>
      </c>
      <c r="P201" s="162" t="s">
        <v>2922</v>
      </c>
      <c r="Q201" s="161">
        <v>40451</v>
      </c>
      <c r="R201" s="162" t="s">
        <v>2915</v>
      </c>
    </row>
    <row r="202" spans="2:18" s="31" customFormat="1" x14ac:dyDescent="0.2">
      <c r="B202" s="17" t="s">
        <v>3276</v>
      </c>
      <c r="C202" s="17" t="s">
        <v>3277</v>
      </c>
      <c r="D202" s="185" t="s">
        <v>3278</v>
      </c>
      <c r="E202" s="18">
        <v>1227.68</v>
      </c>
      <c r="F202" s="18">
        <v>-2500</v>
      </c>
      <c r="G202" s="156">
        <v>2500</v>
      </c>
      <c r="H202" s="160">
        <f t="shared" si="4"/>
        <v>-1</v>
      </c>
      <c r="I202" s="155">
        <f t="shared" si="5"/>
        <v>0</v>
      </c>
      <c r="J202" s="156">
        <v>0</v>
      </c>
      <c r="K202" s="156">
        <v>-2500</v>
      </c>
      <c r="L202" s="156">
        <v>2500</v>
      </c>
      <c r="M202" s="20">
        <v>40087</v>
      </c>
      <c r="N202" s="20">
        <v>40451</v>
      </c>
      <c r="O202" s="161">
        <v>37294</v>
      </c>
      <c r="P202" s="162" t="s">
        <v>2990</v>
      </c>
      <c r="Q202" s="161">
        <v>38476</v>
      </c>
      <c r="R202" s="162" t="s">
        <v>2914</v>
      </c>
    </row>
    <row r="203" spans="2:18" s="31" customFormat="1" x14ac:dyDescent="0.2">
      <c r="B203" s="17" t="s">
        <v>3279</v>
      </c>
      <c r="C203" s="17" t="s">
        <v>3280</v>
      </c>
      <c r="D203" s="185" t="s">
        <v>3281</v>
      </c>
      <c r="E203" s="18">
        <v>3523.83</v>
      </c>
      <c r="F203" s="18">
        <v>-2500</v>
      </c>
      <c r="G203" s="156">
        <v>2500</v>
      </c>
      <c r="H203" s="160">
        <f t="shared" si="4"/>
        <v>-1</v>
      </c>
      <c r="I203" s="155">
        <f t="shared" si="5"/>
        <v>0</v>
      </c>
      <c r="J203" s="156">
        <v>0</v>
      </c>
      <c r="K203" s="156">
        <v>-2500</v>
      </c>
      <c r="L203" s="156">
        <v>2500</v>
      </c>
      <c r="M203" s="20">
        <v>40087</v>
      </c>
      <c r="N203" s="20">
        <v>40451</v>
      </c>
      <c r="O203" s="161">
        <v>37642</v>
      </c>
      <c r="P203" s="162" t="s">
        <v>2922</v>
      </c>
      <c r="Q203" s="161">
        <v>38476</v>
      </c>
      <c r="R203" s="162" t="s">
        <v>2914</v>
      </c>
    </row>
    <row r="204" spans="2:18" s="31" customFormat="1" x14ac:dyDescent="0.2">
      <c r="B204" s="17" t="s">
        <v>3282</v>
      </c>
      <c r="C204" s="17" t="s">
        <v>3283</v>
      </c>
      <c r="D204" s="185" t="s">
        <v>3284</v>
      </c>
      <c r="E204" s="18">
        <v>3917.94</v>
      </c>
      <c r="F204" s="18">
        <v>-2500</v>
      </c>
      <c r="G204" s="156">
        <v>2500</v>
      </c>
      <c r="H204" s="160">
        <f t="shared" si="4"/>
        <v>-1</v>
      </c>
      <c r="I204" s="155">
        <f t="shared" si="5"/>
        <v>0</v>
      </c>
      <c r="J204" s="156">
        <v>0</v>
      </c>
      <c r="K204" s="156">
        <v>-2500</v>
      </c>
      <c r="L204" s="156">
        <v>2500</v>
      </c>
      <c r="M204" s="20">
        <v>40087</v>
      </c>
      <c r="N204" s="20">
        <v>40451</v>
      </c>
      <c r="O204" s="161">
        <v>37683</v>
      </c>
      <c r="P204" s="162" t="s">
        <v>2930</v>
      </c>
      <c r="Q204" s="161">
        <v>38476</v>
      </c>
      <c r="R204" s="162" t="s">
        <v>2914</v>
      </c>
    </row>
    <row r="205" spans="2:18" s="31" customFormat="1" x14ac:dyDescent="0.2">
      <c r="B205" s="17" t="s">
        <v>3285</v>
      </c>
      <c r="C205" s="17" t="s">
        <v>3286</v>
      </c>
      <c r="D205" s="185" t="s">
        <v>3287</v>
      </c>
      <c r="E205" s="18">
        <v>1637.66</v>
      </c>
      <c r="F205" s="18">
        <v>-2500</v>
      </c>
      <c r="G205" s="156">
        <v>2500</v>
      </c>
      <c r="H205" s="160">
        <f t="shared" si="4"/>
        <v>-1</v>
      </c>
      <c r="I205" s="155">
        <f t="shared" si="5"/>
        <v>0</v>
      </c>
      <c r="J205" s="156">
        <v>0</v>
      </c>
      <c r="K205" s="156">
        <v>-2500</v>
      </c>
      <c r="L205" s="156">
        <v>2500</v>
      </c>
      <c r="M205" s="20">
        <v>40087</v>
      </c>
      <c r="N205" s="20">
        <v>40451</v>
      </c>
      <c r="O205" s="161">
        <v>37740</v>
      </c>
      <c r="P205" s="162" t="s">
        <v>2931</v>
      </c>
      <c r="Q205" s="161">
        <v>38476</v>
      </c>
      <c r="R205" s="162" t="s">
        <v>2914</v>
      </c>
    </row>
    <row r="206" spans="2:18" s="31" customFormat="1" ht="25.5" x14ac:dyDescent="0.2">
      <c r="B206" s="17" t="s">
        <v>3288</v>
      </c>
      <c r="C206" s="17" t="s">
        <v>3289</v>
      </c>
      <c r="D206" s="185" t="s">
        <v>3290</v>
      </c>
      <c r="E206" s="18">
        <v>25140.510000000002</v>
      </c>
      <c r="F206" s="18">
        <v>18727.55</v>
      </c>
      <c r="G206" s="156">
        <v>6412.9600000000028</v>
      </c>
      <c r="H206" s="160">
        <f t="shared" si="4"/>
        <v>0.34243454162450526</v>
      </c>
      <c r="I206" s="155">
        <f t="shared" si="5"/>
        <v>1.1069418614490379E-4</v>
      </c>
      <c r="J206" s="156">
        <v>25140.510000000002</v>
      </c>
      <c r="K206" s="156">
        <v>18727.55</v>
      </c>
      <c r="L206" s="156">
        <v>6412.9600000000028</v>
      </c>
      <c r="M206" s="20">
        <v>40087</v>
      </c>
      <c r="N206" s="20">
        <v>40451</v>
      </c>
      <c r="O206" s="161">
        <v>40249</v>
      </c>
      <c r="P206" s="162" t="s">
        <v>2930</v>
      </c>
      <c r="Q206" s="161">
        <v>40375</v>
      </c>
      <c r="R206" s="162" t="s">
        <v>2916</v>
      </c>
    </row>
    <row r="207" spans="2:18" s="31" customFormat="1" x14ac:dyDescent="0.2">
      <c r="B207" s="17" t="s">
        <v>3291</v>
      </c>
      <c r="C207" s="17" t="s">
        <v>3292</v>
      </c>
      <c r="D207" s="185" t="s">
        <v>3293</v>
      </c>
      <c r="E207" s="18">
        <v>5281.17</v>
      </c>
      <c r="F207" s="18">
        <v>6645.08</v>
      </c>
      <c r="G207" s="156">
        <v>-1363.9099999999999</v>
      </c>
      <c r="H207" s="160">
        <f t="shared" ref="H207:H269" si="6">G207/F207</f>
        <v>-0.20525110307174629</v>
      </c>
      <c r="I207" s="155">
        <f t="shared" ref="I207:I270" si="7">J207/227116806</f>
        <v>2.3253100873565474E-5</v>
      </c>
      <c r="J207" s="156">
        <v>5281.17</v>
      </c>
      <c r="K207" s="156">
        <v>6645.08</v>
      </c>
      <c r="L207" s="156">
        <v>-1363.9099999999999</v>
      </c>
      <c r="M207" s="20">
        <v>40087</v>
      </c>
      <c r="N207" s="20">
        <v>40451</v>
      </c>
      <c r="O207" s="161">
        <v>40350</v>
      </c>
      <c r="P207" s="162" t="s">
        <v>3056</v>
      </c>
      <c r="Q207" s="161">
        <v>40449</v>
      </c>
      <c r="R207" s="162" t="s">
        <v>2915</v>
      </c>
    </row>
    <row r="208" spans="2:18" s="31" customFormat="1" x14ac:dyDescent="0.2">
      <c r="B208" s="17" t="s">
        <v>3294</v>
      </c>
      <c r="C208" s="17" t="s">
        <v>3295</v>
      </c>
      <c r="D208" s="185" t="s">
        <v>3296</v>
      </c>
      <c r="E208" s="18">
        <v>5876.02</v>
      </c>
      <c r="F208" s="18">
        <v>7300.27</v>
      </c>
      <c r="G208" s="156">
        <v>-1424.25</v>
      </c>
      <c r="H208" s="160">
        <f t="shared" si="6"/>
        <v>-0.19509552386418583</v>
      </c>
      <c r="I208" s="155">
        <f t="shared" si="7"/>
        <v>2.587223774184285E-5</v>
      </c>
      <c r="J208" s="156">
        <v>5876.02</v>
      </c>
      <c r="K208" s="156">
        <v>7300.27</v>
      </c>
      <c r="L208" s="156">
        <v>-1424.25</v>
      </c>
      <c r="M208" s="20">
        <v>40087</v>
      </c>
      <c r="N208" s="20">
        <v>40451</v>
      </c>
      <c r="O208" s="161">
        <v>40282</v>
      </c>
      <c r="P208" s="162" t="s">
        <v>2931</v>
      </c>
      <c r="Q208" s="161">
        <v>40449</v>
      </c>
      <c r="R208" s="162" t="s">
        <v>2915</v>
      </c>
    </row>
    <row r="209" spans="2:18" s="31" customFormat="1" x14ac:dyDescent="0.2">
      <c r="B209" s="17" t="s">
        <v>3297</v>
      </c>
      <c r="C209" s="17" t="s">
        <v>3298</v>
      </c>
      <c r="D209" s="185" t="s">
        <v>3299</v>
      </c>
      <c r="E209" s="18">
        <v>193.97</v>
      </c>
      <c r="F209" s="18">
        <v>986.03</v>
      </c>
      <c r="G209" s="156">
        <v>-792.06</v>
      </c>
      <c r="H209" s="160">
        <f t="shared" si="6"/>
        <v>-0.80328184740829378</v>
      </c>
      <c r="I209" s="155">
        <f t="shared" si="7"/>
        <v>8.5405392677105542E-7</v>
      </c>
      <c r="J209" s="156">
        <v>193.97</v>
      </c>
      <c r="K209" s="156">
        <v>986.03</v>
      </c>
      <c r="L209" s="156">
        <v>-792.06</v>
      </c>
      <c r="M209" s="20">
        <v>40087</v>
      </c>
      <c r="N209" s="20">
        <v>40451</v>
      </c>
      <c r="O209" s="161">
        <v>40434</v>
      </c>
      <c r="P209" s="162" t="s">
        <v>2915</v>
      </c>
      <c r="Q209" s="161">
        <v>40575</v>
      </c>
      <c r="R209" s="162" t="s">
        <v>2990</v>
      </c>
    </row>
    <row r="210" spans="2:18" s="31" customFormat="1" x14ac:dyDescent="0.2">
      <c r="B210" s="17" t="s">
        <v>769</v>
      </c>
      <c r="C210" s="17" t="s">
        <v>770</v>
      </c>
      <c r="D210" s="185" t="s">
        <v>770</v>
      </c>
      <c r="E210" s="18">
        <v>110099.51000000001</v>
      </c>
      <c r="F210" s="163" t="s">
        <v>2801</v>
      </c>
      <c r="G210" s="159"/>
      <c r="H210" s="160"/>
      <c r="I210" s="155">
        <f t="shared" si="7"/>
        <v>4.8790955610744196E-4</v>
      </c>
      <c r="J210" s="156">
        <v>110812.46</v>
      </c>
      <c r="K210" s="164" t="s">
        <v>2801</v>
      </c>
      <c r="L210" s="159"/>
      <c r="M210" s="20">
        <v>40087</v>
      </c>
      <c r="N210" s="20">
        <v>40451</v>
      </c>
      <c r="O210" s="161">
        <v>40066</v>
      </c>
      <c r="P210" s="162" t="s">
        <v>2915</v>
      </c>
      <c r="Q210" s="161">
        <v>40451</v>
      </c>
      <c r="R210" s="162" t="s">
        <v>2915</v>
      </c>
    </row>
    <row r="211" spans="2:18" s="31" customFormat="1" x14ac:dyDescent="0.2">
      <c r="B211" s="17" t="s">
        <v>785</v>
      </c>
      <c r="C211" s="17" t="s">
        <v>786</v>
      </c>
      <c r="D211" s="185" t="s">
        <v>786</v>
      </c>
      <c r="E211" s="18">
        <v>321932.47000000003</v>
      </c>
      <c r="F211" s="163" t="s">
        <v>2801</v>
      </c>
      <c r="G211" s="159"/>
      <c r="H211" s="160"/>
      <c r="I211" s="155">
        <f t="shared" si="7"/>
        <v>1.4341418221600036E-3</v>
      </c>
      <c r="J211" s="156">
        <v>325717.71000000002</v>
      </c>
      <c r="K211" s="164" t="s">
        <v>2801</v>
      </c>
      <c r="L211" s="159"/>
      <c r="M211" s="20">
        <v>40087</v>
      </c>
      <c r="N211" s="20">
        <v>40451</v>
      </c>
      <c r="O211" s="161">
        <v>40066</v>
      </c>
      <c r="P211" s="162" t="s">
        <v>2915</v>
      </c>
      <c r="Q211" s="161">
        <v>40451</v>
      </c>
      <c r="R211" s="162" t="s">
        <v>2915</v>
      </c>
    </row>
    <row r="212" spans="2:18" s="31" customFormat="1" x14ac:dyDescent="0.2">
      <c r="B212" s="17" t="s">
        <v>793</v>
      </c>
      <c r="C212" s="17" t="s">
        <v>794</v>
      </c>
      <c r="D212" s="185" t="s">
        <v>794</v>
      </c>
      <c r="E212" s="18">
        <v>193433.57</v>
      </c>
      <c r="F212" s="163" t="s">
        <v>2801</v>
      </c>
      <c r="G212" s="159"/>
      <c r="H212" s="160"/>
      <c r="I212" s="155">
        <f t="shared" si="7"/>
        <v>9.0251674286049969E-4</v>
      </c>
      <c r="J212" s="156">
        <v>204976.72</v>
      </c>
      <c r="K212" s="164" t="s">
        <v>2801</v>
      </c>
      <c r="L212" s="159"/>
      <c r="M212" s="20">
        <v>40087</v>
      </c>
      <c r="N212" s="20">
        <v>40451</v>
      </c>
      <c r="O212" s="161">
        <v>40066</v>
      </c>
      <c r="P212" s="162" t="s">
        <v>2915</v>
      </c>
      <c r="Q212" s="161">
        <v>40451</v>
      </c>
      <c r="R212" s="162" t="s">
        <v>2915</v>
      </c>
    </row>
    <row r="213" spans="2:18" s="31" customFormat="1" x14ac:dyDescent="0.2">
      <c r="B213" s="17" t="s">
        <v>801</v>
      </c>
      <c r="C213" s="17" t="s">
        <v>802</v>
      </c>
      <c r="D213" s="185" t="s">
        <v>802</v>
      </c>
      <c r="E213" s="18">
        <v>862313.97</v>
      </c>
      <c r="F213" s="163" t="s">
        <v>2801</v>
      </c>
      <c r="G213" s="159"/>
      <c r="H213" s="160"/>
      <c r="I213" s="155">
        <f t="shared" si="7"/>
        <v>3.8768648410809369E-3</v>
      </c>
      <c r="J213" s="156">
        <v>880501.16</v>
      </c>
      <c r="K213" s="164" t="s">
        <v>2801</v>
      </c>
      <c r="L213" s="159"/>
      <c r="M213" s="20">
        <v>40087</v>
      </c>
      <c r="N213" s="20">
        <v>40451</v>
      </c>
      <c r="O213" s="161">
        <v>40066</v>
      </c>
      <c r="P213" s="162" t="s">
        <v>2915</v>
      </c>
      <c r="Q213" s="161">
        <v>40451</v>
      </c>
      <c r="R213" s="162" t="s">
        <v>2915</v>
      </c>
    </row>
    <row r="214" spans="2:18" s="31" customFormat="1" x14ac:dyDescent="0.2">
      <c r="B214" s="17" t="s">
        <v>812</v>
      </c>
      <c r="C214" s="17" t="s">
        <v>813</v>
      </c>
      <c r="D214" s="185" t="s">
        <v>813</v>
      </c>
      <c r="E214" s="18">
        <v>71605.460000000006</v>
      </c>
      <c r="F214" s="163" t="s">
        <v>2801</v>
      </c>
      <c r="G214" s="159"/>
      <c r="H214" s="160"/>
      <c r="I214" s="155">
        <f t="shared" si="7"/>
        <v>3.1863018538575257E-4</v>
      </c>
      <c r="J214" s="156">
        <v>72366.27</v>
      </c>
      <c r="K214" s="164" t="s">
        <v>2801</v>
      </c>
      <c r="L214" s="159"/>
      <c r="M214" s="20">
        <v>40087</v>
      </c>
      <c r="N214" s="20">
        <v>40451</v>
      </c>
      <c r="O214" s="161">
        <v>40066</v>
      </c>
      <c r="P214" s="162" t="s">
        <v>2915</v>
      </c>
      <c r="Q214" s="161">
        <v>40451</v>
      </c>
      <c r="R214" s="162" t="s">
        <v>2915</v>
      </c>
    </row>
    <row r="215" spans="2:18" s="31" customFormat="1" x14ac:dyDescent="0.2">
      <c r="B215" s="17" t="s">
        <v>94</v>
      </c>
      <c r="C215" s="17" t="s">
        <v>95</v>
      </c>
      <c r="D215" s="185" t="s">
        <v>96</v>
      </c>
      <c r="E215" s="18">
        <v>10420.75</v>
      </c>
      <c r="F215" s="18">
        <v>20398.29</v>
      </c>
      <c r="G215" s="156">
        <v>-4981.5</v>
      </c>
      <c r="H215" s="160">
        <f t="shared" si="6"/>
        <v>-0.24421164715277602</v>
      </c>
      <c r="I215" s="155">
        <f t="shared" si="7"/>
        <v>6.7880445624090018E-5</v>
      </c>
      <c r="J215" s="156">
        <v>15416.79</v>
      </c>
      <c r="K215" s="156">
        <v>20398.29</v>
      </c>
      <c r="L215" s="156">
        <v>-4981.5</v>
      </c>
      <c r="M215" s="20">
        <v>40087</v>
      </c>
      <c r="N215" s="20">
        <v>40451</v>
      </c>
      <c r="O215" s="161">
        <v>40000</v>
      </c>
      <c r="P215" s="162" t="s">
        <v>2916</v>
      </c>
      <c r="Q215" s="161">
        <v>40084</v>
      </c>
      <c r="R215" s="162" t="s">
        <v>2915</v>
      </c>
    </row>
    <row r="216" spans="2:18" s="31" customFormat="1" x14ac:dyDescent="0.2">
      <c r="B216" s="17" t="s">
        <v>1196</v>
      </c>
      <c r="C216" s="17" t="s">
        <v>1197</v>
      </c>
      <c r="D216" s="185" t="s">
        <v>1198</v>
      </c>
      <c r="E216" s="18">
        <v>769.55000000000007</v>
      </c>
      <c r="F216" s="18">
        <v>15599</v>
      </c>
      <c r="G216" s="156">
        <v>-7558.86</v>
      </c>
      <c r="H216" s="160">
        <f t="shared" si="6"/>
        <v>-0.48457337008782614</v>
      </c>
      <c r="I216" s="155">
        <f t="shared" si="7"/>
        <v>3.5400902916889381E-5</v>
      </c>
      <c r="J216" s="156">
        <v>8040.14</v>
      </c>
      <c r="K216" s="156">
        <v>15599</v>
      </c>
      <c r="L216" s="156">
        <v>-7558.86</v>
      </c>
      <c r="M216" s="20">
        <v>40087</v>
      </c>
      <c r="N216" s="20">
        <v>40451</v>
      </c>
      <c r="O216" s="161">
        <v>39854</v>
      </c>
      <c r="P216" s="162" t="s">
        <v>2990</v>
      </c>
      <c r="Q216" s="161">
        <v>40219</v>
      </c>
      <c r="R216" s="162" t="s">
        <v>2990</v>
      </c>
    </row>
    <row r="217" spans="2:18" s="31" customFormat="1" x14ac:dyDescent="0.2">
      <c r="B217" s="17" t="s">
        <v>3300</v>
      </c>
      <c r="C217" s="17" t="s">
        <v>3301</v>
      </c>
      <c r="D217" s="185" t="s">
        <v>3302</v>
      </c>
      <c r="E217" s="18">
        <v>81.87</v>
      </c>
      <c r="F217" s="18">
        <v>8013.63</v>
      </c>
      <c r="G217" s="156">
        <v>-7931.76</v>
      </c>
      <c r="H217" s="160">
        <f t="shared" si="6"/>
        <v>-0.98978365609592656</v>
      </c>
      <c r="I217" s="155">
        <f t="shared" si="7"/>
        <v>3.6047530538096776E-7</v>
      </c>
      <c r="J217" s="156">
        <v>81.87</v>
      </c>
      <c r="K217" s="156">
        <v>8013.63</v>
      </c>
      <c r="L217" s="156">
        <v>-7931.76</v>
      </c>
      <c r="M217" s="20">
        <v>40087</v>
      </c>
      <c r="N217" s="20">
        <v>40451</v>
      </c>
      <c r="O217" s="161">
        <v>40406</v>
      </c>
      <c r="P217" s="162" t="s">
        <v>2926</v>
      </c>
      <c r="Q217" s="161">
        <v>40513</v>
      </c>
      <c r="R217" s="162" t="s">
        <v>2921</v>
      </c>
    </row>
    <row r="218" spans="2:18" s="31" customFormat="1" x14ac:dyDescent="0.2">
      <c r="B218" s="17" t="s">
        <v>3303</v>
      </c>
      <c r="C218" s="17" t="s">
        <v>3304</v>
      </c>
      <c r="D218" s="185" t="s">
        <v>3305</v>
      </c>
      <c r="E218" s="18">
        <v>509.93</v>
      </c>
      <c r="F218" s="163" t="s">
        <v>2801</v>
      </c>
      <c r="G218" s="159"/>
      <c r="H218" s="160"/>
      <c r="I218" s="155">
        <f t="shared" si="7"/>
        <v>2.2452323497363732E-6</v>
      </c>
      <c r="J218" s="156">
        <v>509.93</v>
      </c>
      <c r="K218" s="164" t="s">
        <v>2801</v>
      </c>
      <c r="L218" s="159"/>
      <c r="M218" s="20">
        <v>40087</v>
      </c>
      <c r="N218" s="20">
        <v>40451</v>
      </c>
      <c r="O218" s="161">
        <v>40436</v>
      </c>
      <c r="P218" s="162" t="s">
        <v>2915</v>
      </c>
      <c r="Q218" s="161">
        <v>42643</v>
      </c>
      <c r="R218" s="162" t="s">
        <v>2915</v>
      </c>
    </row>
    <row r="219" spans="2:18" s="31" customFormat="1" x14ac:dyDescent="0.2">
      <c r="B219" s="17" t="s">
        <v>3306</v>
      </c>
      <c r="C219" s="17" t="s">
        <v>3307</v>
      </c>
      <c r="D219" s="185" t="s">
        <v>3308</v>
      </c>
      <c r="E219" s="18">
        <v>278.84000000000003</v>
      </c>
      <c r="F219" s="163" t="s">
        <v>2801</v>
      </c>
      <c r="G219" s="159"/>
      <c r="H219" s="160"/>
      <c r="I219" s="155">
        <f t="shared" si="7"/>
        <v>1.2277382942766466E-6</v>
      </c>
      <c r="J219" s="156">
        <v>278.84000000000003</v>
      </c>
      <c r="K219" s="164" t="s">
        <v>2801</v>
      </c>
      <c r="L219" s="159"/>
      <c r="M219" s="20">
        <v>40087</v>
      </c>
      <c r="N219" s="20">
        <v>40451</v>
      </c>
      <c r="O219" s="161">
        <v>40436</v>
      </c>
      <c r="P219" s="162" t="s">
        <v>2915</v>
      </c>
      <c r="Q219" s="161">
        <v>42643</v>
      </c>
      <c r="R219" s="162" t="s">
        <v>2915</v>
      </c>
    </row>
    <row r="220" spans="2:18" s="31" customFormat="1" x14ac:dyDescent="0.2">
      <c r="B220" s="17" t="s">
        <v>3309</v>
      </c>
      <c r="C220" s="17" t="s">
        <v>3310</v>
      </c>
      <c r="D220" s="185" t="s">
        <v>3311</v>
      </c>
      <c r="E220" s="18">
        <v>2680.88</v>
      </c>
      <c r="F220" s="163" t="s">
        <v>2801</v>
      </c>
      <c r="G220" s="159"/>
      <c r="H220" s="160"/>
      <c r="I220" s="155">
        <f t="shared" si="7"/>
        <v>1.1803970156219967E-5</v>
      </c>
      <c r="J220" s="156">
        <v>2680.88</v>
      </c>
      <c r="K220" s="164" t="s">
        <v>2801</v>
      </c>
      <c r="L220" s="159"/>
      <c r="M220" s="20">
        <v>40087</v>
      </c>
      <c r="N220" s="20">
        <v>40451</v>
      </c>
      <c r="O220" s="161">
        <v>40436</v>
      </c>
      <c r="P220" s="162" t="s">
        <v>2915</v>
      </c>
      <c r="Q220" s="161">
        <v>42643</v>
      </c>
      <c r="R220" s="162" t="s">
        <v>2915</v>
      </c>
    </row>
    <row r="221" spans="2:18" s="31" customFormat="1" ht="25.5" x14ac:dyDescent="0.2">
      <c r="B221" s="17" t="s">
        <v>3312</v>
      </c>
      <c r="C221" s="17" t="s">
        <v>3313</v>
      </c>
      <c r="D221" s="185" t="s">
        <v>3314</v>
      </c>
      <c r="E221" s="18">
        <v>187.64000000000001</v>
      </c>
      <c r="F221" s="163" t="s">
        <v>2801</v>
      </c>
      <c r="G221" s="159"/>
      <c r="H221" s="160"/>
      <c r="I221" s="155">
        <f t="shared" si="7"/>
        <v>8.2618280568810046E-7</v>
      </c>
      <c r="J221" s="156">
        <v>187.64000000000001</v>
      </c>
      <c r="K221" s="164" t="s">
        <v>2801</v>
      </c>
      <c r="L221" s="159"/>
      <c r="M221" s="20">
        <v>40087</v>
      </c>
      <c r="N221" s="20">
        <v>40451</v>
      </c>
      <c r="O221" s="161">
        <v>40435</v>
      </c>
      <c r="P221" s="162" t="s">
        <v>2915</v>
      </c>
      <c r="Q221" s="161">
        <v>42643</v>
      </c>
      <c r="R221" s="162" t="s">
        <v>2915</v>
      </c>
    </row>
    <row r="222" spans="2:18" s="31" customFormat="1" x14ac:dyDescent="0.2">
      <c r="B222" s="17" t="s">
        <v>3315</v>
      </c>
      <c r="C222" s="17" t="s">
        <v>3316</v>
      </c>
      <c r="D222" s="185" t="s">
        <v>3317</v>
      </c>
      <c r="E222" s="18">
        <v>121068.13</v>
      </c>
      <c r="F222" s="18">
        <v>87761.8</v>
      </c>
      <c r="G222" s="156">
        <v>33306.33</v>
      </c>
      <c r="H222" s="160">
        <f t="shared" si="6"/>
        <v>0.37950828264689196</v>
      </c>
      <c r="I222" s="155">
        <f t="shared" si="7"/>
        <v>5.3306548349398681E-4</v>
      </c>
      <c r="J222" s="156">
        <v>121068.13</v>
      </c>
      <c r="K222" s="156">
        <v>87761.8</v>
      </c>
      <c r="L222" s="156">
        <v>33306.33</v>
      </c>
      <c r="M222" s="20">
        <v>40087</v>
      </c>
      <c r="N222" s="20">
        <v>40451</v>
      </c>
      <c r="O222" s="161">
        <v>40283</v>
      </c>
      <c r="P222" s="162" t="s">
        <v>2931</v>
      </c>
      <c r="Q222" s="161">
        <v>40449</v>
      </c>
      <c r="R222" s="162" t="s">
        <v>2915</v>
      </c>
    </row>
    <row r="223" spans="2:18" s="31" customFormat="1" x14ac:dyDescent="0.2">
      <c r="B223" s="17" t="s">
        <v>3318</v>
      </c>
      <c r="C223" s="17" t="s">
        <v>3319</v>
      </c>
      <c r="D223" s="185" t="s">
        <v>3320</v>
      </c>
      <c r="E223" s="18">
        <v>53804.99</v>
      </c>
      <c r="F223" s="18">
        <v>36193.51</v>
      </c>
      <c r="G223" s="156">
        <v>17611.479999999996</v>
      </c>
      <c r="H223" s="160">
        <f t="shared" si="6"/>
        <v>0.48659220948728088</v>
      </c>
      <c r="I223" s="155">
        <f t="shared" si="7"/>
        <v>2.3690448517491039E-4</v>
      </c>
      <c r="J223" s="156">
        <v>53804.99</v>
      </c>
      <c r="K223" s="156">
        <v>36193.51</v>
      </c>
      <c r="L223" s="156">
        <v>17611.479999999996</v>
      </c>
      <c r="M223" s="20">
        <v>40087</v>
      </c>
      <c r="N223" s="20">
        <v>40451</v>
      </c>
      <c r="O223" s="161">
        <v>40136</v>
      </c>
      <c r="P223" s="162" t="s">
        <v>2965</v>
      </c>
      <c r="Q223" s="161">
        <v>40206</v>
      </c>
      <c r="R223" s="162" t="s">
        <v>2922</v>
      </c>
    </row>
    <row r="224" spans="2:18" s="31" customFormat="1" x14ac:dyDescent="0.2">
      <c r="B224" s="17" t="s">
        <v>722</v>
      </c>
      <c r="C224" s="17" t="s">
        <v>723</v>
      </c>
      <c r="D224" s="185" t="s">
        <v>724</v>
      </c>
      <c r="E224" s="18">
        <v>99527.400000000009</v>
      </c>
      <c r="F224" s="18">
        <v>67799.570000000007</v>
      </c>
      <c r="G224" s="156">
        <v>35523.42</v>
      </c>
      <c r="H224" s="160">
        <f t="shared" si="6"/>
        <v>0.5239475707589295</v>
      </c>
      <c r="I224" s="155">
        <f t="shared" si="7"/>
        <v>4.5493326460394133E-4</v>
      </c>
      <c r="J224" s="156">
        <v>103322.99</v>
      </c>
      <c r="K224" s="156">
        <v>67799.570000000007</v>
      </c>
      <c r="L224" s="156">
        <v>35523.42</v>
      </c>
      <c r="M224" s="20">
        <v>40087</v>
      </c>
      <c r="N224" s="20">
        <v>40451</v>
      </c>
      <c r="O224" s="161">
        <v>40049</v>
      </c>
      <c r="P224" s="162" t="s">
        <v>2926</v>
      </c>
      <c r="Q224" s="161">
        <v>40084</v>
      </c>
      <c r="R224" s="162" t="s">
        <v>2915</v>
      </c>
    </row>
    <row r="225" spans="2:18" s="31" customFormat="1" x14ac:dyDescent="0.2">
      <c r="B225" s="17" t="s">
        <v>3321</v>
      </c>
      <c r="C225" s="17" t="s">
        <v>3322</v>
      </c>
      <c r="D225" s="185" t="s">
        <v>3323</v>
      </c>
      <c r="E225" s="18">
        <v>6045.38</v>
      </c>
      <c r="F225" s="18">
        <v>18408.920000000002</v>
      </c>
      <c r="G225" s="156">
        <v>-12363.54</v>
      </c>
      <c r="H225" s="160">
        <f t="shared" si="6"/>
        <v>-0.67160593886007436</v>
      </c>
      <c r="I225" s="155">
        <f t="shared" si="7"/>
        <v>2.6617933328984912E-5</v>
      </c>
      <c r="J225" s="156">
        <v>6045.38</v>
      </c>
      <c r="K225" s="156">
        <v>18408.920000000002</v>
      </c>
      <c r="L225" s="156">
        <v>-12363.54</v>
      </c>
      <c r="M225" s="20">
        <v>40087</v>
      </c>
      <c r="N225" s="20">
        <v>40451</v>
      </c>
      <c r="O225" s="161">
        <v>40225</v>
      </c>
      <c r="P225" s="162" t="s">
        <v>2990</v>
      </c>
      <c r="Q225" s="161">
        <v>40449</v>
      </c>
      <c r="R225" s="162" t="s">
        <v>2915</v>
      </c>
    </row>
    <row r="226" spans="2:18" s="31" customFormat="1" x14ac:dyDescent="0.2">
      <c r="B226" s="17" t="s">
        <v>3324</v>
      </c>
      <c r="C226" s="17" t="s">
        <v>3325</v>
      </c>
      <c r="D226" s="185" t="s">
        <v>3326</v>
      </c>
      <c r="E226" s="18">
        <v>1461.13</v>
      </c>
      <c r="F226" s="18">
        <v>3626.46</v>
      </c>
      <c r="G226" s="156">
        <v>-2165.33</v>
      </c>
      <c r="H226" s="160">
        <f t="shared" si="6"/>
        <v>-0.59709192987100368</v>
      </c>
      <c r="I226" s="155">
        <f t="shared" si="7"/>
        <v>6.4333856473835766E-6</v>
      </c>
      <c r="J226" s="156">
        <v>1461.13</v>
      </c>
      <c r="K226" s="156">
        <v>3626.46</v>
      </c>
      <c r="L226" s="156">
        <v>-2165.33</v>
      </c>
      <c r="M226" s="20">
        <v>40087</v>
      </c>
      <c r="N226" s="20">
        <v>40451</v>
      </c>
      <c r="O226" s="161">
        <v>40124</v>
      </c>
      <c r="P226" s="162" t="s">
        <v>2965</v>
      </c>
      <c r="Q226" s="161">
        <v>40449</v>
      </c>
      <c r="R226" s="162" t="s">
        <v>2915</v>
      </c>
    </row>
    <row r="227" spans="2:18" s="31" customFormat="1" x14ac:dyDescent="0.2">
      <c r="B227" s="17" t="s">
        <v>3327</v>
      </c>
      <c r="C227" s="17" t="s">
        <v>3328</v>
      </c>
      <c r="D227" s="185" t="s">
        <v>3329</v>
      </c>
      <c r="E227" s="18">
        <v>236680.34</v>
      </c>
      <c r="F227" s="18">
        <v>226684</v>
      </c>
      <c r="G227" s="156">
        <v>9996.3399999999965</v>
      </c>
      <c r="H227" s="160">
        <f t="shared" si="6"/>
        <v>4.4098127790227794E-2</v>
      </c>
      <c r="I227" s="155">
        <f t="shared" si="7"/>
        <v>1.0421084382456489E-3</v>
      </c>
      <c r="J227" s="156">
        <v>236680.34</v>
      </c>
      <c r="K227" s="156">
        <v>226684</v>
      </c>
      <c r="L227" s="156">
        <v>9996.3399999999965</v>
      </c>
      <c r="M227" s="20">
        <v>40087</v>
      </c>
      <c r="N227" s="20">
        <v>40451</v>
      </c>
      <c r="O227" s="161">
        <v>40093</v>
      </c>
      <c r="P227" s="162" t="s">
        <v>2917</v>
      </c>
      <c r="Q227" s="161">
        <v>40451</v>
      </c>
      <c r="R227" s="162" t="s">
        <v>2915</v>
      </c>
    </row>
    <row r="228" spans="2:18" s="31" customFormat="1" x14ac:dyDescent="0.2">
      <c r="B228" s="17" t="s">
        <v>641</v>
      </c>
      <c r="C228" s="17" t="s">
        <v>642</v>
      </c>
      <c r="D228" s="185" t="s">
        <v>642</v>
      </c>
      <c r="E228" s="18">
        <v>-1842.33</v>
      </c>
      <c r="F228" s="163" t="s">
        <v>2801</v>
      </c>
      <c r="G228" s="159"/>
      <c r="H228" s="160"/>
      <c r="I228" s="155">
        <f t="shared" si="7"/>
        <v>4.8970615587117759E-3</v>
      </c>
      <c r="J228" s="156">
        <v>1112204.98</v>
      </c>
      <c r="K228" s="164" t="s">
        <v>2801</v>
      </c>
      <c r="L228" s="159"/>
      <c r="M228" s="20">
        <v>40087</v>
      </c>
      <c r="N228" s="20">
        <v>40451</v>
      </c>
      <c r="O228" s="161">
        <v>39343</v>
      </c>
      <c r="P228" s="162" t="s">
        <v>2915</v>
      </c>
      <c r="Q228" s="161">
        <v>39752</v>
      </c>
      <c r="R228" s="162" t="s">
        <v>2917</v>
      </c>
    </row>
    <row r="229" spans="2:18" s="31" customFormat="1" x14ac:dyDescent="0.2">
      <c r="B229" s="17" t="s">
        <v>1155</v>
      </c>
      <c r="C229" s="17" t="s">
        <v>1156</v>
      </c>
      <c r="D229" s="185" t="s">
        <v>1157</v>
      </c>
      <c r="E229" s="18">
        <v>301.51</v>
      </c>
      <c r="F229" s="18">
        <v>9149</v>
      </c>
      <c r="G229" s="156">
        <v>1586.92</v>
      </c>
      <c r="H229" s="160">
        <f t="shared" si="6"/>
        <v>0.17345283637556017</v>
      </c>
      <c r="I229" s="155">
        <f t="shared" si="7"/>
        <v>4.7270478081661647E-5</v>
      </c>
      <c r="J229" s="156">
        <v>10735.92</v>
      </c>
      <c r="K229" s="156">
        <v>9149</v>
      </c>
      <c r="L229" s="156">
        <v>1586.92</v>
      </c>
      <c r="M229" s="20">
        <v>40087</v>
      </c>
      <c r="N229" s="20">
        <v>40451</v>
      </c>
      <c r="O229" s="161">
        <v>39797</v>
      </c>
      <c r="P229" s="162" t="s">
        <v>2921</v>
      </c>
      <c r="Q229" s="161">
        <v>40159</v>
      </c>
      <c r="R229" s="162" t="s">
        <v>2921</v>
      </c>
    </row>
    <row r="230" spans="2:18" s="31" customFormat="1" x14ac:dyDescent="0.2">
      <c r="B230" s="17" t="s">
        <v>3330</v>
      </c>
      <c r="C230" s="17" t="s">
        <v>3331</v>
      </c>
      <c r="D230" s="185" t="s">
        <v>3332</v>
      </c>
      <c r="E230" s="18">
        <v>-151225.83000000002</v>
      </c>
      <c r="F230" s="18">
        <v>1095.3399999999999</v>
      </c>
      <c r="G230" s="156">
        <v>-152321.17000000001</v>
      </c>
      <c r="H230" s="160">
        <f t="shared" si="6"/>
        <v>-139.06291197253822</v>
      </c>
      <c r="I230" s="155">
        <f t="shared" si="7"/>
        <v>-6.6585046110590341E-4</v>
      </c>
      <c r="J230" s="156">
        <v>-151225.83000000002</v>
      </c>
      <c r="K230" s="156">
        <v>1095.3399999999999</v>
      </c>
      <c r="L230" s="156">
        <v>-152321.17000000001</v>
      </c>
      <c r="M230" s="20">
        <v>40087</v>
      </c>
      <c r="N230" s="20">
        <v>40451</v>
      </c>
      <c r="O230" s="161">
        <v>40157</v>
      </c>
      <c r="P230" s="162" t="s">
        <v>2921</v>
      </c>
      <c r="Q230" s="161">
        <v>40168</v>
      </c>
      <c r="R230" s="162" t="s">
        <v>2921</v>
      </c>
    </row>
    <row r="231" spans="2:18" s="31" customFormat="1" x14ac:dyDescent="0.2">
      <c r="B231" s="17" t="s">
        <v>3333</v>
      </c>
      <c r="C231" s="17" t="s">
        <v>3334</v>
      </c>
      <c r="D231" s="185" t="s">
        <v>3335</v>
      </c>
      <c r="E231" s="18">
        <v>27991.61</v>
      </c>
      <c r="F231" s="18">
        <v>8513.41</v>
      </c>
      <c r="G231" s="156">
        <v>19478.2</v>
      </c>
      <c r="H231" s="160">
        <f t="shared" si="6"/>
        <v>2.2879433740416593</v>
      </c>
      <c r="I231" s="155">
        <f t="shared" si="7"/>
        <v>1.2324763848607488E-4</v>
      </c>
      <c r="J231" s="156">
        <v>27991.61</v>
      </c>
      <c r="K231" s="156">
        <v>8513.41</v>
      </c>
      <c r="L231" s="156">
        <v>19478.2</v>
      </c>
      <c r="M231" s="20">
        <v>40087</v>
      </c>
      <c r="N231" s="20">
        <v>40451</v>
      </c>
      <c r="O231" s="161">
        <v>40228</v>
      </c>
      <c r="P231" s="162" t="s">
        <v>2990</v>
      </c>
      <c r="Q231" s="161">
        <v>40578</v>
      </c>
      <c r="R231" s="162" t="s">
        <v>2990</v>
      </c>
    </row>
    <row r="232" spans="2:18" s="31" customFormat="1" ht="25.5" x14ac:dyDescent="0.2">
      <c r="B232" s="17" t="s">
        <v>3336</v>
      </c>
      <c r="C232" s="17" t="s">
        <v>3337</v>
      </c>
      <c r="D232" s="185" t="s">
        <v>3338</v>
      </c>
      <c r="E232" s="18">
        <v>7057.74</v>
      </c>
      <c r="F232" s="18">
        <v>6718.95</v>
      </c>
      <c r="G232" s="156">
        <v>338.78999999999996</v>
      </c>
      <c r="H232" s="160">
        <f t="shared" si="6"/>
        <v>5.0423057174112024E-2</v>
      </c>
      <c r="I232" s="155">
        <f t="shared" si="7"/>
        <v>3.1075375373146096E-5</v>
      </c>
      <c r="J232" s="156">
        <v>7057.74</v>
      </c>
      <c r="K232" s="156">
        <v>6718.95</v>
      </c>
      <c r="L232" s="156">
        <v>338.78999999999996</v>
      </c>
      <c r="M232" s="20">
        <v>40087</v>
      </c>
      <c r="N232" s="20">
        <v>40451</v>
      </c>
      <c r="O232" s="161">
        <v>40441</v>
      </c>
      <c r="P232" s="162" t="s">
        <v>2915</v>
      </c>
      <c r="Q232" s="161">
        <v>40480</v>
      </c>
      <c r="R232" s="162" t="s">
        <v>2917</v>
      </c>
    </row>
    <row r="233" spans="2:18" s="31" customFormat="1" x14ac:dyDescent="0.2">
      <c r="B233" s="17" t="s">
        <v>3339</v>
      </c>
      <c r="C233" s="17" t="s">
        <v>3340</v>
      </c>
      <c r="D233" s="185" t="s">
        <v>3341</v>
      </c>
      <c r="E233" s="18">
        <v>3646.75</v>
      </c>
      <c r="F233" s="18">
        <v>4580.75</v>
      </c>
      <c r="G233" s="156">
        <v>-934</v>
      </c>
      <c r="H233" s="160">
        <f t="shared" si="6"/>
        <v>-0.20389674179992359</v>
      </c>
      <c r="I233" s="155">
        <f t="shared" si="7"/>
        <v>1.6056715767656578E-5</v>
      </c>
      <c r="J233" s="156">
        <v>3646.75</v>
      </c>
      <c r="K233" s="156">
        <v>4580.75</v>
      </c>
      <c r="L233" s="156">
        <v>-934</v>
      </c>
      <c r="M233" s="20">
        <v>40087</v>
      </c>
      <c r="N233" s="20">
        <v>40451</v>
      </c>
      <c r="O233" s="161">
        <v>40420</v>
      </c>
      <c r="P233" s="162" t="s">
        <v>2926</v>
      </c>
      <c r="Q233" s="161">
        <v>40449</v>
      </c>
      <c r="R233" s="162" t="s">
        <v>2915</v>
      </c>
    </row>
    <row r="234" spans="2:18" s="31" customFormat="1" x14ac:dyDescent="0.2">
      <c r="B234" s="17" t="s">
        <v>3342</v>
      </c>
      <c r="C234" s="17" t="s">
        <v>3343</v>
      </c>
      <c r="D234" s="185" t="s">
        <v>3344</v>
      </c>
      <c r="E234" s="18">
        <v>3.13</v>
      </c>
      <c r="F234" s="18">
        <v>406</v>
      </c>
      <c r="G234" s="156">
        <v>-406</v>
      </c>
      <c r="H234" s="160">
        <f t="shared" si="6"/>
        <v>-1</v>
      </c>
      <c r="I234" s="155">
        <f t="shared" si="7"/>
        <v>0</v>
      </c>
      <c r="J234" s="156">
        <v>0</v>
      </c>
      <c r="K234" s="156">
        <v>406</v>
      </c>
      <c r="L234" s="156">
        <v>-406</v>
      </c>
      <c r="M234" s="20">
        <v>40087</v>
      </c>
      <c r="N234" s="20">
        <v>40451</v>
      </c>
      <c r="O234" s="161">
        <v>36587</v>
      </c>
      <c r="P234" s="162" t="s">
        <v>2930</v>
      </c>
      <c r="Q234" s="161">
        <v>38476</v>
      </c>
      <c r="R234" s="162" t="s">
        <v>2914</v>
      </c>
    </row>
    <row r="235" spans="2:18" s="31" customFormat="1" x14ac:dyDescent="0.2">
      <c r="B235" s="17" t="s">
        <v>518</v>
      </c>
      <c r="C235" s="17" t="s">
        <v>519</v>
      </c>
      <c r="D235" s="185" t="s">
        <v>520</v>
      </c>
      <c r="E235" s="18">
        <v>10474.23</v>
      </c>
      <c r="F235" s="18">
        <v>51834.590000000004</v>
      </c>
      <c r="G235" s="156">
        <v>7688.7599999999948</v>
      </c>
      <c r="H235" s="160">
        <f t="shared" si="6"/>
        <v>0.14833260955666852</v>
      </c>
      <c r="I235" s="155">
        <f t="shared" si="7"/>
        <v>2.6208254267189718E-4</v>
      </c>
      <c r="J235" s="156">
        <v>59523.35</v>
      </c>
      <c r="K235" s="156">
        <v>51834.590000000004</v>
      </c>
      <c r="L235" s="156">
        <v>7688.7599999999948</v>
      </c>
      <c r="M235" s="20">
        <v>40087</v>
      </c>
      <c r="N235" s="20">
        <v>40451</v>
      </c>
      <c r="O235" s="161">
        <v>39903</v>
      </c>
      <c r="P235" s="162" t="s">
        <v>2930</v>
      </c>
      <c r="Q235" s="161">
        <v>40028</v>
      </c>
      <c r="R235" s="162" t="s">
        <v>2926</v>
      </c>
    </row>
    <row r="236" spans="2:18" s="31" customFormat="1" x14ac:dyDescent="0.2">
      <c r="B236" s="17" t="s">
        <v>3345</v>
      </c>
      <c r="C236" s="17" t="s">
        <v>3346</v>
      </c>
      <c r="D236" s="185" t="s">
        <v>3347</v>
      </c>
      <c r="E236" s="18">
        <v>8963.7100000000009</v>
      </c>
      <c r="F236" s="18">
        <v>7747.76</v>
      </c>
      <c r="G236" s="156">
        <v>1215.9500000000007</v>
      </c>
      <c r="H236" s="160">
        <f t="shared" si="6"/>
        <v>0.15694213553336717</v>
      </c>
      <c r="I236" s="155">
        <f t="shared" si="7"/>
        <v>3.946740075236881E-5</v>
      </c>
      <c r="J236" s="156">
        <v>8963.7100000000009</v>
      </c>
      <c r="K236" s="156">
        <v>7747.76</v>
      </c>
      <c r="L236" s="156">
        <v>1215.9500000000007</v>
      </c>
      <c r="M236" s="20">
        <v>40087</v>
      </c>
      <c r="N236" s="20">
        <v>40451</v>
      </c>
      <c r="O236" s="161">
        <v>40112</v>
      </c>
      <c r="P236" s="162" t="s">
        <v>2917</v>
      </c>
      <c r="Q236" s="161">
        <v>40144</v>
      </c>
      <c r="R236" s="162" t="s">
        <v>2965</v>
      </c>
    </row>
    <row r="237" spans="2:18" s="31" customFormat="1" x14ac:dyDescent="0.2">
      <c r="B237" s="17" t="s">
        <v>816</v>
      </c>
      <c r="C237" s="17" t="s">
        <v>817</v>
      </c>
      <c r="D237" s="185" t="s">
        <v>817</v>
      </c>
      <c r="E237" s="18">
        <v>226181.79</v>
      </c>
      <c r="F237" s="163" t="s">
        <v>2801</v>
      </c>
      <c r="G237" s="159"/>
      <c r="H237" s="160"/>
      <c r="I237" s="155">
        <f t="shared" si="7"/>
        <v>1.1409713555059419E-3</v>
      </c>
      <c r="J237" s="156">
        <v>259133.77000000002</v>
      </c>
      <c r="K237" s="164" t="s">
        <v>2801</v>
      </c>
      <c r="L237" s="159"/>
      <c r="M237" s="20">
        <v>40087</v>
      </c>
      <c r="N237" s="20">
        <v>40451</v>
      </c>
      <c r="O237" s="161">
        <v>40066</v>
      </c>
      <c r="P237" s="162" t="s">
        <v>2915</v>
      </c>
      <c r="Q237" s="161">
        <v>40451</v>
      </c>
      <c r="R237" s="162" t="s">
        <v>2915</v>
      </c>
    </row>
    <row r="238" spans="2:18" s="31" customFormat="1" ht="25.5" x14ac:dyDescent="0.2">
      <c r="B238" s="17" t="s">
        <v>3348</v>
      </c>
      <c r="C238" s="17" t="s">
        <v>3349</v>
      </c>
      <c r="D238" s="185" t="s">
        <v>3350</v>
      </c>
      <c r="E238" s="18">
        <v>2827.26</v>
      </c>
      <c r="F238" s="163" t="s">
        <v>2801</v>
      </c>
      <c r="G238" s="159"/>
      <c r="H238" s="160"/>
      <c r="I238" s="155">
        <f t="shared" si="7"/>
        <v>1.2448484327487417E-5</v>
      </c>
      <c r="J238" s="156">
        <v>2827.26</v>
      </c>
      <c r="K238" s="164" t="s">
        <v>2801</v>
      </c>
      <c r="L238" s="159"/>
      <c r="M238" s="20">
        <v>40087</v>
      </c>
      <c r="N238" s="20">
        <v>40451</v>
      </c>
      <c r="O238" s="161">
        <v>40436</v>
      </c>
      <c r="P238" s="162" t="s">
        <v>2915</v>
      </c>
      <c r="Q238" s="161">
        <v>42643</v>
      </c>
      <c r="R238" s="162" t="s">
        <v>2915</v>
      </c>
    </row>
    <row r="239" spans="2:18" s="31" customFormat="1" x14ac:dyDescent="0.2">
      <c r="B239" s="17" t="s">
        <v>3351</v>
      </c>
      <c r="C239" s="17" t="s">
        <v>3352</v>
      </c>
      <c r="D239" s="185" t="s">
        <v>3352</v>
      </c>
      <c r="E239" s="18">
        <v>190733.08000000002</v>
      </c>
      <c r="F239" s="18">
        <v>190733.08000000002</v>
      </c>
      <c r="G239" s="156">
        <v>0</v>
      </c>
      <c r="H239" s="160">
        <f t="shared" si="6"/>
        <v>0</v>
      </c>
      <c r="I239" s="155">
        <f t="shared" si="7"/>
        <v>8.3980170098024373E-4</v>
      </c>
      <c r="J239" s="156">
        <v>190733.08000000002</v>
      </c>
      <c r="K239" s="156">
        <v>190733.08000000002</v>
      </c>
      <c r="L239" s="156">
        <v>0</v>
      </c>
      <c r="M239" s="20">
        <v>40087</v>
      </c>
      <c r="N239" s="20">
        <v>40451</v>
      </c>
      <c r="O239" s="161">
        <v>40456</v>
      </c>
      <c r="P239" s="162" t="s">
        <v>2917</v>
      </c>
      <c r="Q239" s="161">
        <v>40458</v>
      </c>
      <c r="R239" s="162" t="s">
        <v>2917</v>
      </c>
    </row>
    <row r="240" spans="2:18" s="31" customFormat="1" x14ac:dyDescent="0.2">
      <c r="B240" s="17" t="s">
        <v>3353</v>
      </c>
      <c r="C240" s="17" t="s">
        <v>3354</v>
      </c>
      <c r="D240" s="185" t="s">
        <v>3355</v>
      </c>
      <c r="E240" s="18">
        <v>-12292.33</v>
      </c>
      <c r="F240" s="18">
        <v>1</v>
      </c>
      <c r="G240" s="156">
        <v>-12293.33</v>
      </c>
      <c r="H240" s="160">
        <f t="shared" si="6"/>
        <v>-12293.33</v>
      </c>
      <c r="I240" s="155">
        <f t="shared" si="7"/>
        <v>-5.4123383542123256E-5</v>
      </c>
      <c r="J240" s="156">
        <v>-12292.33</v>
      </c>
      <c r="K240" s="156">
        <v>1</v>
      </c>
      <c r="L240" s="156">
        <v>-12293.33</v>
      </c>
      <c r="M240" s="20">
        <v>40087</v>
      </c>
      <c r="N240" s="20">
        <v>40451</v>
      </c>
      <c r="O240" s="161">
        <v>40177</v>
      </c>
      <c r="P240" s="162" t="s">
        <v>2921</v>
      </c>
      <c r="Q240" s="161">
        <v>40542</v>
      </c>
      <c r="R240" s="162" t="s">
        <v>2921</v>
      </c>
    </row>
    <row r="241" spans="2:18" s="31" customFormat="1" x14ac:dyDescent="0.2">
      <c r="B241" s="17" t="s">
        <v>3356</v>
      </c>
      <c r="C241" s="17" t="s">
        <v>3357</v>
      </c>
      <c r="D241" s="185" t="s">
        <v>3358</v>
      </c>
      <c r="E241" s="18">
        <v>-10.11</v>
      </c>
      <c r="F241" s="18">
        <v>606.02</v>
      </c>
      <c r="G241" s="156">
        <v>-606.02</v>
      </c>
      <c r="H241" s="160">
        <f t="shared" si="6"/>
        <v>-1</v>
      </c>
      <c r="I241" s="155">
        <f t="shared" si="7"/>
        <v>0</v>
      </c>
      <c r="J241" s="156">
        <v>0</v>
      </c>
      <c r="K241" s="156">
        <v>606.02</v>
      </c>
      <c r="L241" s="156">
        <v>-606.02</v>
      </c>
      <c r="M241" s="20">
        <v>40087</v>
      </c>
      <c r="N241" s="20">
        <v>40451</v>
      </c>
      <c r="O241" s="161">
        <v>36917</v>
      </c>
      <c r="P241" s="162" t="s">
        <v>2922</v>
      </c>
      <c r="Q241" s="161">
        <v>38476</v>
      </c>
      <c r="R241" s="162" t="s">
        <v>2914</v>
      </c>
    </row>
    <row r="242" spans="2:18" s="31" customFormat="1" x14ac:dyDescent="0.2">
      <c r="B242" s="17" t="s">
        <v>3359</v>
      </c>
      <c r="C242" s="17" t="s">
        <v>3360</v>
      </c>
      <c r="D242" s="185" t="s">
        <v>3361</v>
      </c>
      <c r="E242" s="18">
        <v>-15.8</v>
      </c>
      <c r="F242" s="18">
        <v>1086.1600000000001</v>
      </c>
      <c r="G242" s="156">
        <v>-1086.1600000000001</v>
      </c>
      <c r="H242" s="160">
        <f t="shared" si="6"/>
        <v>-1</v>
      </c>
      <c r="I242" s="155">
        <f t="shared" si="7"/>
        <v>0</v>
      </c>
      <c r="J242" s="156">
        <v>0</v>
      </c>
      <c r="K242" s="156">
        <v>1086.1600000000001</v>
      </c>
      <c r="L242" s="156">
        <v>-1086.1600000000001</v>
      </c>
      <c r="M242" s="20">
        <v>40087</v>
      </c>
      <c r="N242" s="20">
        <v>40451</v>
      </c>
      <c r="O242" s="161">
        <v>36966</v>
      </c>
      <c r="P242" s="162" t="s">
        <v>2930</v>
      </c>
      <c r="Q242" s="161">
        <v>38476</v>
      </c>
      <c r="R242" s="162" t="s">
        <v>2914</v>
      </c>
    </row>
    <row r="243" spans="2:18" s="31" customFormat="1" x14ac:dyDescent="0.2">
      <c r="B243" s="17" t="s">
        <v>1759</v>
      </c>
      <c r="C243" s="17" t="s">
        <v>1760</v>
      </c>
      <c r="D243" s="185" t="s">
        <v>1760</v>
      </c>
      <c r="E243" s="18">
        <v>870.32</v>
      </c>
      <c r="F243" s="163" t="s">
        <v>2801</v>
      </c>
      <c r="G243" s="159"/>
      <c r="H243" s="160"/>
      <c r="I243" s="155">
        <f t="shared" si="7"/>
        <v>6.3749624059084389E-4</v>
      </c>
      <c r="J243" s="156">
        <v>144786.11000000002</v>
      </c>
      <c r="K243" s="164" t="s">
        <v>2801</v>
      </c>
      <c r="L243" s="159"/>
      <c r="M243" s="20">
        <v>40087</v>
      </c>
      <c r="N243" s="20">
        <v>40451</v>
      </c>
      <c r="O243" s="161">
        <v>39720</v>
      </c>
      <c r="P243" s="162" t="s">
        <v>2915</v>
      </c>
      <c r="Q243" s="161">
        <v>40117</v>
      </c>
      <c r="R243" s="162" t="s">
        <v>2917</v>
      </c>
    </row>
    <row r="244" spans="2:18" s="31" customFormat="1" x14ac:dyDescent="0.2">
      <c r="B244" s="17" t="s">
        <v>1761</v>
      </c>
      <c r="C244" s="17" t="s">
        <v>1762</v>
      </c>
      <c r="D244" s="185" t="s">
        <v>1762</v>
      </c>
      <c r="E244" s="18">
        <v>2485.4700000000003</v>
      </c>
      <c r="F244" s="163" t="s">
        <v>2801</v>
      </c>
      <c r="G244" s="159"/>
      <c r="H244" s="160"/>
      <c r="I244" s="155">
        <f t="shared" si="7"/>
        <v>1.3960666125253627E-3</v>
      </c>
      <c r="J244" s="156">
        <v>317070.19</v>
      </c>
      <c r="K244" s="164" t="s">
        <v>2801</v>
      </c>
      <c r="L244" s="159"/>
      <c r="M244" s="20">
        <v>40087</v>
      </c>
      <c r="N244" s="20">
        <v>40451</v>
      </c>
      <c r="O244" s="161">
        <v>39720</v>
      </c>
      <c r="P244" s="162" t="s">
        <v>2915</v>
      </c>
      <c r="Q244" s="161">
        <v>40117</v>
      </c>
      <c r="R244" s="162" t="s">
        <v>2917</v>
      </c>
    </row>
    <row r="245" spans="2:18" s="31" customFormat="1" x14ac:dyDescent="0.2">
      <c r="B245" s="17" t="s">
        <v>1763</v>
      </c>
      <c r="C245" s="17" t="s">
        <v>1764</v>
      </c>
      <c r="D245" s="185" t="s">
        <v>1764</v>
      </c>
      <c r="E245" s="18">
        <v>1402.08</v>
      </c>
      <c r="F245" s="163" t="s">
        <v>2801</v>
      </c>
      <c r="G245" s="159"/>
      <c r="H245" s="160"/>
      <c r="I245" s="155">
        <f t="shared" si="7"/>
        <v>9.2927997587285548E-4</v>
      </c>
      <c r="J245" s="156">
        <v>211055.1</v>
      </c>
      <c r="K245" s="164" t="s">
        <v>2801</v>
      </c>
      <c r="L245" s="159"/>
      <c r="M245" s="20">
        <v>40087</v>
      </c>
      <c r="N245" s="20">
        <v>40451</v>
      </c>
      <c r="O245" s="161">
        <v>39720</v>
      </c>
      <c r="P245" s="162" t="s">
        <v>2915</v>
      </c>
      <c r="Q245" s="161">
        <v>40117</v>
      </c>
      <c r="R245" s="162" t="s">
        <v>2917</v>
      </c>
    </row>
    <row r="246" spans="2:18" s="31" customFormat="1" x14ac:dyDescent="0.2">
      <c r="B246" s="17" t="s">
        <v>1765</v>
      </c>
      <c r="C246" s="17" t="s">
        <v>1766</v>
      </c>
      <c r="D246" s="185" t="s">
        <v>1766</v>
      </c>
      <c r="E246" s="18">
        <v>5888.2</v>
      </c>
      <c r="F246" s="163" t="s">
        <v>2801</v>
      </c>
      <c r="G246" s="159"/>
      <c r="H246" s="160"/>
      <c r="I246" s="155">
        <f t="shared" si="7"/>
        <v>2.7922215936763395E-3</v>
      </c>
      <c r="J246" s="156">
        <v>634160.45000000007</v>
      </c>
      <c r="K246" s="164" t="s">
        <v>2801</v>
      </c>
      <c r="L246" s="159"/>
      <c r="M246" s="20">
        <v>40087</v>
      </c>
      <c r="N246" s="20">
        <v>40451</v>
      </c>
      <c r="O246" s="161">
        <v>39720</v>
      </c>
      <c r="P246" s="162" t="s">
        <v>2915</v>
      </c>
      <c r="Q246" s="161">
        <v>40117</v>
      </c>
      <c r="R246" s="162" t="s">
        <v>2917</v>
      </c>
    </row>
    <row r="247" spans="2:18" s="31" customFormat="1" x14ac:dyDescent="0.2">
      <c r="B247" s="17" t="s">
        <v>1777</v>
      </c>
      <c r="C247" s="17" t="s">
        <v>1778</v>
      </c>
      <c r="D247" s="185" t="s">
        <v>1778</v>
      </c>
      <c r="E247" s="18">
        <v>1167.94</v>
      </c>
      <c r="F247" s="163" t="s">
        <v>2801</v>
      </c>
      <c r="G247" s="159"/>
      <c r="H247" s="160"/>
      <c r="I247" s="155">
        <f t="shared" si="7"/>
        <v>3.017359270189807E-4</v>
      </c>
      <c r="J247" s="156">
        <v>68529.3</v>
      </c>
      <c r="K247" s="164" t="s">
        <v>2801</v>
      </c>
      <c r="L247" s="159"/>
      <c r="M247" s="20">
        <v>40087</v>
      </c>
      <c r="N247" s="20">
        <v>40451</v>
      </c>
      <c r="O247" s="161">
        <v>39720</v>
      </c>
      <c r="P247" s="162" t="s">
        <v>2915</v>
      </c>
      <c r="Q247" s="161">
        <v>40117</v>
      </c>
      <c r="R247" s="162" t="s">
        <v>2917</v>
      </c>
    </row>
    <row r="248" spans="2:18" s="31" customFormat="1" x14ac:dyDescent="0.2">
      <c r="B248" s="17" t="s">
        <v>663</v>
      </c>
      <c r="C248" s="17" t="s">
        <v>664</v>
      </c>
      <c r="D248" s="185" t="s">
        <v>664</v>
      </c>
      <c r="E248" s="18">
        <v>-2616.41</v>
      </c>
      <c r="F248" s="163" t="s">
        <v>2801</v>
      </c>
      <c r="G248" s="159"/>
      <c r="H248" s="160"/>
      <c r="I248" s="155">
        <f t="shared" si="7"/>
        <v>9.2433349031863373E-4</v>
      </c>
      <c r="J248" s="156">
        <v>209931.67</v>
      </c>
      <c r="K248" s="164" t="s">
        <v>2801</v>
      </c>
      <c r="L248" s="159"/>
      <c r="M248" s="20">
        <v>40087</v>
      </c>
      <c r="N248" s="20">
        <v>40451</v>
      </c>
      <c r="O248" s="161">
        <v>39343</v>
      </c>
      <c r="P248" s="162" t="s">
        <v>2915</v>
      </c>
      <c r="Q248" s="161">
        <v>39752</v>
      </c>
      <c r="R248" s="162" t="s">
        <v>2917</v>
      </c>
    </row>
    <row r="249" spans="2:18" s="31" customFormat="1" x14ac:dyDescent="0.2">
      <c r="B249" s="17" t="s">
        <v>3362</v>
      </c>
      <c r="C249" s="17" t="s">
        <v>3363</v>
      </c>
      <c r="D249" s="185" t="s">
        <v>3364</v>
      </c>
      <c r="E249" s="18">
        <v>2014.16</v>
      </c>
      <c r="F249" s="18">
        <v>16453.98</v>
      </c>
      <c r="G249" s="156">
        <v>-14439.82</v>
      </c>
      <c r="H249" s="160">
        <f t="shared" si="6"/>
        <v>-0.8775882795530322</v>
      </c>
      <c r="I249" s="155">
        <f t="shared" si="7"/>
        <v>8.8683881896437026E-6</v>
      </c>
      <c r="J249" s="156">
        <v>2014.16</v>
      </c>
      <c r="K249" s="156">
        <v>16453.98</v>
      </c>
      <c r="L249" s="156">
        <v>-14439.82</v>
      </c>
      <c r="M249" s="20">
        <v>40087</v>
      </c>
      <c r="N249" s="20">
        <v>40451</v>
      </c>
      <c r="O249" s="161">
        <v>40408</v>
      </c>
      <c r="P249" s="162" t="s">
        <v>2926</v>
      </c>
      <c r="Q249" s="161">
        <v>40449</v>
      </c>
      <c r="R249" s="162" t="s">
        <v>2915</v>
      </c>
    </row>
    <row r="250" spans="2:18" s="31" customFormat="1" x14ac:dyDescent="0.2">
      <c r="B250" s="17" t="s">
        <v>3365</v>
      </c>
      <c r="C250" s="17" t="s">
        <v>3366</v>
      </c>
      <c r="D250" s="185" t="s">
        <v>3367</v>
      </c>
      <c r="E250" s="18">
        <v>5892.52</v>
      </c>
      <c r="F250" s="18">
        <v>11103.74</v>
      </c>
      <c r="G250" s="156">
        <v>-5211.2199999999993</v>
      </c>
      <c r="H250" s="160">
        <f t="shared" si="6"/>
        <v>-0.46932114764935051</v>
      </c>
      <c r="I250" s="155">
        <f t="shared" si="7"/>
        <v>2.5944887583528276E-5</v>
      </c>
      <c r="J250" s="156">
        <v>5892.52</v>
      </c>
      <c r="K250" s="156">
        <v>11103.74</v>
      </c>
      <c r="L250" s="156">
        <v>-5211.2199999999993</v>
      </c>
      <c r="M250" s="20">
        <v>40087</v>
      </c>
      <c r="N250" s="20">
        <v>40451</v>
      </c>
      <c r="O250" s="161">
        <v>40220</v>
      </c>
      <c r="P250" s="162" t="s">
        <v>2990</v>
      </c>
      <c r="Q250" s="161">
        <v>40451</v>
      </c>
      <c r="R250" s="162" t="s">
        <v>2915</v>
      </c>
    </row>
    <row r="251" spans="2:18" s="31" customFormat="1" x14ac:dyDescent="0.2">
      <c r="B251" s="17" t="s">
        <v>1167</v>
      </c>
      <c r="C251" s="17" t="s">
        <v>1168</v>
      </c>
      <c r="D251" s="185" t="s">
        <v>1169</v>
      </c>
      <c r="E251" s="18">
        <v>-6188.33</v>
      </c>
      <c r="F251" s="18">
        <v>114000</v>
      </c>
      <c r="G251" s="156">
        <v>-106478.03</v>
      </c>
      <c r="H251" s="160">
        <f t="shared" si="6"/>
        <v>-0.93401780701754389</v>
      </c>
      <c r="I251" s="155">
        <f t="shared" si="7"/>
        <v>3.3119389676517378E-5</v>
      </c>
      <c r="J251" s="156">
        <v>7521.97</v>
      </c>
      <c r="K251" s="156">
        <v>114000</v>
      </c>
      <c r="L251" s="156">
        <v>-106478.03</v>
      </c>
      <c r="M251" s="20">
        <v>40087</v>
      </c>
      <c r="N251" s="20">
        <v>40451</v>
      </c>
      <c r="O251" s="161">
        <v>39822</v>
      </c>
      <c r="P251" s="162" t="s">
        <v>2922</v>
      </c>
      <c r="Q251" s="161">
        <v>40086</v>
      </c>
      <c r="R251" s="162" t="s">
        <v>2915</v>
      </c>
    </row>
    <row r="252" spans="2:18" s="31" customFormat="1" x14ac:dyDescent="0.2">
      <c r="B252" s="17" t="s">
        <v>1796</v>
      </c>
      <c r="C252" s="17" t="s">
        <v>1797</v>
      </c>
      <c r="D252" s="185" t="s">
        <v>1798</v>
      </c>
      <c r="E252" s="18">
        <v>12.11</v>
      </c>
      <c r="F252" s="18">
        <v>7206</v>
      </c>
      <c r="G252" s="156">
        <v>1240.5499999999993</v>
      </c>
      <c r="H252" s="160">
        <f t="shared" si="6"/>
        <v>0.17215514848737154</v>
      </c>
      <c r="I252" s="155">
        <f t="shared" si="7"/>
        <v>3.7190334562912084E-5</v>
      </c>
      <c r="J252" s="156">
        <v>8446.5499999999993</v>
      </c>
      <c r="K252" s="156">
        <v>7206</v>
      </c>
      <c r="L252" s="156">
        <v>1240.5499999999993</v>
      </c>
      <c r="M252" s="20">
        <v>40087</v>
      </c>
      <c r="N252" s="20">
        <v>40451</v>
      </c>
      <c r="O252" s="161">
        <v>39738</v>
      </c>
      <c r="P252" s="162" t="s">
        <v>2917</v>
      </c>
      <c r="Q252" s="161">
        <v>40103</v>
      </c>
      <c r="R252" s="162" t="s">
        <v>2917</v>
      </c>
    </row>
    <row r="253" spans="2:18" s="31" customFormat="1" x14ac:dyDescent="0.2">
      <c r="B253" s="17" t="s">
        <v>1202</v>
      </c>
      <c r="C253" s="17" t="s">
        <v>1203</v>
      </c>
      <c r="D253" s="185" t="s">
        <v>1204</v>
      </c>
      <c r="E253" s="18">
        <v>-7.0000000000000007E-2</v>
      </c>
      <c r="F253" s="18">
        <v>6184.81</v>
      </c>
      <c r="G253" s="156">
        <v>-6184.81</v>
      </c>
      <c r="H253" s="160">
        <f t="shared" si="6"/>
        <v>-1</v>
      </c>
      <c r="I253" s="155">
        <f t="shared" si="7"/>
        <v>0</v>
      </c>
      <c r="J253" s="156">
        <v>0</v>
      </c>
      <c r="K253" s="156">
        <v>6184.81</v>
      </c>
      <c r="L253" s="156">
        <v>-6184.81</v>
      </c>
      <c r="M253" s="20">
        <v>40087</v>
      </c>
      <c r="N253" s="20">
        <v>40451</v>
      </c>
      <c r="O253" s="161">
        <v>39498</v>
      </c>
      <c r="P253" s="162" t="s">
        <v>2990</v>
      </c>
      <c r="Q253" s="161">
        <v>39864</v>
      </c>
      <c r="R253" s="162" t="s">
        <v>2990</v>
      </c>
    </row>
    <row r="254" spans="2:18" s="31" customFormat="1" x14ac:dyDescent="0.2">
      <c r="B254" s="17" t="s">
        <v>3368</v>
      </c>
      <c r="C254" s="17" t="s">
        <v>3369</v>
      </c>
      <c r="D254" s="185" t="s">
        <v>3370</v>
      </c>
      <c r="E254" s="18">
        <v>3767.2000000000003</v>
      </c>
      <c r="F254" s="18">
        <v>6281.78</v>
      </c>
      <c r="G254" s="156">
        <v>-2514.5799999999995</v>
      </c>
      <c r="H254" s="160">
        <f t="shared" si="6"/>
        <v>-0.40029736794348092</v>
      </c>
      <c r="I254" s="155">
        <f t="shared" si="7"/>
        <v>1.65870596119602E-5</v>
      </c>
      <c r="J254" s="156">
        <v>3767.2000000000003</v>
      </c>
      <c r="K254" s="156">
        <v>6281.78</v>
      </c>
      <c r="L254" s="156">
        <v>-2514.5799999999995</v>
      </c>
      <c r="M254" s="20">
        <v>40087</v>
      </c>
      <c r="N254" s="20">
        <v>40451</v>
      </c>
      <c r="O254" s="161">
        <v>40156</v>
      </c>
      <c r="P254" s="162" t="s">
        <v>2921</v>
      </c>
      <c r="Q254" s="161">
        <v>40449</v>
      </c>
      <c r="R254" s="162" t="s">
        <v>2915</v>
      </c>
    </row>
    <row r="255" spans="2:18" s="31" customFormat="1" x14ac:dyDescent="0.2">
      <c r="B255" s="17" t="s">
        <v>824</v>
      </c>
      <c r="C255" s="17" t="s">
        <v>825</v>
      </c>
      <c r="D255" s="185" t="s">
        <v>825</v>
      </c>
      <c r="E255" s="18">
        <v>467251.48</v>
      </c>
      <c r="F255" s="163" t="s">
        <v>2801</v>
      </c>
      <c r="G255" s="159"/>
      <c r="H255" s="160"/>
      <c r="I255" s="155">
        <f t="shared" si="7"/>
        <v>2.0638003776787877E-3</v>
      </c>
      <c r="J255" s="156">
        <v>468723.75</v>
      </c>
      <c r="K255" s="164" t="s">
        <v>2801</v>
      </c>
      <c r="L255" s="159"/>
      <c r="M255" s="20">
        <v>40087</v>
      </c>
      <c r="N255" s="20">
        <v>40451</v>
      </c>
      <c r="O255" s="161">
        <v>40066</v>
      </c>
      <c r="P255" s="162" t="s">
        <v>2915</v>
      </c>
      <c r="Q255" s="161">
        <v>40451</v>
      </c>
      <c r="R255" s="162" t="s">
        <v>2915</v>
      </c>
    </row>
    <row r="256" spans="2:18" s="31" customFormat="1" x14ac:dyDescent="0.2">
      <c r="B256" s="17" t="s">
        <v>826</v>
      </c>
      <c r="C256" s="17" t="s">
        <v>827</v>
      </c>
      <c r="D256" s="185" t="s">
        <v>827</v>
      </c>
      <c r="E256" s="18">
        <v>86634.37</v>
      </c>
      <c r="F256" s="163" t="s">
        <v>2801</v>
      </c>
      <c r="G256" s="159"/>
      <c r="H256" s="160"/>
      <c r="I256" s="155">
        <f t="shared" si="7"/>
        <v>3.8324878520878811E-4</v>
      </c>
      <c r="J256" s="156">
        <v>87042.240000000005</v>
      </c>
      <c r="K256" s="164" t="s">
        <v>2801</v>
      </c>
      <c r="L256" s="159"/>
      <c r="M256" s="20">
        <v>40087</v>
      </c>
      <c r="N256" s="20">
        <v>40451</v>
      </c>
      <c r="O256" s="161">
        <v>40066</v>
      </c>
      <c r="P256" s="162" t="s">
        <v>2915</v>
      </c>
      <c r="Q256" s="161">
        <v>40451</v>
      </c>
      <c r="R256" s="162" t="s">
        <v>2915</v>
      </c>
    </row>
    <row r="257" spans="2:18" s="31" customFormat="1" x14ac:dyDescent="0.2">
      <c r="B257" s="17" t="s">
        <v>3371</v>
      </c>
      <c r="C257" s="17" t="s">
        <v>3372</v>
      </c>
      <c r="D257" s="185" t="s">
        <v>3373</v>
      </c>
      <c r="E257" s="18">
        <v>2533.84</v>
      </c>
      <c r="F257" s="18">
        <v>-2500</v>
      </c>
      <c r="G257" s="156">
        <v>2500</v>
      </c>
      <c r="H257" s="160">
        <f t="shared" si="6"/>
        <v>-1</v>
      </c>
      <c r="I257" s="155">
        <f t="shared" si="7"/>
        <v>0</v>
      </c>
      <c r="J257" s="156">
        <v>0</v>
      </c>
      <c r="K257" s="156">
        <v>-2500</v>
      </c>
      <c r="L257" s="156">
        <v>2500</v>
      </c>
      <c r="M257" s="20">
        <v>40087</v>
      </c>
      <c r="N257" s="20">
        <v>40451</v>
      </c>
      <c r="O257" s="161">
        <v>37312</v>
      </c>
      <c r="P257" s="162" t="s">
        <v>2990</v>
      </c>
      <c r="Q257" s="161">
        <v>38476</v>
      </c>
      <c r="R257" s="162" t="s">
        <v>2914</v>
      </c>
    </row>
    <row r="258" spans="2:18" s="31" customFormat="1" x14ac:dyDescent="0.2">
      <c r="B258" s="17" t="s">
        <v>3374</v>
      </c>
      <c r="C258" s="17" t="s">
        <v>3375</v>
      </c>
      <c r="D258" s="185" t="s">
        <v>3376</v>
      </c>
      <c r="E258" s="18">
        <v>43430.78</v>
      </c>
      <c r="F258" s="18">
        <v>43212.76</v>
      </c>
      <c r="G258" s="156">
        <v>218.0199999999968</v>
      </c>
      <c r="H258" s="160">
        <f t="shared" si="6"/>
        <v>5.045269036275322E-3</v>
      </c>
      <c r="I258" s="155">
        <f t="shared" si="7"/>
        <v>1.9122662371361457E-4</v>
      </c>
      <c r="J258" s="156">
        <v>43430.78</v>
      </c>
      <c r="K258" s="156">
        <v>43212.76</v>
      </c>
      <c r="L258" s="156">
        <v>218.0199999999968</v>
      </c>
      <c r="M258" s="20">
        <v>40087</v>
      </c>
      <c r="N258" s="20">
        <v>40451</v>
      </c>
      <c r="O258" s="161">
        <v>40214</v>
      </c>
      <c r="P258" s="162" t="s">
        <v>2990</v>
      </c>
      <c r="Q258" s="161">
        <v>40451</v>
      </c>
      <c r="R258" s="162" t="s">
        <v>2915</v>
      </c>
    </row>
    <row r="259" spans="2:18" s="31" customFormat="1" x14ac:dyDescent="0.2">
      <c r="B259" s="17" t="s">
        <v>3377</v>
      </c>
      <c r="C259" s="17" t="s">
        <v>3378</v>
      </c>
      <c r="D259" s="185" t="s">
        <v>3379</v>
      </c>
      <c r="E259" s="18">
        <v>7024.04</v>
      </c>
      <c r="F259" s="18">
        <v>6024.16</v>
      </c>
      <c r="G259" s="156">
        <v>999.88000000000011</v>
      </c>
      <c r="H259" s="160">
        <f t="shared" si="6"/>
        <v>0.16597832726886405</v>
      </c>
      <c r="I259" s="155">
        <f t="shared" si="7"/>
        <v>3.09269935752795E-5</v>
      </c>
      <c r="J259" s="156">
        <v>7024.04</v>
      </c>
      <c r="K259" s="156">
        <v>6024.16</v>
      </c>
      <c r="L259" s="156">
        <v>999.88000000000011</v>
      </c>
      <c r="M259" s="20">
        <v>40087</v>
      </c>
      <c r="N259" s="20">
        <v>40451</v>
      </c>
      <c r="O259" s="161">
        <v>40214</v>
      </c>
      <c r="P259" s="162" t="s">
        <v>2990</v>
      </c>
      <c r="Q259" s="161">
        <v>40393</v>
      </c>
      <c r="R259" s="162" t="s">
        <v>2926</v>
      </c>
    </row>
    <row r="260" spans="2:18" s="31" customFormat="1" x14ac:dyDescent="0.2">
      <c r="B260" s="17" t="s">
        <v>148</v>
      </c>
      <c r="C260" s="17" t="s">
        <v>149</v>
      </c>
      <c r="D260" s="185" t="s">
        <v>150</v>
      </c>
      <c r="E260" s="18">
        <v>298.44</v>
      </c>
      <c r="F260" s="18">
        <v>7791.93</v>
      </c>
      <c r="G260" s="156">
        <v>-1899.0500000000002</v>
      </c>
      <c r="H260" s="160">
        <f t="shared" si="6"/>
        <v>-0.24372010528842022</v>
      </c>
      <c r="I260" s="155">
        <f t="shared" si="7"/>
        <v>2.5946472670983231E-5</v>
      </c>
      <c r="J260" s="156">
        <v>5892.88</v>
      </c>
      <c r="K260" s="156">
        <v>7791.93</v>
      </c>
      <c r="L260" s="156">
        <v>-1899.0500000000002</v>
      </c>
      <c r="M260" s="20">
        <v>40087</v>
      </c>
      <c r="N260" s="20">
        <v>40451</v>
      </c>
      <c r="O260" s="161">
        <v>40028</v>
      </c>
      <c r="P260" s="162" t="s">
        <v>2926</v>
      </c>
      <c r="Q260" s="161">
        <v>40087</v>
      </c>
      <c r="R260" s="162" t="s">
        <v>2917</v>
      </c>
    </row>
    <row r="261" spans="2:18" s="31" customFormat="1" ht="38.25" x14ac:dyDescent="0.2">
      <c r="B261" s="17" t="s">
        <v>3380</v>
      </c>
      <c r="C261" s="17" t="s">
        <v>3381</v>
      </c>
      <c r="D261" s="185" t="s">
        <v>3382</v>
      </c>
      <c r="E261" s="18">
        <v>6886</v>
      </c>
      <c r="F261" s="18">
        <v>5771.55</v>
      </c>
      <c r="G261" s="156">
        <v>1114.4499999999998</v>
      </c>
      <c r="H261" s="160">
        <f t="shared" si="6"/>
        <v>0.19309370966204914</v>
      </c>
      <c r="I261" s="155">
        <f t="shared" si="7"/>
        <v>3.0319200596718502E-5</v>
      </c>
      <c r="J261" s="156">
        <v>6886</v>
      </c>
      <c r="K261" s="156">
        <v>5771.55</v>
      </c>
      <c r="L261" s="156">
        <v>1114.4499999999998</v>
      </c>
      <c r="M261" s="20">
        <v>40087</v>
      </c>
      <c r="N261" s="20">
        <v>40451</v>
      </c>
      <c r="O261" s="161">
        <v>40176</v>
      </c>
      <c r="P261" s="162" t="s">
        <v>2921</v>
      </c>
      <c r="Q261" s="161">
        <v>40204</v>
      </c>
      <c r="R261" s="162" t="s">
        <v>2922</v>
      </c>
    </row>
    <row r="262" spans="2:18" s="31" customFormat="1" x14ac:dyDescent="0.2">
      <c r="B262" s="17" t="s">
        <v>3383</v>
      </c>
      <c r="C262" s="17" t="s">
        <v>3384</v>
      </c>
      <c r="D262" s="185" t="s">
        <v>3385</v>
      </c>
      <c r="E262" s="18">
        <v>493.7</v>
      </c>
      <c r="F262" s="18">
        <v>-2500</v>
      </c>
      <c r="G262" s="156">
        <v>2500</v>
      </c>
      <c r="H262" s="160">
        <f t="shared" si="6"/>
        <v>-1</v>
      </c>
      <c r="I262" s="155">
        <f t="shared" si="7"/>
        <v>0</v>
      </c>
      <c r="J262" s="156">
        <v>0</v>
      </c>
      <c r="K262" s="156">
        <v>-2500</v>
      </c>
      <c r="L262" s="156">
        <v>2500</v>
      </c>
      <c r="M262" s="20">
        <v>40087</v>
      </c>
      <c r="N262" s="20">
        <v>40451</v>
      </c>
      <c r="O262" s="161">
        <v>37623</v>
      </c>
      <c r="P262" s="162" t="s">
        <v>2922</v>
      </c>
      <c r="Q262" s="161">
        <v>38476</v>
      </c>
      <c r="R262" s="162" t="s">
        <v>2914</v>
      </c>
    </row>
    <row r="263" spans="2:18" s="31" customFormat="1" x14ac:dyDescent="0.2">
      <c r="B263" s="17" t="s">
        <v>3386</v>
      </c>
      <c r="C263" s="17" t="s">
        <v>3387</v>
      </c>
      <c r="D263" s="185" t="s">
        <v>3388</v>
      </c>
      <c r="E263" s="18">
        <v>30454.04</v>
      </c>
      <c r="F263" s="18">
        <v>36767.94</v>
      </c>
      <c r="G263" s="156">
        <v>-6313.9000000000015</v>
      </c>
      <c r="H263" s="160">
        <f t="shared" si="6"/>
        <v>-0.17172297387343433</v>
      </c>
      <c r="I263" s="155">
        <f t="shared" si="7"/>
        <v>1.3408976876858687E-4</v>
      </c>
      <c r="J263" s="156">
        <v>30454.04</v>
      </c>
      <c r="K263" s="156">
        <v>36767.94</v>
      </c>
      <c r="L263" s="156">
        <v>-6313.9000000000015</v>
      </c>
      <c r="M263" s="20">
        <v>40087</v>
      </c>
      <c r="N263" s="20">
        <v>40451</v>
      </c>
      <c r="O263" s="161">
        <v>40273</v>
      </c>
      <c r="P263" s="162" t="s">
        <v>2931</v>
      </c>
      <c r="Q263" s="161">
        <v>40298</v>
      </c>
      <c r="R263" s="162" t="s">
        <v>2931</v>
      </c>
    </row>
    <row r="264" spans="2:18" s="31" customFormat="1" x14ac:dyDescent="0.2">
      <c r="B264" s="17" t="s">
        <v>3389</v>
      </c>
      <c r="C264" s="17" t="s">
        <v>3390</v>
      </c>
      <c r="D264" s="185" t="s">
        <v>3261</v>
      </c>
      <c r="E264" s="18">
        <v>20957.37</v>
      </c>
      <c r="F264" s="18">
        <v>23143.4</v>
      </c>
      <c r="G264" s="156">
        <v>-2186.0300000000025</v>
      </c>
      <c r="H264" s="160">
        <f t="shared" si="6"/>
        <v>-9.4455870788216184E-2</v>
      </c>
      <c r="I264" s="155">
        <f t="shared" si="7"/>
        <v>9.2275734099571651E-5</v>
      </c>
      <c r="J264" s="156">
        <v>20957.37</v>
      </c>
      <c r="K264" s="156">
        <v>23143.4</v>
      </c>
      <c r="L264" s="156">
        <v>-2186.0300000000025</v>
      </c>
      <c r="M264" s="20">
        <v>40087</v>
      </c>
      <c r="N264" s="20">
        <v>40451</v>
      </c>
      <c r="O264" s="161">
        <v>40205</v>
      </c>
      <c r="P264" s="162" t="s">
        <v>2922</v>
      </c>
      <c r="Q264" s="161">
        <v>40451</v>
      </c>
      <c r="R264" s="162" t="s">
        <v>2915</v>
      </c>
    </row>
    <row r="265" spans="2:18" s="31" customFormat="1" ht="25.5" x14ac:dyDescent="0.2">
      <c r="B265" s="17" t="s">
        <v>3391</v>
      </c>
      <c r="C265" s="17" t="s">
        <v>3392</v>
      </c>
      <c r="D265" s="185" t="s">
        <v>3393</v>
      </c>
      <c r="E265" s="18">
        <v>32542.959999999999</v>
      </c>
      <c r="F265" s="18">
        <v>25605.010000000002</v>
      </c>
      <c r="G265" s="156">
        <v>6937.9499999999971</v>
      </c>
      <c r="H265" s="160">
        <f t="shared" si="6"/>
        <v>0.27096064403021114</v>
      </c>
      <c r="I265" s="155">
        <f t="shared" si="7"/>
        <v>1.4328732678637617E-4</v>
      </c>
      <c r="J265" s="156">
        <v>32542.959999999999</v>
      </c>
      <c r="K265" s="156">
        <v>25605.010000000002</v>
      </c>
      <c r="L265" s="156">
        <v>6937.9499999999971</v>
      </c>
      <c r="M265" s="20">
        <v>40087</v>
      </c>
      <c r="N265" s="20">
        <v>40451</v>
      </c>
      <c r="O265" s="161">
        <v>40248</v>
      </c>
      <c r="P265" s="162" t="s">
        <v>2930</v>
      </c>
      <c r="Q265" s="161">
        <v>40451</v>
      </c>
      <c r="R265" s="162" t="s">
        <v>2915</v>
      </c>
    </row>
    <row r="266" spans="2:18" s="31" customFormat="1" ht="38.25" x14ac:dyDescent="0.2">
      <c r="B266" s="17" t="s">
        <v>3394</v>
      </c>
      <c r="C266" s="17" t="s">
        <v>3395</v>
      </c>
      <c r="D266" s="185" t="s">
        <v>3396</v>
      </c>
      <c r="E266" s="18">
        <v>9202.58</v>
      </c>
      <c r="F266" s="18">
        <v>10479.94</v>
      </c>
      <c r="G266" s="156">
        <v>-1277.3600000000006</v>
      </c>
      <c r="H266" s="160">
        <f t="shared" si="6"/>
        <v>-0.12188619400492756</v>
      </c>
      <c r="I266" s="155">
        <f t="shared" si="7"/>
        <v>4.0519150308938388E-5</v>
      </c>
      <c r="J266" s="156">
        <v>9202.58</v>
      </c>
      <c r="K266" s="156">
        <v>10479.94</v>
      </c>
      <c r="L266" s="156">
        <v>-1277.3600000000006</v>
      </c>
      <c r="M266" s="20">
        <v>40087</v>
      </c>
      <c r="N266" s="20">
        <v>40451</v>
      </c>
      <c r="O266" s="161">
        <v>40254</v>
      </c>
      <c r="P266" s="162" t="s">
        <v>2930</v>
      </c>
      <c r="Q266" s="161">
        <v>40326</v>
      </c>
      <c r="R266" s="162" t="s">
        <v>2914</v>
      </c>
    </row>
    <row r="267" spans="2:18" s="31" customFormat="1" x14ac:dyDescent="0.2">
      <c r="B267" s="17" t="s">
        <v>647</v>
      </c>
      <c r="C267" s="17" t="s">
        <v>648</v>
      </c>
      <c r="D267" s="185" t="s">
        <v>648</v>
      </c>
      <c r="E267" s="18">
        <v>-199.69</v>
      </c>
      <c r="F267" s="163" t="s">
        <v>2801</v>
      </c>
      <c r="G267" s="159"/>
      <c r="H267" s="160"/>
      <c r="I267" s="155">
        <f t="shared" si="7"/>
        <v>2.1590431313127925E-3</v>
      </c>
      <c r="J267" s="156">
        <v>490354.98</v>
      </c>
      <c r="K267" s="164" t="s">
        <v>2801</v>
      </c>
      <c r="L267" s="159"/>
      <c r="M267" s="20">
        <v>40087</v>
      </c>
      <c r="N267" s="20">
        <v>40451</v>
      </c>
      <c r="O267" s="161">
        <v>39343</v>
      </c>
      <c r="P267" s="162" t="s">
        <v>2915</v>
      </c>
      <c r="Q267" s="161">
        <v>39946</v>
      </c>
      <c r="R267" s="162" t="s">
        <v>2914</v>
      </c>
    </row>
    <row r="268" spans="2:18" s="31" customFormat="1" x14ac:dyDescent="0.2">
      <c r="B268" s="17" t="s">
        <v>3397</v>
      </c>
      <c r="C268" s="17" t="s">
        <v>3398</v>
      </c>
      <c r="D268" s="185" t="s">
        <v>3399</v>
      </c>
      <c r="E268" s="18">
        <v>25887.119999999999</v>
      </c>
      <c r="F268" s="18">
        <v>24769.54</v>
      </c>
      <c r="G268" s="156">
        <v>1117.5799999999981</v>
      </c>
      <c r="H268" s="160">
        <f t="shared" si="6"/>
        <v>4.5119126152524357E-2</v>
      </c>
      <c r="I268" s="155">
        <f t="shared" si="7"/>
        <v>1.1398152543585875E-4</v>
      </c>
      <c r="J268" s="156">
        <v>25887.119999999999</v>
      </c>
      <c r="K268" s="156">
        <v>24769.54</v>
      </c>
      <c r="L268" s="156">
        <v>1117.5799999999981</v>
      </c>
      <c r="M268" s="20">
        <v>40087</v>
      </c>
      <c r="N268" s="20">
        <v>40451</v>
      </c>
      <c r="O268" s="161">
        <v>40414</v>
      </c>
      <c r="P268" s="162" t="s">
        <v>2926</v>
      </c>
      <c r="Q268" s="161">
        <v>40449</v>
      </c>
      <c r="R268" s="162" t="s">
        <v>2915</v>
      </c>
    </row>
    <row r="269" spans="2:18" s="31" customFormat="1" x14ac:dyDescent="0.2">
      <c r="B269" s="17" t="s">
        <v>3400</v>
      </c>
      <c r="C269" s="17" t="s">
        <v>3401</v>
      </c>
      <c r="D269" s="185" t="s">
        <v>3402</v>
      </c>
      <c r="E269" s="18">
        <v>2394.73</v>
      </c>
      <c r="F269" s="18">
        <v>4590.6500000000005</v>
      </c>
      <c r="G269" s="156">
        <v>-2195.9200000000005</v>
      </c>
      <c r="H269" s="160">
        <f t="shared" si="6"/>
        <v>-0.47834620369664432</v>
      </c>
      <c r="I269" s="155">
        <f t="shared" si="7"/>
        <v>1.0544045780566322E-5</v>
      </c>
      <c r="J269" s="156">
        <v>2394.73</v>
      </c>
      <c r="K269" s="156">
        <v>4590.6500000000005</v>
      </c>
      <c r="L269" s="156">
        <v>-2195.9200000000005</v>
      </c>
      <c r="M269" s="20">
        <v>40087</v>
      </c>
      <c r="N269" s="20">
        <v>40451</v>
      </c>
      <c r="O269" s="161">
        <v>40351</v>
      </c>
      <c r="P269" s="162" t="s">
        <v>3056</v>
      </c>
      <c r="Q269" s="161">
        <v>40449</v>
      </c>
      <c r="R269" s="162" t="s">
        <v>2915</v>
      </c>
    </row>
    <row r="270" spans="2:18" s="31" customFormat="1" x14ac:dyDescent="0.2">
      <c r="B270" s="17" t="s">
        <v>791</v>
      </c>
      <c r="C270" s="17" t="s">
        <v>792</v>
      </c>
      <c r="D270" s="185" t="s">
        <v>792</v>
      </c>
      <c r="E270" s="18">
        <v>252390.27000000002</v>
      </c>
      <c r="F270" s="163" t="s">
        <v>2801</v>
      </c>
      <c r="G270" s="159"/>
      <c r="H270" s="160"/>
      <c r="I270" s="155">
        <f t="shared" si="7"/>
        <v>1.1675275144543906E-3</v>
      </c>
      <c r="J270" s="156">
        <v>265165.12</v>
      </c>
      <c r="K270" s="164" t="s">
        <v>2801</v>
      </c>
      <c r="L270" s="159"/>
      <c r="M270" s="20">
        <v>40087</v>
      </c>
      <c r="N270" s="20">
        <v>40451</v>
      </c>
      <c r="O270" s="161">
        <v>40066</v>
      </c>
      <c r="P270" s="162" t="s">
        <v>2915</v>
      </c>
      <c r="Q270" s="161">
        <v>40451</v>
      </c>
      <c r="R270" s="162" t="s">
        <v>2915</v>
      </c>
    </row>
    <row r="271" spans="2:18" s="31" customFormat="1" x14ac:dyDescent="0.2">
      <c r="B271" s="17" t="s">
        <v>797</v>
      </c>
      <c r="C271" s="17" t="s">
        <v>798</v>
      </c>
      <c r="D271" s="185" t="s">
        <v>798</v>
      </c>
      <c r="E271" s="18">
        <v>229076.07</v>
      </c>
      <c r="F271" s="163" t="s">
        <v>2801</v>
      </c>
      <c r="G271" s="159"/>
      <c r="H271" s="160"/>
      <c r="I271" s="155">
        <f t="shared" ref="I271:I334" si="8">J271/227116806</f>
        <v>1.0190269671192893E-3</v>
      </c>
      <c r="J271" s="156">
        <v>231438.15</v>
      </c>
      <c r="K271" s="164" t="s">
        <v>2801</v>
      </c>
      <c r="L271" s="159"/>
      <c r="M271" s="20">
        <v>40087</v>
      </c>
      <c r="N271" s="20">
        <v>40451</v>
      </c>
      <c r="O271" s="161">
        <v>40066</v>
      </c>
      <c r="P271" s="162" t="s">
        <v>2915</v>
      </c>
      <c r="Q271" s="161">
        <v>40451</v>
      </c>
      <c r="R271" s="162" t="s">
        <v>2915</v>
      </c>
    </row>
    <row r="272" spans="2:18" s="31" customFormat="1" x14ac:dyDescent="0.2">
      <c r="B272" s="17" t="s">
        <v>799</v>
      </c>
      <c r="C272" s="17" t="s">
        <v>800</v>
      </c>
      <c r="D272" s="185" t="s">
        <v>800</v>
      </c>
      <c r="E272" s="18">
        <v>1489497.77</v>
      </c>
      <c r="F272" s="163" t="s">
        <v>2801</v>
      </c>
      <c r="G272" s="159"/>
      <c r="H272" s="160"/>
      <c r="I272" s="155">
        <f t="shared" si="8"/>
        <v>6.6767863493113764E-3</v>
      </c>
      <c r="J272" s="156">
        <v>1516410.3900000001</v>
      </c>
      <c r="K272" s="164" t="s">
        <v>2801</v>
      </c>
      <c r="L272" s="159"/>
      <c r="M272" s="20">
        <v>40087</v>
      </c>
      <c r="N272" s="20">
        <v>40451</v>
      </c>
      <c r="O272" s="161">
        <v>40066</v>
      </c>
      <c r="P272" s="162" t="s">
        <v>2915</v>
      </c>
      <c r="Q272" s="161">
        <v>40451</v>
      </c>
      <c r="R272" s="162" t="s">
        <v>2915</v>
      </c>
    </row>
    <row r="273" spans="2:18" s="31" customFormat="1" x14ac:dyDescent="0.2">
      <c r="B273" s="17" t="s">
        <v>3403</v>
      </c>
      <c r="C273" s="17" t="s">
        <v>3404</v>
      </c>
      <c r="D273" s="185" t="s">
        <v>3405</v>
      </c>
      <c r="E273" s="18">
        <v>1307.28</v>
      </c>
      <c r="F273" s="18">
        <v>3047.23</v>
      </c>
      <c r="G273" s="156">
        <v>-1739.95</v>
      </c>
      <c r="H273" s="160">
        <f t="shared" ref="H273:H334" si="9">G273/F273</f>
        <v>-0.57099398470085949</v>
      </c>
      <c r="I273" s="155">
        <f t="shared" si="8"/>
        <v>5.7559809114258148E-6</v>
      </c>
      <c r="J273" s="156">
        <v>1307.28</v>
      </c>
      <c r="K273" s="156">
        <v>3047.23</v>
      </c>
      <c r="L273" s="156">
        <v>-1739.95</v>
      </c>
      <c r="M273" s="20">
        <v>40087</v>
      </c>
      <c r="N273" s="20">
        <v>40451</v>
      </c>
      <c r="O273" s="161">
        <v>40380</v>
      </c>
      <c r="P273" s="162" t="s">
        <v>2916</v>
      </c>
      <c r="Q273" s="161">
        <v>40452</v>
      </c>
      <c r="R273" s="162" t="s">
        <v>2917</v>
      </c>
    </row>
    <row r="274" spans="2:18" s="31" customFormat="1" x14ac:dyDescent="0.2">
      <c r="B274" s="17" t="s">
        <v>3406</v>
      </c>
      <c r="C274" s="17" t="s">
        <v>3407</v>
      </c>
      <c r="D274" s="185" t="s">
        <v>3408</v>
      </c>
      <c r="E274" s="18">
        <v>224768.80000000002</v>
      </c>
      <c r="F274" s="18">
        <v>339934.28</v>
      </c>
      <c r="G274" s="156">
        <v>-115165.48000000001</v>
      </c>
      <c r="H274" s="160">
        <f t="shared" si="9"/>
        <v>-0.33878748562810435</v>
      </c>
      <c r="I274" s="155">
        <f t="shared" si="8"/>
        <v>9.89661680959004E-4</v>
      </c>
      <c r="J274" s="156">
        <v>224768.80000000002</v>
      </c>
      <c r="K274" s="156">
        <v>339934.28</v>
      </c>
      <c r="L274" s="156">
        <v>-115165.48000000001</v>
      </c>
      <c r="M274" s="20">
        <v>40087</v>
      </c>
      <c r="N274" s="20">
        <v>40451</v>
      </c>
      <c r="O274" s="161">
        <v>40352</v>
      </c>
      <c r="P274" s="162" t="s">
        <v>3056</v>
      </c>
      <c r="Q274" s="161">
        <v>40449</v>
      </c>
      <c r="R274" s="162" t="s">
        <v>2915</v>
      </c>
    </row>
    <row r="275" spans="2:18" s="31" customFormat="1" x14ac:dyDescent="0.2">
      <c r="B275" s="17" t="s">
        <v>3409</v>
      </c>
      <c r="C275" s="17" t="s">
        <v>3410</v>
      </c>
      <c r="D275" s="185" t="s">
        <v>3410</v>
      </c>
      <c r="E275" s="18">
        <v>3900.26</v>
      </c>
      <c r="F275" s="18">
        <v>4479.3</v>
      </c>
      <c r="G275" s="156">
        <v>-579.04</v>
      </c>
      <c r="H275" s="160">
        <f t="shared" si="9"/>
        <v>-0.12927019846851071</v>
      </c>
      <c r="I275" s="155">
        <f t="shared" si="8"/>
        <v>1.7172925547394322E-5</v>
      </c>
      <c r="J275" s="156">
        <v>3900.26</v>
      </c>
      <c r="K275" s="156">
        <v>4479.3</v>
      </c>
      <c r="L275" s="156">
        <v>-579.04</v>
      </c>
      <c r="M275" s="20">
        <v>40087</v>
      </c>
      <c r="N275" s="20">
        <v>40451</v>
      </c>
      <c r="O275" s="161">
        <v>40353</v>
      </c>
      <c r="P275" s="162" t="s">
        <v>3056</v>
      </c>
      <c r="Q275" s="161">
        <v>40449</v>
      </c>
      <c r="R275" s="162" t="s">
        <v>2915</v>
      </c>
    </row>
    <row r="276" spans="2:18" s="31" customFormat="1" x14ac:dyDescent="0.2">
      <c r="B276" s="17" t="s">
        <v>3411</v>
      </c>
      <c r="C276" s="17" t="s">
        <v>3412</v>
      </c>
      <c r="D276" s="185" t="s">
        <v>3413</v>
      </c>
      <c r="E276" s="18">
        <v>192.55</v>
      </c>
      <c r="F276" s="163" t="s">
        <v>2801</v>
      </c>
      <c r="G276" s="159"/>
      <c r="H276" s="160"/>
      <c r="I276" s="155">
        <f t="shared" si="8"/>
        <v>8.4780163736540045E-7</v>
      </c>
      <c r="J276" s="156">
        <v>192.55</v>
      </c>
      <c r="K276" s="164" t="s">
        <v>2801</v>
      </c>
      <c r="L276" s="159"/>
      <c r="M276" s="20">
        <v>40087</v>
      </c>
      <c r="N276" s="20">
        <v>40451</v>
      </c>
      <c r="O276" s="161">
        <v>40436</v>
      </c>
      <c r="P276" s="162" t="s">
        <v>2915</v>
      </c>
      <c r="Q276" s="161">
        <v>42643</v>
      </c>
      <c r="R276" s="162" t="s">
        <v>2915</v>
      </c>
    </row>
    <row r="277" spans="2:18" s="31" customFormat="1" x14ac:dyDescent="0.2">
      <c r="B277" s="17" t="s">
        <v>3414</v>
      </c>
      <c r="C277" s="17" t="s">
        <v>3415</v>
      </c>
      <c r="D277" s="185" t="s">
        <v>3416</v>
      </c>
      <c r="E277" s="18">
        <v>269.2</v>
      </c>
      <c r="F277" s="163" t="s">
        <v>2801</v>
      </c>
      <c r="G277" s="159"/>
      <c r="H277" s="160"/>
      <c r="I277" s="155">
        <f t="shared" si="8"/>
        <v>1.1852931746495236E-6</v>
      </c>
      <c r="J277" s="156">
        <v>269.2</v>
      </c>
      <c r="K277" s="164" t="s">
        <v>2801</v>
      </c>
      <c r="L277" s="159"/>
      <c r="M277" s="20">
        <v>40087</v>
      </c>
      <c r="N277" s="20">
        <v>40451</v>
      </c>
      <c r="O277" s="161">
        <v>40436</v>
      </c>
      <c r="P277" s="162" t="s">
        <v>2915</v>
      </c>
      <c r="Q277" s="161">
        <v>42643</v>
      </c>
      <c r="R277" s="162" t="s">
        <v>2915</v>
      </c>
    </row>
    <row r="278" spans="2:18" s="31" customFormat="1" ht="25.5" x14ac:dyDescent="0.2">
      <c r="B278" s="17" t="s">
        <v>3417</v>
      </c>
      <c r="C278" s="17" t="s">
        <v>3418</v>
      </c>
      <c r="D278" s="185" t="s">
        <v>3419</v>
      </c>
      <c r="E278" s="18">
        <v>9731.91</v>
      </c>
      <c r="F278" s="18">
        <v>12181.95</v>
      </c>
      <c r="G278" s="156">
        <v>-2450.0400000000009</v>
      </c>
      <c r="H278" s="160">
        <f t="shared" si="9"/>
        <v>-0.20112051026313527</v>
      </c>
      <c r="I278" s="155">
        <f t="shared" si="8"/>
        <v>4.2849801260413992E-5</v>
      </c>
      <c r="J278" s="156">
        <v>9731.91</v>
      </c>
      <c r="K278" s="156">
        <v>12181.95</v>
      </c>
      <c r="L278" s="156">
        <v>-2450.0400000000009</v>
      </c>
      <c r="M278" s="20">
        <v>40087</v>
      </c>
      <c r="N278" s="20">
        <v>40451</v>
      </c>
      <c r="O278" s="161">
        <v>40381</v>
      </c>
      <c r="P278" s="162" t="s">
        <v>2916</v>
      </c>
      <c r="Q278" s="161">
        <v>40449</v>
      </c>
      <c r="R278" s="162" t="s">
        <v>2915</v>
      </c>
    </row>
    <row r="279" spans="2:18" s="31" customFormat="1" ht="25.5" x14ac:dyDescent="0.2">
      <c r="B279" s="17" t="s">
        <v>3420</v>
      </c>
      <c r="C279" s="17" t="s">
        <v>3421</v>
      </c>
      <c r="D279" s="185" t="s">
        <v>3422</v>
      </c>
      <c r="E279" s="18">
        <v>165.99</v>
      </c>
      <c r="F279" s="163" t="s">
        <v>2801</v>
      </c>
      <c r="G279" s="159"/>
      <c r="H279" s="160"/>
      <c r="I279" s="155">
        <f t="shared" si="8"/>
        <v>7.3085740735540289E-7</v>
      </c>
      <c r="J279" s="156">
        <v>165.99</v>
      </c>
      <c r="K279" s="164" t="s">
        <v>2801</v>
      </c>
      <c r="L279" s="159"/>
      <c r="M279" s="20">
        <v>40087</v>
      </c>
      <c r="N279" s="20">
        <v>40451</v>
      </c>
      <c r="O279" s="161">
        <v>40435</v>
      </c>
      <c r="P279" s="162" t="s">
        <v>2915</v>
      </c>
      <c r="Q279" s="161">
        <v>42643</v>
      </c>
      <c r="R279" s="162" t="s">
        <v>2915</v>
      </c>
    </row>
    <row r="280" spans="2:18" s="31" customFormat="1" ht="38.25" x14ac:dyDescent="0.2">
      <c r="B280" s="17" t="s">
        <v>88</v>
      </c>
      <c r="C280" s="17" t="s">
        <v>89</v>
      </c>
      <c r="D280" s="185" t="s">
        <v>90</v>
      </c>
      <c r="E280" s="18">
        <v>56257.11</v>
      </c>
      <c r="F280" s="18">
        <v>97154</v>
      </c>
      <c r="G280" s="156">
        <v>7057.8000000000029</v>
      </c>
      <c r="H280" s="160">
        <f t="shared" si="9"/>
        <v>7.2645490664306187E-2</v>
      </c>
      <c r="I280" s="155">
        <f t="shared" si="8"/>
        <v>4.5884671343960341E-4</v>
      </c>
      <c r="J280" s="156">
        <v>104211.8</v>
      </c>
      <c r="K280" s="156">
        <v>97154</v>
      </c>
      <c r="L280" s="156">
        <v>7057.8000000000029</v>
      </c>
      <c r="M280" s="20">
        <v>40087</v>
      </c>
      <c r="N280" s="20">
        <v>40451</v>
      </c>
      <c r="O280" s="161">
        <v>39996</v>
      </c>
      <c r="P280" s="162" t="s">
        <v>2916</v>
      </c>
      <c r="Q280" s="161">
        <v>40085</v>
      </c>
      <c r="R280" s="162" t="s">
        <v>2915</v>
      </c>
    </row>
    <row r="281" spans="2:18" s="31" customFormat="1" x14ac:dyDescent="0.2">
      <c r="B281" s="17" t="s">
        <v>3423</v>
      </c>
      <c r="C281" s="17" t="s">
        <v>3424</v>
      </c>
      <c r="D281" s="185" t="s">
        <v>3425</v>
      </c>
      <c r="E281" s="18">
        <v>17.62</v>
      </c>
      <c r="F281" s="163" t="s">
        <v>2801</v>
      </c>
      <c r="G281" s="159"/>
      <c r="H281" s="160"/>
      <c r="I281" s="155">
        <f t="shared" si="8"/>
        <v>7.7581224878620398E-8</v>
      </c>
      <c r="J281" s="156">
        <v>17.62</v>
      </c>
      <c r="K281" s="164" t="s">
        <v>2801</v>
      </c>
      <c r="L281" s="159"/>
      <c r="M281" s="20">
        <v>40087</v>
      </c>
      <c r="N281" s="20">
        <v>40451</v>
      </c>
      <c r="O281" s="161">
        <v>40434</v>
      </c>
      <c r="P281" s="162" t="s">
        <v>2915</v>
      </c>
      <c r="Q281" s="161">
        <v>42643</v>
      </c>
      <c r="R281" s="162" t="s">
        <v>2915</v>
      </c>
    </row>
    <row r="282" spans="2:18" s="31" customFormat="1" x14ac:dyDescent="0.2">
      <c r="B282" s="17" t="s">
        <v>789</v>
      </c>
      <c r="C282" s="17" t="s">
        <v>790</v>
      </c>
      <c r="D282" s="185" t="s">
        <v>790</v>
      </c>
      <c r="E282" s="18">
        <v>492994.58</v>
      </c>
      <c r="F282" s="163" t="s">
        <v>2801</v>
      </c>
      <c r="G282" s="159"/>
      <c r="H282" s="160"/>
      <c r="I282" s="155">
        <f t="shared" si="8"/>
        <v>2.2330085955858327E-3</v>
      </c>
      <c r="J282" s="156">
        <v>507153.78</v>
      </c>
      <c r="K282" s="164" t="s">
        <v>2801</v>
      </c>
      <c r="L282" s="159"/>
      <c r="M282" s="20">
        <v>40087</v>
      </c>
      <c r="N282" s="20">
        <v>40451</v>
      </c>
      <c r="O282" s="161">
        <v>40066</v>
      </c>
      <c r="P282" s="162" t="s">
        <v>2915</v>
      </c>
      <c r="Q282" s="161">
        <v>40451</v>
      </c>
      <c r="R282" s="162" t="s">
        <v>2915</v>
      </c>
    </row>
    <row r="283" spans="2:18" s="31" customFormat="1" x14ac:dyDescent="0.2">
      <c r="B283" s="17" t="s">
        <v>3426</v>
      </c>
      <c r="C283" s="17" t="s">
        <v>3427</v>
      </c>
      <c r="D283" s="185" t="s">
        <v>3428</v>
      </c>
      <c r="E283" s="18">
        <v>1923.78</v>
      </c>
      <c r="F283" s="18">
        <v>4519.49</v>
      </c>
      <c r="G283" s="156">
        <v>-2595.71</v>
      </c>
      <c r="H283" s="160"/>
      <c r="I283" s="155">
        <f t="shared" si="8"/>
        <v>8.4704431780358871E-6</v>
      </c>
      <c r="J283" s="156">
        <v>1923.78</v>
      </c>
      <c r="K283" s="156">
        <v>4519.49</v>
      </c>
      <c r="L283" s="156">
        <v>-2595.71</v>
      </c>
      <c r="M283" s="20">
        <v>40087</v>
      </c>
      <c r="N283" s="20">
        <v>40451</v>
      </c>
      <c r="O283" s="161">
        <v>40122</v>
      </c>
      <c r="P283" s="162" t="s">
        <v>2965</v>
      </c>
      <c r="Q283" s="161">
        <v>40162</v>
      </c>
      <c r="R283" s="162" t="s">
        <v>2921</v>
      </c>
    </row>
    <row r="284" spans="2:18" s="31" customFormat="1" x14ac:dyDescent="0.2">
      <c r="B284" s="17" t="s">
        <v>3429</v>
      </c>
      <c r="C284" s="17" t="s">
        <v>3430</v>
      </c>
      <c r="D284" s="185" t="s">
        <v>3431</v>
      </c>
      <c r="E284" s="18">
        <v>-972.23</v>
      </c>
      <c r="F284" s="18">
        <v>1032.75</v>
      </c>
      <c r="G284" s="156">
        <v>-2004.98</v>
      </c>
      <c r="H284" s="160">
        <f t="shared" si="9"/>
        <v>-1.9413991769547325</v>
      </c>
      <c r="I284" s="155">
        <f t="shared" si="8"/>
        <v>-4.2807488231408117E-6</v>
      </c>
      <c r="J284" s="156">
        <v>-972.23</v>
      </c>
      <c r="K284" s="156">
        <v>1032.75</v>
      </c>
      <c r="L284" s="156">
        <v>-2004.98</v>
      </c>
      <c r="M284" s="20">
        <v>40087</v>
      </c>
      <c r="N284" s="20">
        <v>40451</v>
      </c>
      <c r="O284" s="161">
        <v>40297</v>
      </c>
      <c r="P284" s="162" t="s">
        <v>2931</v>
      </c>
      <c r="Q284" s="161">
        <v>40449</v>
      </c>
      <c r="R284" s="162" t="s">
        <v>2915</v>
      </c>
    </row>
    <row r="285" spans="2:18" s="31" customFormat="1" x14ac:dyDescent="0.2">
      <c r="B285" s="17" t="s">
        <v>3432</v>
      </c>
      <c r="C285" s="17" t="s">
        <v>3433</v>
      </c>
      <c r="D285" s="185" t="s">
        <v>3434</v>
      </c>
      <c r="E285" s="18">
        <v>2739.62</v>
      </c>
      <c r="F285" s="18">
        <v>2601.02</v>
      </c>
      <c r="G285" s="156">
        <v>138.59999999999991</v>
      </c>
      <c r="H285" s="160">
        <f t="shared" si="9"/>
        <v>5.3286787491061166E-2</v>
      </c>
      <c r="I285" s="155">
        <f t="shared" si="8"/>
        <v>1.206260359262009E-5</v>
      </c>
      <c r="J285" s="156">
        <v>2739.62</v>
      </c>
      <c r="K285" s="156">
        <v>2601.02</v>
      </c>
      <c r="L285" s="156">
        <v>138.59999999999991</v>
      </c>
      <c r="M285" s="20">
        <v>40087</v>
      </c>
      <c r="N285" s="20">
        <v>40451</v>
      </c>
      <c r="O285" s="161">
        <v>40336</v>
      </c>
      <c r="P285" s="162" t="s">
        <v>3056</v>
      </c>
      <c r="Q285" s="161">
        <v>40449</v>
      </c>
      <c r="R285" s="162" t="s">
        <v>2915</v>
      </c>
    </row>
    <row r="286" spans="2:18" s="31" customFormat="1" x14ac:dyDescent="0.2">
      <c r="B286" s="17" t="s">
        <v>748</v>
      </c>
      <c r="C286" s="17" t="s">
        <v>749</v>
      </c>
      <c r="D286" s="185" t="s">
        <v>750</v>
      </c>
      <c r="E286" s="18">
        <v>1826.69</v>
      </c>
      <c r="F286" s="18">
        <v>1928.6000000000001</v>
      </c>
      <c r="G286" s="156">
        <v>320.93999999999983</v>
      </c>
      <c r="H286" s="160">
        <f t="shared" si="9"/>
        <v>0.16641086798714083</v>
      </c>
      <c r="I286" s="155">
        <f t="shared" si="8"/>
        <v>9.90477120394164E-6</v>
      </c>
      <c r="J286" s="156">
        <v>2249.54</v>
      </c>
      <c r="K286" s="156">
        <v>1928.6000000000001</v>
      </c>
      <c r="L286" s="156">
        <v>320.93999999999983</v>
      </c>
      <c r="M286" s="20">
        <v>40087</v>
      </c>
      <c r="N286" s="20">
        <v>40451</v>
      </c>
      <c r="O286" s="161">
        <v>40058</v>
      </c>
      <c r="P286" s="162" t="s">
        <v>2915</v>
      </c>
      <c r="Q286" s="161">
        <v>40074</v>
      </c>
      <c r="R286" s="162" t="s">
        <v>2915</v>
      </c>
    </row>
    <row r="287" spans="2:18" s="31" customFormat="1" ht="25.5" x14ac:dyDescent="0.2">
      <c r="B287" s="17" t="s">
        <v>751</v>
      </c>
      <c r="C287" s="17" t="s">
        <v>752</v>
      </c>
      <c r="D287" s="185" t="s">
        <v>753</v>
      </c>
      <c r="E287" s="18">
        <v>281.8</v>
      </c>
      <c r="F287" s="18">
        <v>3917.5</v>
      </c>
      <c r="G287" s="156">
        <v>-162.90999999999985</v>
      </c>
      <c r="H287" s="160">
        <f t="shared" si="9"/>
        <v>-4.1585194639438383E-2</v>
      </c>
      <c r="I287" s="155">
        <f t="shared" si="8"/>
        <v>1.6531537520829701E-5</v>
      </c>
      <c r="J287" s="156">
        <v>3754.59</v>
      </c>
      <c r="K287" s="156">
        <v>3917.5</v>
      </c>
      <c r="L287" s="156">
        <v>-162.90999999999985</v>
      </c>
      <c r="M287" s="20">
        <v>40087</v>
      </c>
      <c r="N287" s="20">
        <v>40451</v>
      </c>
      <c r="O287" s="161">
        <v>40058</v>
      </c>
      <c r="P287" s="162" t="s">
        <v>2915</v>
      </c>
      <c r="Q287" s="161">
        <v>40081</v>
      </c>
      <c r="R287" s="162" t="s">
        <v>2915</v>
      </c>
    </row>
    <row r="288" spans="2:18" s="31" customFormat="1" x14ac:dyDescent="0.2">
      <c r="B288" s="17" t="s">
        <v>745</v>
      </c>
      <c r="C288" s="17" t="s">
        <v>746</v>
      </c>
      <c r="D288" s="185" t="s">
        <v>747</v>
      </c>
      <c r="E288" s="18">
        <v>2623.9900000000002</v>
      </c>
      <c r="F288" s="18">
        <v>2418.84</v>
      </c>
      <c r="G288" s="156">
        <v>1067.7599999999998</v>
      </c>
      <c r="H288" s="160">
        <f t="shared" si="9"/>
        <v>0.44143473731209987</v>
      </c>
      <c r="I288" s="155">
        <f t="shared" si="8"/>
        <v>1.5351572001237109E-5</v>
      </c>
      <c r="J288" s="156">
        <v>3486.6</v>
      </c>
      <c r="K288" s="156">
        <v>2418.84</v>
      </c>
      <c r="L288" s="156">
        <v>1067.7599999999998</v>
      </c>
      <c r="M288" s="20">
        <v>40087</v>
      </c>
      <c r="N288" s="20">
        <v>40451</v>
      </c>
      <c r="O288" s="161">
        <v>40058</v>
      </c>
      <c r="P288" s="162" t="s">
        <v>2915</v>
      </c>
      <c r="Q288" s="161">
        <v>40073</v>
      </c>
      <c r="R288" s="162" t="s">
        <v>2915</v>
      </c>
    </row>
    <row r="289" spans="2:18" s="31" customFormat="1" ht="38.25" x14ac:dyDescent="0.2">
      <c r="B289" s="17" t="s">
        <v>3435</v>
      </c>
      <c r="C289" s="17" t="s">
        <v>3436</v>
      </c>
      <c r="D289" s="185" t="s">
        <v>3437</v>
      </c>
      <c r="E289" s="18">
        <v>1102.17</v>
      </c>
      <c r="F289" s="18">
        <v>2115.4499999999998</v>
      </c>
      <c r="G289" s="156">
        <v>-1013.2799999999997</v>
      </c>
      <c r="H289" s="160">
        <f t="shared" si="9"/>
        <v>-0.47899028575480385</v>
      </c>
      <c r="I289" s="155">
        <f t="shared" si="8"/>
        <v>4.8528773339653257E-6</v>
      </c>
      <c r="J289" s="156">
        <v>1102.17</v>
      </c>
      <c r="K289" s="156">
        <v>2115.4499999999998</v>
      </c>
      <c r="L289" s="156">
        <v>-1013.2799999999997</v>
      </c>
      <c r="M289" s="20">
        <v>40087</v>
      </c>
      <c r="N289" s="20">
        <v>40451</v>
      </c>
      <c r="O289" s="161">
        <v>40058</v>
      </c>
      <c r="P289" s="162" t="s">
        <v>2915</v>
      </c>
      <c r="Q289" s="161">
        <v>40081</v>
      </c>
      <c r="R289" s="162" t="s">
        <v>2915</v>
      </c>
    </row>
    <row r="290" spans="2:18" s="31" customFormat="1" x14ac:dyDescent="0.2">
      <c r="B290" s="17" t="s">
        <v>3438</v>
      </c>
      <c r="C290" s="17" t="s">
        <v>3439</v>
      </c>
      <c r="D290" s="185" t="s">
        <v>3440</v>
      </c>
      <c r="E290" s="18">
        <v>79165.17</v>
      </c>
      <c r="F290" s="18">
        <v>80530.42</v>
      </c>
      <c r="G290" s="156">
        <v>-1365.25</v>
      </c>
      <c r="H290" s="160">
        <f t="shared" si="9"/>
        <v>-1.6953220907080829E-2</v>
      </c>
      <c r="I290" s="155">
        <f t="shared" si="8"/>
        <v>3.4856588287878615E-4</v>
      </c>
      <c r="J290" s="156">
        <v>79165.17</v>
      </c>
      <c r="K290" s="156">
        <v>80530.42</v>
      </c>
      <c r="L290" s="156">
        <v>-1365.25</v>
      </c>
      <c r="M290" s="20">
        <v>40087</v>
      </c>
      <c r="N290" s="20">
        <v>40451</v>
      </c>
      <c r="O290" s="161">
        <v>40123</v>
      </c>
      <c r="P290" s="162" t="s">
        <v>2965</v>
      </c>
      <c r="Q290" s="161">
        <v>40449</v>
      </c>
      <c r="R290" s="162" t="s">
        <v>2915</v>
      </c>
    </row>
    <row r="291" spans="2:18" s="31" customFormat="1" x14ac:dyDescent="0.2">
      <c r="B291" s="17" t="s">
        <v>3441</v>
      </c>
      <c r="C291" s="17" t="s">
        <v>3442</v>
      </c>
      <c r="D291" s="185" t="s">
        <v>3443</v>
      </c>
      <c r="E291" s="18">
        <v>36326.28</v>
      </c>
      <c r="F291" s="18">
        <v>28912.720000000001</v>
      </c>
      <c r="G291" s="156">
        <v>7413.5599999999977</v>
      </c>
      <c r="H291" s="160">
        <f t="shared" si="9"/>
        <v>0.25641171083177222</v>
      </c>
      <c r="I291" s="155">
        <f t="shared" si="8"/>
        <v>1.5994536309215269E-4</v>
      </c>
      <c r="J291" s="156">
        <v>36326.28</v>
      </c>
      <c r="K291" s="156">
        <v>28912.720000000001</v>
      </c>
      <c r="L291" s="156">
        <v>7413.5599999999977</v>
      </c>
      <c r="M291" s="20">
        <v>40087</v>
      </c>
      <c r="N291" s="20">
        <v>40451</v>
      </c>
      <c r="O291" s="161">
        <v>40147</v>
      </c>
      <c r="P291" s="162" t="s">
        <v>2965</v>
      </c>
      <c r="Q291" s="161">
        <v>40449</v>
      </c>
      <c r="R291" s="162" t="s">
        <v>2915</v>
      </c>
    </row>
    <row r="292" spans="2:18" s="31" customFormat="1" x14ac:dyDescent="0.2">
      <c r="B292" s="17" t="s">
        <v>151</v>
      </c>
      <c r="C292" s="17" t="s">
        <v>152</v>
      </c>
      <c r="D292" s="185" t="s">
        <v>153</v>
      </c>
      <c r="E292" s="18">
        <v>-2717.84</v>
      </c>
      <c r="F292" s="18">
        <v>4140</v>
      </c>
      <c r="G292" s="156">
        <v>-3755.76</v>
      </c>
      <c r="H292" s="160">
        <f t="shared" si="9"/>
        <v>-0.90718840579710147</v>
      </c>
      <c r="I292" s="155">
        <f t="shared" si="8"/>
        <v>1.6918166769217423E-6</v>
      </c>
      <c r="J292" s="156">
        <v>384.24</v>
      </c>
      <c r="K292" s="156">
        <v>4140</v>
      </c>
      <c r="L292" s="156">
        <v>-3755.76</v>
      </c>
      <c r="M292" s="20">
        <v>40087</v>
      </c>
      <c r="N292" s="20">
        <v>40451</v>
      </c>
      <c r="O292" s="161">
        <v>40028</v>
      </c>
      <c r="P292" s="162" t="s">
        <v>2926</v>
      </c>
      <c r="Q292" s="161">
        <v>40086</v>
      </c>
      <c r="R292" s="162" t="s">
        <v>2915</v>
      </c>
    </row>
    <row r="293" spans="2:18" s="31" customFormat="1" x14ac:dyDescent="0.2">
      <c r="B293" s="17" t="s">
        <v>2477</v>
      </c>
      <c r="C293" s="17" t="s">
        <v>2478</v>
      </c>
      <c r="D293" s="185" t="s">
        <v>2479</v>
      </c>
      <c r="E293" s="18">
        <v>95265.1</v>
      </c>
      <c r="F293" s="18">
        <v>156248.88</v>
      </c>
      <c r="G293" s="156">
        <v>-3449.0400000000081</v>
      </c>
      <c r="H293" s="160">
        <f t="shared" si="9"/>
        <v>-2.2074014226534027E-2</v>
      </c>
      <c r="I293" s="155">
        <f t="shared" si="8"/>
        <v>6.7278085973082938E-4</v>
      </c>
      <c r="J293" s="156">
        <v>152799.84</v>
      </c>
      <c r="K293" s="156">
        <v>156248.88</v>
      </c>
      <c r="L293" s="156">
        <v>-3449.0400000000081</v>
      </c>
      <c r="M293" s="20">
        <v>40087</v>
      </c>
      <c r="N293" s="20">
        <v>40451</v>
      </c>
      <c r="O293" s="161">
        <v>39693</v>
      </c>
      <c r="P293" s="162" t="s">
        <v>2915</v>
      </c>
      <c r="Q293" s="161">
        <v>40026</v>
      </c>
      <c r="R293" s="162" t="s">
        <v>2926</v>
      </c>
    </row>
    <row r="294" spans="2:18" s="31" customFormat="1" ht="25.5" x14ac:dyDescent="0.2">
      <c r="B294" s="17" t="s">
        <v>130</v>
      </c>
      <c r="C294" s="17" t="s">
        <v>131</v>
      </c>
      <c r="D294" s="185" t="s">
        <v>132</v>
      </c>
      <c r="E294" s="18">
        <v>149.22</v>
      </c>
      <c r="F294" s="18">
        <v>5813.56</v>
      </c>
      <c r="G294" s="156">
        <v>-4800.1400000000003</v>
      </c>
      <c r="H294" s="160">
        <f t="shared" si="9"/>
        <v>-0.82567996201982952</v>
      </c>
      <c r="I294" s="155">
        <f t="shared" si="8"/>
        <v>4.4621092461118887E-6</v>
      </c>
      <c r="J294" s="156">
        <v>1013.4200000000001</v>
      </c>
      <c r="K294" s="156">
        <v>5813.56</v>
      </c>
      <c r="L294" s="156">
        <v>-4800.1400000000003</v>
      </c>
      <c r="M294" s="20">
        <v>40087</v>
      </c>
      <c r="N294" s="20">
        <v>40451</v>
      </c>
      <c r="O294" s="161">
        <v>40021</v>
      </c>
      <c r="P294" s="162" t="s">
        <v>2916</v>
      </c>
      <c r="Q294" s="161">
        <v>40087</v>
      </c>
      <c r="R294" s="162" t="s">
        <v>2917</v>
      </c>
    </row>
    <row r="295" spans="2:18" s="31" customFormat="1" x14ac:dyDescent="0.2">
      <c r="B295" s="17" t="s">
        <v>512</v>
      </c>
      <c r="C295" s="17" t="s">
        <v>513</v>
      </c>
      <c r="D295" s="185" t="s">
        <v>514</v>
      </c>
      <c r="E295" s="18">
        <v>147.66</v>
      </c>
      <c r="F295" s="18">
        <v>168326.32</v>
      </c>
      <c r="G295" s="156">
        <v>-126825.46</v>
      </c>
      <c r="H295" s="160">
        <f t="shared" si="9"/>
        <v>-0.7534499655193555</v>
      </c>
      <c r="I295" s="155">
        <f t="shared" si="8"/>
        <v>1.8272914598843029E-4</v>
      </c>
      <c r="J295" s="156">
        <v>41500.86</v>
      </c>
      <c r="K295" s="156">
        <v>168326.32</v>
      </c>
      <c r="L295" s="156">
        <v>-126825.46</v>
      </c>
      <c r="M295" s="20">
        <v>40087</v>
      </c>
      <c r="N295" s="20">
        <v>40451</v>
      </c>
      <c r="O295" s="161">
        <v>39899</v>
      </c>
      <c r="P295" s="162" t="s">
        <v>2930</v>
      </c>
      <c r="Q295" s="161">
        <v>40081</v>
      </c>
      <c r="R295" s="162" t="s">
        <v>2915</v>
      </c>
    </row>
    <row r="296" spans="2:18" s="31" customFormat="1" x14ac:dyDescent="0.2">
      <c r="B296" s="17" t="s">
        <v>818</v>
      </c>
      <c r="C296" s="17" t="s">
        <v>819</v>
      </c>
      <c r="D296" s="185" t="s">
        <v>819</v>
      </c>
      <c r="E296" s="18">
        <v>151836.75</v>
      </c>
      <c r="F296" s="163" t="s">
        <v>2801</v>
      </c>
      <c r="G296" s="159"/>
      <c r="H296" s="160"/>
      <c r="I296" s="155">
        <f t="shared" si="8"/>
        <v>6.8664892196485016E-4</v>
      </c>
      <c r="J296" s="156">
        <v>155949.51</v>
      </c>
      <c r="K296" s="164" t="s">
        <v>2801</v>
      </c>
      <c r="L296" s="159"/>
      <c r="M296" s="20">
        <v>40087</v>
      </c>
      <c r="N296" s="20">
        <v>40451</v>
      </c>
      <c r="O296" s="161">
        <v>40066</v>
      </c>
      <c r="P296" s="162" t="s">
        <v>2915</v>
      </c>
      <c r="Q296" s="161">
        <v>40451</v>
      </c>
      <c r="R296" s="162" t="s">
        <v>2915</v>
      </c>
    </row>
    <row r="297" spans="2:18" s="31" customFormat="1" x14ac:dyDescent="0.2">
      <c r="B297" s="17" t="s">
        <v>506</v>
      </c>
      <c r="C297" s="17" t="s">
        <v>507</v>
      </c>
      <c r="D297" s="185" t="s">
        <v>508</v>
      </c>
      <c r="E297" s="18">
        <v>391.28000000000003</v>
      </c>
      <c r="F297" s="18">
        <v>8455</v>
      </c>
      <c r="G297" s="156">
        <v>-2461</v>
      </c>
      <c r="H297" s="160">
        <f t="shared" si="9"/>
        <v>-0.29107037256061502</v>
      </c>
      <c r="I297" s="155">
        <f t="shared" si="8"/>
        <v>2.6391706124997197E-5</v>
      </c>
      <c r="J297" s="156">
        <v>5994</v>
      </c>
      <c r="K297" s="156">
        <v>8455</v>
      </c>
      <c r="L297" s="156">
        <v>-2461</v>
      </c>
      <c r="M297" s="20">
        <v>40087</v>
      </c>
      <c r="N297" s="20">
        <v>40451</v>
      </c>
      <c r="O297" s="161">
        <v>39896</v>
      </c>
      <c r="P297" s="162" t="s">
        <v>2930</v>
      </c>
      <c r="Q297" s="161">
        <v>40993</v>
      </c>
      <c r="R297" s="162" t="s">
        <v>2930</v>
      </c>
    </row>
    <row r="298" spans="2:18" s="31" customFormat="1" x14ac:dyDescent="0.2">
      <c r="B298" s="17" t="s">
        <v>3444</v>
      </c>
      <c r="C298" s="17" t="s">
        <v>2861</v>
      </c>
      <c r="D298" s="185" t="s">
        <v>2910</v>
      </c>
      <c r="E298" s="18">
        <v>-49.11</v>
      </c>
      <c r="F298" s="18">
        <v>8291</v>
      </c>
      <c r="G298" s="156">
        <v>-8291</v>
      </c>
      <c r="H298" s="160">
        <f t="shared" si="9"/>
        <v>-1</v>
      </c>
      <c r="I298" s="155">
        <f t="shared" si="8"/>
        <v>0</v>
      </c>
      <c r="J298" s="156">
        <v>0</v>
      </c>
      <c r="K298" s="156">
        <v>8291</v>
      </c>
      <c r="L298" s="156">
        <v>-8291</v>
      </c>
      <c r="M298" s="20">
        <v>40087</v>
      </c>
      <c r="N298" s="20">
        <v>40451</v>
      </c>
      <c r="O298" s="161">
        <v>36516</v>
      </c>
      <c r="P298" s="162" t="s">
        <v>2921</v>
      </c>
      <c r="Q298" s="161">
        <v>38476</v>
      </c>
      <c r="R298" s="162" t="s">
        <v>2914</v>
      </c>
    </row>
    <row r="299" spans="2:18" s="31" customFormat="1" ht="25.5" x14ac:dyDescent="0.2">
      <c r="B299" s="17" t="s">
        <v>3445</v>
      </c>
      <c r="C299" s="17" t="s">
        <v>3446</v>
      </c>
      <c r="D299" s="185" t="s">
        <v>3447</v>
      </c>
      <c r="E299" s="18">
        <v>1670.18</v>
      </c>
      <c r="F299" s="18">
        <v>1896.24</v>
      </c>
      <c r="G299" s="156">
        <v>-226.05999999999995</v>
      </c>
      <c r="H299" s="160">
        <f t="shared" si="9"/>
        <v>-0.11921486731637343</v>
      </c>
      <c r="I299" s="155">
        <f t="shared" si="8"/>
        <v>7.3538371264344042E-6</v>
      </c>
      <c r="J299" s="156">
        <v>1670.18</v>
      </c>
      <c r="K299" s="156">
        <v>1896.24</v>
      </c>
      <c r="L299" s="156">
        <v>-226.05999999999995</v>
      </c>
      <c r="M299" s="20">
        <v>40087</v>
      </c>
      <c r="N299" s="20">
        <v>40451</v>
      </c>
      <c r="O299" s="161">
        <v>40449</v>
      </c>
      <c r="P299" s="162" t="s">
        <v>2915</v>
      </c>
      <c r="Q299" s="161">
        <v>40451</v>
      </c>
      <c r="R299" s="162" t="s">
        <v>2915</v>
      </c>
    </row>
    <row r="300" spans="2:18" s="31" customFormat="1" x14ac:dyDescent="0.2">
      <c r="B300" s="17" t="s">
        <v>58</v>
      </c>
      <c r="C300" s="17" t="s">
        <v>59</v>
      </c>
      <c r="D300" s="185" t="s">
        <v>60</v>
      </c>
      <c r="E300" s="18">
        <v>1875.6100000000001</v>
      </c>
      <c r="F300" s="18">
        <v>19597</v>
      </c>
      <c r="G300" s="156">
        <v>-3210.0699999999997</v>
      </c>
      <c r="H300" s="160">
        <f t="shared" si="9"/>
        <v>-0.16380415369699441</v>
      </c>
      <c r="I300" s="155">
        <f t="shared" si="8"/>
        <v>7.2151992133950672E-5</v>
      </c>
      <c r="J300" s="156">
        <v>16386.93</v>
      </c>
      <c r="K300" s="156">
        <v>19597</v>
      </c>
      <c r="L300" s="156">
        <v>-3210.0699999999997</v>
      </c>
      <c r="M300" s="20">
        <v>40087</v>
      </c>
      <c r="N300" s="20">
        <v>40451</v>
      </c>
      <c r="O300" s="161">
        <v>39969</v>
      </c>
      <c r="P300" s="162" t="s">
        <v>3056</v>
      </c>
      <c r="Q300" s="161">
        <v>40086</v>
      </c>
      <c r="R300" s="162" t="s">
        <v>2915</v>
      </c>
    </row>
    <row r="301" spans="2:18" s="31" customFormat="1" x14ac:dyDescent="0.2">
      <c r="B301" s="17" t="s">
        <v>957</v>
      </c>
      <c r="C301" s="17" t="s">
        <v>958</v>
      </c>
      <c r="D301" s="185" t="s">
        <v>959</v>
      </c>
      <c r="E301" s="18">
        <v>1845.49</v>
      </c>
      <c r="F301" s="18">
        <v>9458</v>
      </c>
      <c r="G301" s="156">
        <v>2168.2299999999996</v>
      </c>
      <c r="H301" s="160">
        <f t="shared" si="9"/>
        <v>0.22924825544512578</v>
      </c>
      <c r="I301" s="155">
        <f t="shared" si="8"/>
        <v>5.1190531448386075E-5</v>
      </c>
      <c r="J301" s="156">
        <v>11626.23</v>
      </c>
      <c r="K301" s="156">
        <v>9458</v>
      </c>
      <c r="L301" s="156">
        <v>2168.2299999999996</v>
      </c>
      <c r="M301" s="20">
        <v>40087</v>
      </c>
      <c r="N301" s="20">
        <v>40451</v>
      </c>
      <c r="O301" s="161">
        <v>39511</v>
      </c>
      <c r="P301" s="162" t="s">
        <v>2930</v>
      </c>
      <c r="Q301" s="161">
        <v>40479</v>
      </c>
      <c r="R301" s="162" t="s">
        <v>2917</v>
      </c>
    </row>
    <row r="302" spans="2:18" s="31" customFormat="1" x14ac:dyDescent="0.2">
      <c r="B302" s="17" t="s">
        <v>795</v>
      </c>
      <c r="C302" s="17" t="s">
        <v>796</v>
      </c>
      <c r="D302" s="185" t="s">
        <v>796</v>
      </c>
      <c r="E302" s="18">
        <v>736902.62</v>
      </c>
      <c r="F302" s="163" t="s">
        <v>2801</v>
      </c>
      <c r="G302" s="159"/>
      <c r="H302" s="160"/>
      <c r="I302" s="155">
        <f t="shared" si="8"/>
        <v>3.3244478173931344E-3</v>
      </c>
      <c r="J302" s="156">
        <v>755037.97</v>
      </c>
      <c r="K302" s="164" t="s">
        <v>2801</v>
      </c>
      <c r="L302" s="159"/>
      <c r="M302" s="20">
        <v>40087</v>
      </c>
      <c r="N302" s="20">
        <v>40451</v>
      </c>
      <c r="O302" s="161">
        <v>40066</v>
      </c>
      <c r="P302" s="162" t="s">
        <v>2915</v>
      </c>
      <c r="Q302" s="161">
        <v>40555</v>
      </c>
      <c r="R302" s="162" t="s">
        <v>2922</v>
      </c>
    </row>
    <row r="303" spans="2:18" s="31" customFormat="1" x14ac:dyDescent="0.2">
      <c r="B303" s="17" t="s">
        <v>3448</v>
      </c>
      <c r="C303" s="17" t="s">
        <v>3449</v>
      </c>
      <c r="D303" s="185" t="s">
        <v>3450</v>
      </c>
      <c r="E303" s="18">
        <v>8516.02</v>
      </c>
      <c r="F303" s="18">
        <v>11849.41</v>
      </c>
      <c r="G303" s="156">
        <v>-3333.3899999999994</v>
      </c>
      <c r="H303" s="160">
        <f t="shared" si="9"/>
        <v>-0.28131274046555899</v>
      </c>
      <c r="I303" s="155">
        <f t="shared" si="8"/>
        <v>3.7496212411511281E-5</v>
      </c>
      <c r="J303" s="156">
        <v>8516.02</v>
      </c>
      <c r="K303" s="156">
        <v>11849.41</v>
      </c>
      <c r="L303" s="156">
        <v>-3333.3899999999994</v>
      </c>
      <c r="M303" s="20">
        <v>40087</v>
      </c>
      <c r="N303" s="20">
        <v>40451</v>
      </c>
      <c r="O303" s="161">
        <v>40361</v>
      </c>
      <c r="P303" s="162" t="s">
        <v>2916</v>
      </c>
      <c r="Q303" s="161">
        <v>40449</v>
      </c>
      <c r="R303" s="162" t="s">
        <v>2915</v>
      </c>
    </row>
    <row r="304" spans="2:18" s="31" customFormat="1" x14ac:dyDescent="0.2">
      <c r="B304" s="17" t="s">
        <v>3451</v>
      </c>
      <c r="C304" s="17" t="s">
        <v>3452</v>
      </c>
      <c r="D304" s="185" t="s">
        <v>3453</v>
      </c>
      <c r="E304" s="18">
        <v>2891.11</v>
      </c>
      <c r="F304" s="18">
        <v>91.99</v>
      </c>
      <c r="G304" s="156">
        <v>2799.1200000000003</v>
      </c>
      <c r="H304" s="160">
        <f t="shared" si="9"/>
        <v>30.42852483965649</v>
      </c>
      <c r="I304" s="155">
        <f t="shared" si="8"/>
        <v>1.2729617199706482E-5</v>
      </c>
      <c r="J304" s="156">
        <v>2891.11</v>
      </c>
      <c r="K304" s="156">
        <v>91.99</v>
      </c>
      <c r="L304" s="156">
        <v>2799.1200000000003</v>
      </c>
      <c r="M304" s="20">
        <v>40087</v>
      </c>
      <c r="N304" s="20">
        <v>40451</v>
      </c>
      <c r="O304" s="161">
        <v>40317</v>
      </c>
      <c r="P304" s="162" t="s">
        <v>2914</v>
      </c>
      <c r="Q304" s="161">
        <v>40449</v>
      </c>
      <c r="R304" s="162" t="s">
        <v>2915</v>
      </c>
    </row>
    <row r="305" spans="2:18" s="31" customFormat="1" x14ac:dyDescent="0.2">
      <c r="B305" s="17" t="s">
        <v>3454</v>
      </c>
      <c r="C305" s="17" t="s">
        <v>3455</v>
      </c>
      <c r="D305" s="185" t="s">
        <v>3456</v>
      </c>
      <c r="E305" s="18">
        <v>21974.86</v>
      </c>
      <c r="F305" s="18">
        <v>9980.66</v>
      </c>
      <c r="G305" s="156">
        <v>11994.2</v>
      </c>
      <c r="H305" s="160">
        <f t="shared" si="9"/>
        <v>1.201744173231029</v>
      </c>
      <c r="I305" s="155">
        <f t="shared" si="8"/>
        <v>9.675576363996595E-5</v>
      </c>
      <c r="J305" s="156">
        <v>21974.86</v>
      </c>
      <c r="K305" s="156">
        <v>9980.66</v>
      </c>
      <c r="L305" s="156">
        <v>11994.2</v>
      </c>
      <c r="M305" s="20">
        <v>40087</v>
      </c>
      <c r="N305" s="20">
        <v>40451</v>
      </c>
      <c r="O305" s="161">
        <v>40408</v>
      </c>
      <c r="P305" s="162" t="s">
        <v>2926</v>
      </c>
      <c r="Q305" s="161">
        <v>40449</v>
      </c>
      <c r="R305" s="162" t="s">
        <v>2915</v>
      </c>
    </row>
    <row r="306" spans="2:18" s="31" customFormat="1" ht="38.25" x14ac:dyDescent="0.2">
      <c r="B306" s="17" t="s">
        <v>3457</v>
      </c>
      <c r="C306" s="17" t="s">
        <v>3458</v>
      </c>
      <c r="D306" s="185" t="s">
        <v>3459</v>
      </c>
      <c r="E306" s="18">
        <v>20842.689999999999</v>
      </c>
      <c r="F306" s="18">
        <v>31656.86</v>
      </c>
      <c r="G306" s="156">
        <v>-10814.170000000002</v>
      </c>
      <c r="H306" s="160">
        <f t="shared" si="9"/>
        <v>-0.3416058952151288</v>
      </c>
      <c r="I306" s="155">
        <f t="shared" si="8"/>
        <v>9.1770795684754383E-5</v>
      </c>
      <c r="J306" s="156">
        <v>20842.689999999999</v>
      </c>
      <c r="K306" s="156">
        <v>31656.86</v>
      </c>
      <c r="L306" s="156">
        <v>-10814.170000000002</v>
      </c>
      <c r="M306" s="20">
        <v>40087</v>
      </c>
      <c r="N306" s="20">
        <v>40451</v>
      </c>
      <c r="O306" s="161">
        <v>40226</v>
      </c>
      <c r="P306" s="162" t="s">
        <v>2990</v>
      </c>
      <c r="Q306" s="161">
        <v>40325</v>
      </c>
      <c r="R306" s="162" t="s">
        <v>2914</v>
      </c>
    </row>
    <row r="307" spans="2:18" s="31" customFormat="1" x14ac:dyDescent="0.2">
      <c r="B307" s="17" t="s">
        <v>3460</v>
      </c>
      <c r="C307" s="17" t="s">
        <v>3461</v>
      </c>
      <c r="D307" s="185" t="s">
        <v>3462</v>
      </c>
      <c r="E307" s="18">
        <v>64350.03</v>
      </c>
      <c r="F307" s="18">
        <v>-4.32</v>
      </c>
      <c r="G307" s="156">
        <v>64354.35</v>
      </c>
      <c r="H307" s="160">
        <f t="shared" si="9"/>
        <v>-14896.840277777776</v>
      </c>
      <c r="I307" s="155">
        <f t="shared" si="8"/>
        <v>2.8333451466378934E-4</v>
      </c>
      <c r="J307" s="156">
        <v>64350.03</v>
      </c>
      <c r="K307" s="156">
        <v>-4.32</v>
      </c>
      <c r="L307" s="156">
        <v>64354.35</v>
      </c>
      <c r="M307" s="20">
        <v>40087</v>
      </c>
      <c r="N307" s="20">
        <v>40451</v>
      </c>
      <c r="O307" s="161">
        <v>40210</v>
      </c>
      <c r="P307" s="162" t="s">
        <v>2990</v>
      </c>
      <c r="Q307" s="161">
        <v>40449</v>
      </c>
      <c r="R307" s="162" t="s">
        <v>2915</v>
      </c>
    </row>
    <row r="308" spans="2:18" s="31" customFormat="1" x14ac:dyDescent="0.2">
      <c r="B308" s="17" t="s">
        <v>515</v>
      </c>
      <c r="C308" s="17" t="s">
        <v>516</v>
      </c>
      <c r="D308" s="185" t="s">
        <v>517</v>
      </c>
      <c r="E308" s="18">
        <v>147.66</v>
      </c>
      <c r="F308" s="18">
        <v>168292.66</v>
      </c>
      <c r="G308" s="156">
        <v>-109813.25</v>
      </c>
      <c r="H308" s="160">
        <f t="shared" si="9"/>
        <v>-0.65251360338591113</v>
      </c>
      <c r="I308" s="155">
        <f t="shared" si="8"/>
        <v>2.5748605323377082E-4</v>
      </c>
      <c r="J308" s="156">
        <v>58479.41</v>
      </c>
      <c r="K308" s="156">
        <v>168292.66</v>
      </c>
      <c r="L308" s="156">
        <v>-109813.25</v>
      </c>
      <c r="M308" s="20">
        <v>40087</v>
      </c>
      <c r="N308" s="20">
        <v>40451</v>
      </c>
      <c r="O308" s="161">
        <v>39899</v>
      </c>
      <c r="P308" s="162" t="s">
        <v>2930</v>
      </c>
      <c r="Q308" s="161">
        <v>40084</v>
      </c>
      <c r="R308" s="162" t="s">
        <v>2915</v>
      </c>
    </row>
    <row r="309" spans="2:18" s="31" customFormat="1" x14ac:dyDescent="0.2">
      <c r="B309" s="17" t="s">
        <v>3463</v>
      </c>
      <c r="C309" s="17" t="s">
        <v>3464</v>
      </c>
      <c r="D309" s="185" t="s">
        <v>3465</v>
      </c>
      <c r="E309" s="18">
        <v>195.01</v>
      </c>
      <c r="F309" s="18">
        <v>3928.89</v>
      </c>
      <c r="G309" s="156">
        <v>-3733.88</v>
      </c>
      <c r="H309" s="160">
        <f t="shared" si="9"/>
        <v>-0.95036511584696959</v>
      </c>
      <c r="I309" s="155">
        <f t="shared" si="8"/>
        <v>8.5863306830759146E-7</v>
      </c>
      <c r="J309" s="156">
        <v>195.01</v>
      </c>
      <c r="K309" s="156">
        <v>3928.89</v>
      </c>
      <c r="L309" s="156">
        <v>-3733.88</v>
      </c>
      <c r="M309" s="20">
        <v>40087</v>
      </c>
      <c r="N309" s="20">
        <v>40451</v>
      </c>
      <c r="O309" s="161">
        <v>40316</v>
      </c>
      <c r="P309" s="162" t="s">
        <v>2914</v>
      </c>
      <c r="Q309" s="161">
        <v>40449</v>
      </c>
      <c r="R309" s="162" t="s">
        <v>2915</v>
      </c>
    </row>
    <row r="310" spans="2:18" s="31" customFormat="1" x14ac:dyDescent="0.2">
      <c r="B310" s="17" t="s">
        <v>3466</v>
      </c>
      <c r="C310" s="17" t="s">
        <v>3467</v>
      </c>
      <c r="D310" s="185" t="s">
        <v>3468</v>
      </c>
      <c r="E310" s="18">
        <v>538.62</v>
      </c>
      <c r="F310" s="18">
        <v>1327.2</v>
      </c>
      <c r="G310" s="156">
        <v>-788.58</v>
      </c>
      <c r="H310" s="160">
        <f t="shared" si="9"/>
        <v>-0.59416817359855334</v>
      </c>
      <c r="I310" s="155">
        <f t="shared" si="8"/>
        <v>2.3715550138548532E-6</v>
      </c>
      <c r="J310" s="156">
        <v>538.62</v>
      </c>
      <c r="K310" s="156">
        <v>1327.2</v>
      </c>
      <c r="L310" s="156">
        <v>-788.58</v>
      </c>
      <c r="M310" s="20">
        <v>40087</v>
      </c>
      <c r="N310" s="20">
        <v>40451</v>
      </c>
      <c r="O310" s="161">
        <v>40350</v>
      </c>
      <c r="P310" s="162" t="s">
        <v>3056</v>
      </c>
      <c r="Q310" s="161">
        <v>40448</v>
      </c>
      <c r="R310" s="162" t="s">
        <v>2915</v>
      </c>
    </row>
    <row r="311" spans="2:18" s="31" customFormat="1" x14ac:dyDescent="0.2">
      <c r="B311" s="17" t="s">
        <v>1158</v>
      </c>
      <c r="C311" s="17" t="s">
        <v>1159</v>
      </c>
      <c r="D311" s="185" t="s">
        <v>1160</v>
      </c>
      <c r="E311" s="18">
        <v>-5513.2</v>
      </c>
      <c r="F311" s="18">
        <v>7877</v>
      </c>
      <c r="G311" s="156">
        <v>-10351.540000000001</v>
      </c>
      <c r="H311" s="160">
        <f t="shared" si="9"/>
        <v>-1.3141475180906437</v>
      </c>
      <c r="I311" s="155">
        <f t="shared" si="8"/>
        <v>-1.0895450863288381E-5</v>
      </c>
      <c r="J311" s="156">
        <v>-2474.54</v>
      </c>
      <c r="K311" s="156">
        <v>7877</v>
      </c>
      <c r="L311" s="156">
        <v>-10351.540000000001</v>
      </c>
      <c r="M311" s="20">
        <v>40087</v>
      </c>
      <c r="N311" s="20">
        <v>40451</v>
      </c>
      <c r="O311" s="161">
        <v>39797</v>
      </c>
      <c r="P311" s="162" t="s">
        <v>2921</v>
      </c>
      <c r="Q311" s="161">
        <v>40162</v>
      </c>
      <c r="R311" s="162" t="s">
        <v>2921</v>
      </c>
    </row>
    <row r="312" spans="2:18" s="31" customFormat="1" x14ac:dyDescent="0.2">
      <c r="B312" s="17" t="s">
        <v>3469</v>
      </c>
      <c r="C312" s="17" t="s">
        <v>3470</v>
      </c>
      <c r="D312" s="185" t="s">
        <v>2934</v>
      </c>
      <c r="E312" s="18">
        <v>-15730.81</v>
      </c>
      <c r="F312" s="18">
        <v>1</v>
      </c>
      <c r="G312" s="156">
        <v>-15731.81</v>
      </c>
      <c r="H312" s="160">
        <f t="shared" si="9"/>
        <v>-15731.81</v>
      </c>
      <c r="I312" s="155">
        <f t="shared" si="8"/>
        <v>-6.9263082186881409E-5</v>
      </c>
      <c r="J312" s="156">
        <v>-15730.81</v>
      </c>
      <c r="K312" s="156">
        <v>1</v>
      </c>
      <c r="L312" s="156">
        <v>-15731.81</v>
      </c>
      <c r="M312" s="20">
        <v>40087</v>
      </c>
      <c r="N312" s="20">
        <v>40451</v>
      </c>
      <c r="O312" s="161">
        <v>40177</v>
      </c>
      <c r="P312" s="162" t="s">
        <v>2921</v>
      </c>
      <c r="Q312" s="161">
        <v>40542</v>
      </c>
      <c r="R312" s="162" t="s">
        <v>2921</v>
      </c>
    </row>
    <row r="313" spans="2:18" s="31" customFormat="1" x14ac:dyDescent="0.2">
      <c r="B313" s="17" t="s">
        <v>3471</v>
      </c>
      <c r="C313" s="17" t="s">
        <v>3472</v>
      </c>
      <c r="D313" s="185" t="s">
        <v>3473</v>
      </c>
      <c r="E313" s="18">
        <v>127018.71</v>
      </c>
      <c r="F313" s="18">
        <v>95801.3</v>
      </c>
      <c r="G313" s="156">
        <v>31217.410000000003</v>
      </c>
      <c r="H313" s="160">
        <f t="shared" si="9"/>
        <v>0.32585580780219059</v>
      </c>
      <c r="I313" s="155">
        <f t="shared" si="8"/>
        <v>5.5926601045983362E-4</v>
      </c>
      <c r="J313" s="156">
        <v>127018.71</v>
      </c>
      <c r="K313" s="156">
        <v>95801.3</v>
      </c>
      <c r="L313" s="156">
        <v>31217.410000000003</v>
      </c>
      <c r="M313" s="20">
        <v>40087</v>
      </c>
      <c r="N313" s="20">
        <v>40451</v>
      </c>
      <c r="O313" s="161">
        <v>40224</v>
      </c>
      <c r="P313" s="162" t="s">
        <v>2990</v>
      </c>
      <c r="Q313" s="161">
        <v>40449</v>
      </c>
      <c r="R313" s="162" t="s">
        <v>2915</v>
      </c>
    </row>
    <row r="314" spans="2:18" s="31" customFormat="1" x14ac:dyDescent="0.2">
      <c r="B314" s="17" t="s">
        <v>3474</v>
      </c>
      <c r="C314" s="17" t="s">
        <v>3475</v>
      </c>
      <c r="D314" s="185" t="s">
        <v>3476</v>
      </c>
      <c r="E314" s="18">
        <v>12587.970000000001</v>
      </c>
      <c r="F314" s="18">
        <v>13738.74</v>
      </c>
      <c r="G314" s="156">
        <v>-1150.7699999999986</v>
      </c>
      <c r="H314" s="160">
        <f t="shared" si="9"/>
        <v>-8.3760956244895726E-2</v>
      </c>
      <c r="I314" s="155">
        <f t="shared" si="8"/>
        <v>5.5425092584297798E-5</v>
      </c>
      <c r="J314" s="156">
        <v>12587.970000000001</v>
      </c>
      <c r="K314" s="156">
        <v>13738.74</v>
      </c>
      <c r="L314" s="156">
        <v>-1150.7699999999986</v>
      </c>
      <c r="M314" s="20">
        <v>40087</v>
      </c>
      <c r="N314" s="20">
        <v>40451</v>
      </c>
      <c r="O314" s="161">
        <v>40413</v>
      </c>
      <c r="P314" s="162" t="s">
        <v>2926</v>
      </c>
      <c r="Q314" s="161">
        <v>40451</v>
      </c>
      <c r="R314" s="162" t="s">
        <v>2915</v>
      </c>
    </row>
    <row r="315" spans="2:18" s="31" customFormat="1" x14ac:dyDescent="0.2">
      <c r="B315" s="17" t="s">
        <v>3477</v>
      </c>
      <c r="C315" s="17" t="s">
        <v>3478</v>
      </c>
      <c r="D315" s="185" t="s">
        <v>3479</v>
      </c>
      <c r="E315" s="18">
        <v>1581.46</v>
      </c>
      <c r="F315" s="18">
        <v>1173.82</v>
      </c>
      <c r="G315" s="156">
        <v>407.6400000000001</v>
      </c>
      <c r="H315" s="160">
        <f t="shared" si="9"/>
        <v>0.34727641376020185</v>
      </c>
      <c r="I315" s="155">
        <f t="shared" si="8"/>
        <v>6.9632011292022137E-6</v>
      </c>
      <c r="J315" s="156">
        <v>1581.46</v>
      </c>
      <c r="K315" s="156">
        <v>1173.82</v>
      </c>
      <c r="L315" s="156">
        <v>407.6400000000001</v>
      </c>
      <c r="M315" s="20">
        <v>40087</v>
      </c>
      <c r="N315" s="20">
        <v>40451</v>
      </c>
      <c r="O315" s="161">
        <v>40127</v>
      </c>
      <c r="P315" s="162" t="s">
        <v>2965</v>
      </c>
      <c r="Q315" s="161">
        <v>40147</v>
      </c>
      <c r="R315" s="162" t="s">
        <v>2965</v>
      </c>
    </row>
    <row r="316" spans="2:18" s="31" customFormat="1" x14ac:dyDescent="0.2">
      <c r="B316" s="17" t="s">
        <v>2519</v>
      </c>
      <c r="C316" s="17" t="s">
        <v>2520</v>
      </c>
      <c r="D316" s="185" t="s">
        <v>2520</v>
      </c>
      <c r="E316" s="18">
        <v>1939.81</v>
      </c>
      <c r="F316" s="163" t="s">
        <v>2801</v>
      </c>
      <c r="G316" s="159"/>
      <c r="H316" s="160"/>
      <c r="I316" s="155">
        <f t="shared" si="8"/>
        <v>9.3432825926585109E-4</v>
      </c>
      <c r="J316" s="156">
        <v>212201.65</v>
      </c>
      <c r="K316" s="164" t="s">
        <v>2801</v>
      </c>
      <c r="L316" s="159"/>
      <c r="M316" s="20">
        <v>40087</v>
      </c>
      <c r="N316" s="20">
        <v>40451</v>
      </c>
      <c r="O316" s="161">
        <v>39720</v>
      </c>
      <c r="P316" s="162" t="s">
        <v>2915</v>
      </c>
      <c r="Q316" s="161">
        <v>40117</v>
      </c>
      <c r="R316" s="162" t="s">
        <v>2917</v>
      </c>
    </row>
    <row r="317" spans="2:18" s="31" customFormat="1" x14ac:dyDescent="0.2">
      <c r="B317" s="17" t="s">
        <v>1773</v>
      </c>
      <c r="C317" s="17" t="s">
        <v>1774</v>
      </c>
      <c r="D317" s="185" t="s">
        <v>1774</v>
      </c>
      <c r="E317" s="18">
        <v>2505.33</v>
      </c>
      <c r="F317" s="163" t="s">
        <v>2801</v>
      </c>
      <c r="G317" s="159"/>
      <c r="H317" s="160"/>
      <c r="I317" s="155">
        <f t="shared" si="8"/>
        <v>1.6071037473114167E-3</v>
      </c>
      <c r="J317" s="156">
        <v>365000.27</v>
      </c>
      <c r="K317" s="164" t="s">
        <v>2801</v>
      </c>
      <c r="L317" s="159"/>
      <c r="M317" s="20">
        <v>40087</v>
      </c>
      <c r="N317" s="20">
        <v>40451</v>
      </c>
      <c r="O317" s="161">
        <v>39720</v>
      </c>
      <c r="P317" s="162" t="s">
        <v>2915</v>
      </c>
      <c r="Q317" s="161">
        <v>40117</v>
      </c>
      <c r="R317" s="162" t="s">
        <v>2917</v>
      </c>
    </row>
    <row r="318" spans="2:18" s="31" customFormat="1" x14ac:dyDescent="0.2">
      <c r="B318" s="17" t="s">
        <v>3480</v>
      </c>
      <c r="C318" s="17" t="s">
        <v>3481</v>
      </c>
      <c r="D318" s="185" t="s">
        <v>3482</v>
      </c>
      <c r="E318" s="18">
        <v>875.38</v>
      </c>
      <c r="F318" s="18">
        <v>4654.13</v>
      </c>
      <c r="G318" s="156">
        <v>-3778.75</v>
      </c>
      <c r="H318" s="160">
        <f t="shared" si="9"/>
        <v>-0.81191328991669764</v>
      </c>
      <c r="I318" s="155">
        <f t="shared" si="8"/>
        <v>3.8543162675508919E-6</v>
      </c>
      <c r="J318" s="156">
        <v>875.38</v>
      </c>
      <c r="K318" s="156">
        <v>4654.13</v>
      </c>
      <c r="L318" s="156">
        <v>-3778.75</v>
      </c>
      <c r="M318" s="20">
        <v>40087</v>
      </c>
      <c r="N318" s="20">
        <v>40451</v>
      </c>
      <c r="O318" s="161">
        <v>40325</v>
      </c>
      <c r="P318" s="162" t="s">
        <v>2914</v>
      </c>
      <c r="Q318" s="161">
        <v>40449</v>
      </c>
      <c r="R318" s="162" t="s">
        <v>2915</v>
      </c>
    </row>
    <row r="319" spans="2:18" s="31" customFormat="1" x14ac:dyDescent="0.2">
      <c r="B319" s="17" t="s">
        <v>85</v>
      </c>
      <c r="C319" s="17" t="s">
        <v>86</v>
      </c>
      <c r="D319" s="185" t="s">
        <v>87</v>
      </c>
      <c r="E319" s="18">
        <v>347.62</v>
      </c>
      <c r="F319" s="18">
        <v>6004.64</v>
      </c>
      <c r="G319" s="156">
        <v>-1810.4700000000003</v>
      </c>
      <c r="H319" s="160">
        <f t="shared" si="9"/>
        <v>-0.30151183085080874</v>
      </c>
      <c r="I319" s="155">
        <f t="shared" si="8"/>
        <v>1.846701736374366E-5</v>
      </c>
      <c r="J319" s="156">
        <v>4194.17</v>
      </c>
      <c r="K319" s="156">
        <v>6004.64</v>
      </c>
      <c r="L319" s="156">
        <v>-1810.4700000000003</v>
      </c>
      <c r="M319" s="20">
        <v>40087</v>
      </c>
      <c r="N319" s="20">
        <v>40451</v>
      </c>
      <c r="O319" s="161">
        <v>39994</v>
      </c>
      <c r="P319" s="162" t="s">
        <v>3056</v>
      </c>
      <c r="Q319" s="161">
        <v>40084</v>
      </c>
      <c r="R319" s="162" t="s">
        <v>2915</v>
      </c>
    </row>
    <row r="320" spans="2:18" s="31" customFormat="1" x14ac:dyDescent="0.2">
      <c r="B320" s="17" t="s">
        <v>3483</v>
      </c>
      <c r="C320" s="17" t="s">
        <v>3484</v>
      </c>
      <c r="D320" s="185" t="s">
        <v>3485</v>
      </c>
      <c r="E320" s="18">
        <v>3616.57</v>
      </c>
      <c r="F320" s="18">
        <v>-2500</v>
      </c>
      <c r="G320" s="156">
        <v>2500</v>
      </c>
      <c r="H320" s="160">
        <f t="shared" si="9"/>
        <v>-1</v>
      </c>
      <c r="I320" s="155">
        <f t="shared" si="8"/>
        <v>0</v>
      </c>
      <c r="J320" s="156">
        <v>0</v>
      </c>
      <c r="K320" s="156">
        <v>-2500</v>
      </c>
      <c r="L320" s="156">
        <v>2500</v>
      </c>
      <c r="M320" s="20">
        <v>40087</v>
      </c>
      <c r="N320" s="20">
        <v>40451</v>
      </c>
      <c r="O320" s="161">
        <v>37645</v>
      </c>
      <c r="P320" s="162" t="s">
        <v>2922</v>
      </c>
      <c r="Q320" s="161">
        <v>38476</v>
      </c>
      <c r="R320" s="162" t="s">
        <v>2914</v>
      </c>
    </row>
    <row r="321" spans="2:18" s="31" customFormat="1" x14ac:dyDescent="0.2">
      <c r="B321" s="17" t="s">
        <v>3486</v>
      </c>
      <c r="C321" s="17" t="s">
        <v>3487</v>
      </c>
      <c r="D321" s="185" t="s">
        <v>3488</v>
      </c>
      <c r="E321" s="18">
        <v>3616.57</v>
      </c>
      <c r="F321" s="18">
        <v>-2500</v>
      </c>
      <c r="G321" s="156">
        <v>2500</v>
      </c>
      <c r="H321" s="160">
        <f t="shared" si="9"/>
        <v>-1</v>
      </c>
      <c r="I321" s="155">
        <f t="shared" si="8"/>
        <v>0</v>
      </c>
      <c r="J321" s="156">
        <v>0</v>
      </c>
      <c r="K321" s="156">
        <v>-2500</v>
      </c>
      <c r="L321" s="156">
        <v>2500</v>
      </c>
      <c r="M321" s="20">
        <v>40087</v>
      </c>
      <c r="N321" s="20">
        <v>40451</v>
      </c>
      <c r="O321" s="161">
        <v>37683</v>
      </c>
      <c r="P321" s="162" t="s">
        <v>2930</v>
      </c>
      <c r="Q321" s="161">
        <v>38476</v>
      </c>
      <c r="R321" s="162" t="s">
        <v>2914</v>
      </c>
    </row>
    <row r="322" spans="2:18" s="31" customFormat="1" x14ac:dyDescent="0.2">
      <c r="B322" s="17" t="s">
        <v>3489</v>
      </c>
      <c r="C322" s="17" t="s">
        <v>3490</v>
      </c>
      <c r="D322" s="185" t="s">
        <v>3491</v>
      </c>
      <c r="E322" s="18">
        <v>3712.65</v>
      </c>
      <c r="F322" s="18">
        <v>-2500</v>
      </c>
      <c r="G322" s="156">
        <v>2500</v>
      </c>
      <c r="H322" s="160">
        <f t="shared" si="9"/>
        <v>-1</v>
      </c>
      <c r="I322" s="155">
        <f t="shared" si="8"/>
        <v>0</v>
      </c>
      <c r="J322" s="156">
        <v>0</v>
      </c>
      <c r="K322" s="156">
        <v>-2500</v>
      </c>
      <c r="L322" s="156">
        <v>2500</v>
      </c>
      <c r="M322" s="20">
        <v>40087</v>
      </c>
      <c r="N322" s="20">
        <v>40451</v>
      </c>
      <c r="O322" s="161">
        <v>37714</v>
      </c>
      <c r="P322" s="162" t="s">
        <v>2931</v>
      </c>
      <c r="Q322" s="161">
        <v>38476</v>
      </c>
      <c r="R322" s="162" t="s">
        <v>2914</v>
      </c>
    </row>
    <row r="323" spans="2:18" s="31" customFormat="1" x14ac:dyDescent="0.2">
      <c r="B323" s="17" t="s">
        <v>719</v>
      </c>
      <c r="C323" s="17" t="s">
        <v>720</v>
      </c>
      <c r="D323" s="185" t="s">
        <v>721</v>
      </c>
      <c r="E323" s="18">
        <v>1958.46</v>
      </c>
      <c r="F323" s="18">
        <v>16340.6</v>
      </c>
      <c r="G323" s="156">
        <v>-13944.03</v>
      </c>
      <c r="H323" s="160">
        <f t="shared" si="9"/>
        <v>-0.85333647479284724</v>
      </c>
      <c r="I323" s="155">
        <f t="shared" si="8"/>
        <v>1.0552147338669426E-5</v>
      </c>
      <c r="J323" s="156">
        <v>2396.5700000000002</v>
      </c>
      <c r="K323" s="156">
        <v>16340.6</v>
      </c>
      <c r="L323" s="156">
        <v>-13944.03</v>
      </c>
      <c r="M323" s="20">
        <v>40087</v>
      </c>
      <c r="N323" s="20">
        <v>40451</v>
      </c>
      <c r="O323" s="161">
        <v>40044</v>
      </c>
      <c r="P323" s="162" t="s">
        <v>2926</v>
      </c>
      <c r="Q323" s="161">
        <v>40087</v>
      </c>
      <c r="R323" s="162" t="s">
        <v>2917</v>
      </c>
    </row>
    <row r="324" spans="2:18" s="31" customFormat="1" x14ac:dyDescent="0.2">
      <c r="B324" s="17" t="s">
        <v>2521</v>
      </c>
      <c r="C324" s="17" t="s">
        <v>2522</v>
      </c>
      <c r="D324" s="185" t="s">
        <v>2522</v>
      </c>
      <c r="E324" s="18">
        <v>4296.76</v>
      </c>
      <c r="F324" s="163" t="s">
        <v>2801</v>
      </c>
      <c r="G324" s="159"/>
      <c r="H324" s="160"/>
      <c r="I324" s="155">
        <f t="shared" si="8"/>
        <v>2.8949520802965148E-3</v>
      </c>
      <c r="J324" s="156">
        <v>657492.27</v>
      </c>
      <c r="K324" s="164" t="s">
        <v>2801</v>
      </c>
      <c r="L324" s="159"/>
      <c r="M324" s="20">
        <v>40087</v>
      </c>
      <c r="N324" s="20">
        <v>40451</v>
      </c>
      <c r="O324" s="161">
        <v>39720</v>
      </c>
      <c r="P324" s="162" t="s">
        <v>2915</v>
      </c>
      <c r="Q324" s="161">
        <v>40117</v>
      </c>
      <c r="R324" s="162" t="s">
        <v>2917</v>
      </c>
    </row>
    <row r="325" spans="2:18" s="31" customFormat="1" x14ac:dyDescent="0.2">
      <c r="B325" s="17" t="s">
        <v>3492</v>
      </c>
      <c r="C325" s="17" t="s">
        <v>3493</v>
      </c>
      <c r="D325" s="185" t="s">
        <v>3494</v>
      </c>
      <c r="E325" s="18">
        <v>315967.14</v>
      </c>
      <c r="F325" s="18">
        <v>549090.34</v>
      </c>
      <c r="G325" s="156">
        <v>-233123.19999999995</v>
      </c>
      <c r="H325" s="160">
        <f t="shared" si="9"/>
        <v>-0.42456255923205638</v>
      </c>
      <c r="I325" s="155">
        <f t="shared" si="8"/>
        <v>1.3912098605331743E-3</v>
      </c>
      <c r="J325" s="156">
        <v>315967.14</v>
      </c>
      <c r="K325" s="156">
        <v>549090.34</v>
      </c>
      <c r="L325" s="156">
        <v>-233123.19999999995</v>
      </c>
      <c r="M325" s="20">
        <v>40087</v>
      </c>
      <c r="N325" s="20">
        <v>40451</v>
      </c>
      <c r="O325" s="161">
        <v>40330</v>
      </c>
      <c r="P325" s="162" t="s">
        <v>3056</v>
      </c>
      <c r="Q325" s="161">
        <v>40449</v>
      </c>
      <c r="R325" s="162" t="s">
        <v>2915</v>
      </c>
    </row>
    <row r="326" spans="2:18" s="31" customFormat="1" x14ac:dyDescent="0.2">
      <c r="B326" s="17" t="s">
        <v>3495</v>
      </c>
      <c r="C326" s="17" t="s">
        <v>3496</v>
      </c>
      <c r="D326" s="185" t="s">
        <v>3497</v>
      </c>
      <c r="E326" s="18">
        <v>3557.4900000000002</v>
      </c>
      <c r="F326" s="18">
        <v>4094.65</v>
      </c>
      <c r="G326" s="156">
        <v>-537.15999999999985</v>
      </c>
      <c r="H326" s="160">
        <f t="shared" si="9"/>
        <v>-0.13118581563747814</v>
      </c>
      <c r="I326" s="155">
        <f t="shared" si="8"/>
        <v>1.5663702139241957E-5</v>
      </c>
      <c r="J326" s="156">
        <v>3557.4900000000002</v>
      </c>
      <c r="K326" s="156">
        <v>4094.65</v>
      </c>
      <c r="L326" s="156">
        <v>-537.15999999999985</v>
      </c>
      <c r="M326" s="20">
        <v>40087</v>
      </c>
      <c r="N326" s="20">
        <v>40451</v>
      </c>
      <c r="O326" s="161">
        <v>40207</v>
      </c>
      <c r="P326" s="162" t="s">
        <v>2922</v>
      </c>
      <c r="Q326" s="161">
        <v>40449</v>
      </c>
      <c r="R326" s="162" t="s">
        <v>2915</v>
      </c>
    </row>
    <row r="327" spans="2:18" s="31" customFormat="1" x14ac:dyDescent="0.2">
      <c r="B327" s="17" t="s">
        <v>333</v>
      </c>
      <c r="C327" s="17" t="s">
        <v>1043</v>
      </c>
      <c r="D327" s="185" t="s">
        <v>1044</v>
      </c>
      <c r="E327" s="18">
        <v>14050.99</v>
      </c>
      <c r="F327" s="18">
        <v>53495</v>
      </c>
      <c r="G327" s="156">
        <v>3789.6699999999983</v>
      </c>
      <c r="H327" s="160">
        <f t="shared" si="9"/>
        <v>7.0841573978876499E-2</v>
      </c>
      <c r="I327" s="155">
        <f t="shared" si="8"/>
        <v>2.5222558827284669E-4</v>
      </c>
      <c r="J327" s="156">
        <v>57284.67</v>
      </c>
      <c r="K327" s="156">
        <v>53495</v>
      </c>
      <c r="L327" s="156">
        <v>3789.6699999999983</v>
      </c>
      <c r="M327" s="20">
        <v>40087</v>
      </c>
      <c r="N327" s="20">
        <v>40451</v>
      </c>
      <c r="O327" s="161">
        <v>39763</v>
      </c>
      <c r="P327" s="162" t="s">
        <v>2965</v>
      </c>
      <c r="Q327" s="161">
        <v>40128</v>
      </c>
      <c r="R327" s="162" t="s">
        <v>2965</v>
      </c>
    </row>
    <row r="328" spans="2:18" s="31" customFormat="1" x14ac:dyDescent="0.2">
      <c r="B328" s="17" t="s">
        <v>3498</v>
      </c>
      <c r="C328" s="17" t="s">
        <v>3499</v>
      </c>
      <c r="D328" s="185" t="s">
        <v>3500</v>
      </c>
      <c r="E328" s="18">
        <v>2288.4299999999998</v>
      </c>
      <c r="F328" s="18">
        <v>1596.8600000000001</v>
      </c>
      <c r="G328" s="156">
        <v>691.56999999999971</v>
      </c>
      <c r="H328" s="160">
        <f t="shared" si="9"/>
        <v>0.43308117179965661</v>
      </c>
      <c r="I328" s="155">
        <f t="shared" si="8"/>
        <v>1.0076004679283839E-5</v>
      </c>
      <c r="J328" s="156">
        <v>2288.4299999999998</v>
      </c>
      <c r="K328" s="156">
        <v>1596.8600000000001</v>
      </c>
      <c r="L328" s="156">
        <v>691.56999999999971</v>
      </c>
      <c r="M328" s="20">
        <v>40087</v>
      </c>
      <c r="N328" s="20">
        <v>40451</v>
      </c>
      <c r="O328" s="161">
        <v>40416</v>
      </c>
      <c r="P328" s="162" t="s">
        <v>2926</v>
      </c>
      <c r="Q328" s="161">
        <v>40449</v>
      </c>
      <c r="R328" s="162" t="s">
        <v>2915</v>
      </c>
    </row>
    <row r="329" spans="2:18" s="31" customFormat="1" x14ac:dyDescent="0.2">
      <c r="B329" s="17" t="s">
        <v>783</v>
      </c>
      <c r="C329" s="17" t="s">
        <v>784</v>
      </c>
      <c r="D329" s="185" t="s">
        <v>784</v>
      </c>
      <c r="E329" s="18">
        <v>785904.77</v>
      </c>
      <c r="F329" s="163" t="s">
        <v>2801</v>
      </c>
      <c r="G329" s="159"/>
      <c r="H329" s="160"/>
      <c r="I329" s="155">
        <f t="shared" si="8"/>
        <v>5.7096569066755901E-3</v>
      </c>
      <c r="J329" s="156">
        <v>1296759.04</v>
      </c>
      <c r="K329" s="164" t="s">
        <v>2801</v>
      </c>
      <c r="L329" s="159"/>
      <c r="M329" s="20">
        <v>40087</v>
      </c>
      <c r="N329" s="20">
        <v>40451</v>
      </c>
      <c r="O329" s="161">
        <v>40066</v>
      </c>
      <c r="P329" s="162" t="s">
        <v>2915</v>
      </c>
      <c r="Q329" s="161">
        <v>40451</v>
      </c>
      <c r="R329" s="162" t="s">
        <v>2915</v>
      </c>
    </row>
    <row r="330" spans="2:18" s="31" customFormat="1" x14ac:dyDescent="0.2">
      <c r="B330" s="17" t="s">
        <v>810</v>
      </c>
      <c r="C330" s="17" t="s">
        <v>811</v>
      </c>
      <c r="D330" s="185" t="s">
        <v>811</v>
      </c>
      <c r="E330" s="18">
        <v>241269.59</v>
      </c>
      <c r="F330" s="163" t="s">
        <v>2801</v>
      </c>
      <c r="G330" s="159"/>
      <c r="H330" s="160"/>
      <c r="I330" s="155">
        <f t="shared" si="8"/>
        <v>1.0749215538017032E-3</v>
      </c>
      <c r="J330" s="156">
        <v>244132.75</v>
      </c>
      <c r="K330" s="164" t="s">
        <v>2801</v>
      </c>
      <c r="L330" s="159"/>
      <c r="M330" s="20">
        <v>40087</v>
      </c>
      <c r="N330" s="20">
        <v>40451</v>
      </c>
      <c r="O330" s="161">
        <v>40066</v>
      </c>
      <c r="P330" s="162" t="s">
        <v>2915</v>
      </c>
      <c r="Q330" s="161">
        <v>40614</v>
      </c>
      <c r="R330" s="162" t="s">
        <v>2930</v>
      </c>
    </row>
    <row r="331" spans="2:18" s="31" customFormat="1" x14ac:dyDescent="0.2">
      <c r="B331" s="17" t="s">
        <v>3501</v>
      </c>
      <c r="C331" s="17" t="s">
        <v>3502</v>
      </c>
      <c r="D331" s="185" t="s">
        <v>3503</v>
      </c>
      <c r="E331" s="18">
        <v>1024.6200000000001</v>
      </c>
      <c r="F331" s="18">
        <v>5595.91</v>
      </c>
      <c r="G331" s="156">
        <v>-4571.29</v>
      </c>
      <c r="H331" s="160">
        <f t="shared" si="9"/>
        <v>-0.816898413305432</v>
      </c>
      <c r="I331" s="155">
        <f t="shared" si="8"/>
        <v>4.5114230780438159E-6</v>
      </c>
      <c r="J331" s="156">
        <v>1024.6200000000001</v>
      </c>
      <c r="K331" s="156">
        <v>5595.91</v>
      </c>
      <c r="L331" s="156">
        <v>-4571.29</v>
      </c>
      <c r="M331" s="20">
        <v>40087</v>
      </c>
      <c r="N331" s="20">
        <v>40451</v>
      </c>
      <c r="O331" s="161">
        <v>40315</v>
      </c>
      <c r="P331" s="162" t="s">
        <v>2914</v>
      </c>
      <c r="Q331" s="161">
        <v>40675</v>
      </c>
      <c r="R331" s="162" t="s">
        <v>2914</v>
      </c>
    </row>
    <row r="332" spans="2:18" s="31" customFormat="1" x14ac:dyDescent="0.2">
      <c r="B332" s="17" t="s">
        <v>805</v>
      </c>
      <c r="C332" s="17" t="s">
        <v>806</v>
      </c>
      <c r="D332" s="185" t="s">
        <v>807</v>
      </c>
      <c r="E332" s="18">
        <v>1064.6600000000001</v>
      </c>
      <c r="F332" s="18">
        <v>2125.5100000000002</v>
      </c>
      <c r="G332" s="156">
        <v>-337.13000000000011</v>
      </c>
      <c r="H332" s="160">
        <f t="shared" si="9"/>
        <v>-0.15861134504189586</v>
      </c>
      <c r="I332" s="155">
        <f t="shared" si="8"/>
        <v>7.8742741741445587E-6</v>
      </c>
      <c r="J332" s="156">
        <v>1788.38</v>
      </c>
      <c r="K332" s="156">
        <v>2125.5100000000002</v>
      </c>
      <c r="L332" s="156">
        <v>-337.13000000000011</v>
      </c>
      <c r="M332" s="20">
        <v>40087</v>
      </c>
      <c r="N332" s="20">
        <v>40451</v>
      </c>
      <c r="O332" s="161">
        <v>40066</v>
      </c>
      <c r="P332" s="162" t="s">
        <v>2915</v>
      </c>
      <c r="Q332" s="161">
        <v>40066</v>
      </c>
      <c r="R332" s="162" t="s">
        <v>2915</v>
      </c>
    </row>
    <row r="333" spans="2:18" s="31" customFormat="1" x14ac:dyDescent="0.2">
      <c r="B333" s="17" t="s">
        <v>3504</v>
      </c>
      <c r="C333" s="17" t="s">
        <v>3505</v>
      </c>
      <c r="D333" s="185" t="s">
        <v>3506</v>
      </c>
      <c r="E333" s="18">
        <v>888.43000000000006</v>
      </c>
      <c r="F333" s="163" t="s">
        <v>2801</v>
      </c>
      <c r="G333" s="159"/>
      <c r="H333" s="160"/>
      <c r="I333" s="155">
        <f t="shared" si="8"/>
        <v>3.9117756877930032E-6</v>
      </c>
      <c r="J333" s="156">
        <v>888.43000000000006</v>
      </c>
      <c r="K333" s="164" t="s">
        <v>2801</v>
      </c>
      <c r="L333" s="159"/>
      <c r="M333" s="20">
        <v>40087</v>
      </c>
      <c r="N333" s="20">
        <v>40451</v>
      </c>
      <c r="O333" s="161">
        <v>40436</v>
      </c>
      <c r="P333" s="162" t="s">
        <v>2915</v>
      </c>
      <c r="Q333" s="161">
        <v>42643</v>
      </c>
      <c r="R333" s="162" t="s">
        <v>2915</v>
      </c>
    </row>
    <row r="334" spans="2:18" s="31" customFormat="1" x14ac:dyDescent="0.2">
      <c r="B334" s="17" t="s">
        <v>3507</v>
      </c>
      <c r="C334" s="17" t="s">
        <v>3508</v>
      </c>
      <c r="D334" s="185" t="s">
        <v>3509</v>
      </c>
      <c r="E334" s="18">
        <v>2862.19</v>
      </c>
      <c r="F334" s="18">
        <v>7710.64</v>
      </c>
      <c r="G334" s="156">
        <v>-4848.4500000000007</v>
      </c>
      <c r="H334" s="160">
        <f t="shared" si="9"/>
        <v>-0.62879994397352235</v>
      </c>
      <c r="I334" s="155">
        <f t="shared" si="8"/>
        <v>1.2602281840825113E-5</v>
      </c>
      <c r="J334" s="156">
        <v>2862.19</v>
      </c>
      <c r="K334" s="156">
        <v>7710.64</v>
      </c>
      <c r="L334" s="156">
        <v>-4848.4500000000007</v>
      </c>
      <c r="M334" s="20">
        <v>40087</v>
      </c>
      <c r="N334" s="20">
        <v>40451</v>
      </c>
      <c r="O334" s="161">
        <v>40247</v>
      </c>
      <c r="P334" s="162" t="s">
        <v>2930</v>
      </c>
      <c r="Q334" s="161">
        <v>40648</v>
      </c>
      <c r="R334" s="162" t="s">
        <v>2931</v>
      </c>
    </row>
    <row r="335" spans="2:18" s="31" customFormat="1" x14ac:dyDescent="0.2">
      <c r="B335" s="17" t="s">
        <v>3510</v>
      </c>
      <c r="C335" s="17" t="s">
        <v>3511</v>
      </c>
      <c r="D335" s="185" t="s">
        <v>3512</v>
      </c>
      <c r="E335" s="18">
        <v>836.79</v>
      </c>
      <c r="F335" s="163" t="s">
        <v>2801</v>
      </c>
      <c r="G335" s="159"/>
      <c r="H335" s="160"/>
      <c r="I335" s="155">
        <f t="shared" ref="I335:I393" si="10">J335/227116806</f>
        <v>3.6844036984211548E-6</v>
      </c>
      <c r="J335" s="156">
        <v>836.79</v>
      </c>
      <c r="K335" s="164" t="s">
        <v>2801</v>
      </c>
      <c r="L335" s="159"/>
      <c r="M335" s="20">
        <v>40087</v>
      </c>
      <c r="N335" s="20">
        <v>40451</v>
      </c>
      <c r="O335" s="161">
        <v>40434</v>
      </c>
      <c r="P335" s="162" t="s">
        <v>2915</v>
      </c>
      <c r="Q335" s="161">
        <v>42643</v>
      </c>
      <c r="R335" s="162" t="s">
        <v>2915</v>
      </c>
    </row>
    <row r="336" spans="2:18" s="31" customFormat="1" x14ac:dyDescent="0.2">
      <c r="B336" s="17" t="s">
        <v>754</v>
      </c>
      <c r="C336" s="17" t="s">
        <v>755</v>
      </c>
      <c r="D336" s="185" t="s">
        <v>756</v>
      </c>
      <c r="E336" s="18">
        <v>7509.51</v>
      </c>
      <c r="F336" s="18">
        <v>11709.9</v>
      </c>
      <c r="G336" s="156">
        <v>3440.49</v>
      </c>
      <c r="H336" s="160">
        <f t="shared" ref="H336:H393" si="11">G336/F336</f>
        <v>0.29381036558809209</v>
      </c>
      <c r="I336" s="155">
        <f t="shared" si="10"/>
        <v>6.6707480907423472E-5</v>
      </c>
      <c r="J336" s="156">
        <v>15150.39</v>
      </c>
      <c r="K336" s="156">
        <v>11709.9</v>
      </c>
      <c r="L336" s="156">
        <v>3440.49</v>
      </c>
      <c r="M336" s="20">
        <v>40087</v>
      </c>
      <c r="N336" s="20">
        <v>40451</v>
      </c>
      <c r="O336" s="161">
        <v>40064</v>
      </c>
      <c r="P336" s="162" t="s">
        <v>2915</v>
      </c>
      <c r="Q336" s="161">
        <v>40084</v>
      </c>
      <c r="R336" s="162" t="s">
        <v>2915</v>
      </c>
    </row>
    <row r="337" spans="2:18" s="31" customFormat="1" x14ac:dyDescent="0.2">
      <c r="B337" s="17" t="s">
        <v>3513</v>
      </c>
      <c r="C337" s="17" t="s">
        <v>3514</v>
      </c>
      <c r="D337" s="185" t="s">
        <v>3515</v>
      </c>
      <c r="E337" s="18">
        <v>82246.23</v>
      </c>
      <c r="F337" s="18">
        <v>97815</v>
      </c>
      <c r="G337" s="156">
        <v>-15568.770000000004</v>
      </c>
      <c r="H337" s="160">
        <f t="shared" si="11"/>
        <v>-0.15916546541941423</v>
      </c>
      <c r="I337" s="155">
        <f t="shared" si="10"/>
        <v>3.621318538620167E-4</v>
      </c>
      <c r="J337" s="156">
        <v>82246.23</v>
      </c>
      <c r="K337" s="156">
        <v>97815</v>
      </c>
      <c r="L337" s="156">
        <v>-15568.770000000004</v>
      </c>
      <c r="M337" s="20">
        <v>40087</v>
      </c>
      <c r="N337" s="20">
        <v>40451</v>
      </c>
      <c r="O337" s="161">
        <v>40129</v>
      </c>
      <c r="P337" s="162" t="s">
        <v>2965</v>
      </c>
      <c r="Q337" s="161">
        <v>40449</v>
      </c>
      <c r="R337" s="162" t="s">
        <v>2915</v>
      </c>
    </row>
    <row r="338" spans="2:18" s="31" customFormat="1" x14ac:dyDescent="0.2">
      <c r="B338" s="17" t="s">
        <v>1208</v>
      </c>
      <c r="C338" s="17" t="s">
        <v>1209</v>
      </c>
      <c r="D338" s="185" t="s">
        <v>1210</v>
      </c>
      <c r="E338" s="18">
        <v>4761.54</v>
      </c>
      <c r="F338" s="18">
        <v>183203.93</v>
      </c>
      <c r="G338" s="156">
        <v>7770.6200000000244</v>
      </c>
      <c r="H338" s="160">
        <f t="shared" si="11"/>
        <v>4.2415138146872859E-2</v>
      </c>
      <c r="I338" s="155">
        <f t="shared" si="10"/>
        <v>8.408648983906546E-4</v>
      </c>
      <c r="J338" s="156">
        <v>190974.55000000002</v>
      </c>
      <c r="K338" s="156">
        <v>183203.93</v>
      </c>
      <c r="L338" s="156">
        <v>7770.6200000000244</v>
      </c>
      <c r="M338" s="20">
        <v>40087</v>
      </c>
      <c r="N338" s="20">
        <v>40451</v>
      </c>
      <c r="O338" s="161">
        <v>39499</v>
      </c>
      <c r="P338" s="162" t="s">
        <v>2990</v>
      </c>
      <c r="Q338" s="161">
        <v>40026</v>
      </c>
      <c r="R338" s="162" t="s">
        <v>2926</v>
      </c>
    </row>
    <row r="339" spans="2:18" s="31" customFormat="1" x14ac:dyDescent="0.2">
      <c r="B339" s="17" t="s">
        <v>3516</v>
      </c>
      <c r="C339" s="17" t="s">
        <v>3517</v>
      </c>
      <c r="D339" s="185" t="s">
        <v>3517</v>
      </c>
      <c r="E339" s="18">
        <v>255420.84</v>
      </c>
      <c r="F339" s="18">
        <v>253593.80000000002</v>
      </c>
      <c r="G339" s="156">
        <v>1827.039999999979</v>
      </c>
      <c r="H339" s="160">
        <f t="shared" si="11"/>
        <v>7.2045925413002166E-3</v>
      </c>
      <c r="I339" s="155">
        <f t="shared" si="10"/>
        <v>1.1246232478278159E-3</v>
      </c>
      <c r="J339" s="156">
        <v>255420.84</v>
      </c>
      <c r="K339" s="156">
        <v>253593.80000000002</v>
      </c>
      <c r="L339" s="156">
        <v>1827.039999999979</v>
      </c>
      <c r="M339" s="20">
        <v>40087</v>
      </c>
      <c r="N339" s="20">
        <v>40451</v>
      </c>
      <c r="O339" s="161">
        <v>40343</v>
      </c>
      <c r="P339" s="162" t="s">
        <v>3056</v>
      </c>
      <c r="Q339" s="161">
        <v>40449</v>
      </c>
      <c r="R339" s="162" t="s">
        <v>2915</v>
      </c>
    </row>
    <row r="340" spans="2:18" s="31" customFormat="1" x14ac:dyDescent="0.2">
      <c r="B340" s="17" t="s">
        <v>3518</v>
      </c>
      <c r="C340" s="17" t="s">
        <v>3519</v>
      </c>
      <c r="D340" s="185" t="s">
        <v>3520</v>
      </c>
      <c r="E340" s="18">
        <v>134068</v>
      </c>
      <c r="F340" s="18">
        <v>133134.61000000002</v>
      </c>
      <c r="G340" s="156">
        <v>933.38999999998487</v>
      </c>
      <c r="H340" s="160">
        <f t="shared" si="11"/>
        <v>7.0108741821528209E-3</v>
      </c>
      <c r="I340" s="155">
        <f t="shared" si="10"/>
        <v>5.9030418030799536E-4</v>
      </c>
      <c r="J340" s="156">
        <v>134068</v>
      </c>
      <c r="K340" s="156">
        <v>133134.61000000002</v>
      </c>
      <c r="L340" s="156">
        <v>933.38999999998487</v>
      </c>
      <c r="M340" s="20">
        <v>40087</v>
      </c>
      <c r="N340" s="20">
        <v>40451</v>
      </c>
      <c r="O340" s="161">
        <v>40291</v>
      </c>
      <c r="P340" s="162" t="s">
        <v>2931</v>
      </c>
      <c r="Q340" s="161">
        <v>40320</v>
      </c>
      <c r="R340" s="162" t="s">
        <v>2914</v>
      </c>
    </row>
    <row r="341" spans="2:18" s="31" customFormat="1" x14ac:dyDescent="0.2">
      <c r="B341" s="17" t="s">
        <v>2483</v>
      </c>
      <c r="C341" s="17" t="s">
        <v>2484</v>
      </c>
      <c r="D341" s="185" t="s">
        <v>2485</v>
      </c>
      <c r="E341" s="18">
        <v>148287.94</v>
      </c>
      <c r="F341" s="18">
        <v>215362.55000000002</v>
      </c>
      <c r="G341" s="156">
        <v>-4797.9200000000128</v>
      </c>
      <c r="H341" s="160">
        <f t="shared" si="11"/>
        <v>-2.2278339479171343E-2</v>
      </c>
      <c r="I341" s="155">
        <f t="shared" si="10"/>
        <v>9.2712042630610091E-4</v>
      </c>
      <c r="J341" s="156">
        <v>210564.63</v>
      </c>
      <c r="K341" s="156">
        <v>215362.55000000002</v>
      </c>
      <c r="L341" s="156">
        <v>-4797.9200000000128</v>
      </c>
      <c r="M341" s="20">
        <v>40087</v>
      </c>
      <c r="N341" s="20">
        <v>40451</v>
      </c>
      <c r="O341" s="161">
        <v>39693</v>
      </c>
      <c r="P341" s="162" t="s">
        <v>2915</v>
      </c>
      <c r="Q341" s="161">
        <v>40026</v>
      </c>
      <c r="R341" s="162" t="s">
        <v>2926</v>
      </c>
    </row>
    <row r="342" spans="2:18" s="31" customFormat="1" x14ac:dyDescent="0.2">
      <c r="B342" s="17" t="s">
        <v>1755</v>
      </c>
      <c r="C342" s="17" t="s">
        <v>1756</v>
      </c>
      <c r="D342" s="185" t="s">
        <v>1756</v>
      </c>
      <c r="E342" s="18">
        <v>829.95</v>
      </c>
      <c r="F342" s="163" t="s">
        <v>2801</v>
      </c>
      <c r="G342" s="159"/>
      <c r="H342" s="160"/>
      <c r="I342" s="155">
        <f t="shared" si="10"/>
        <v>4.0206394941992975E-4</v>
      </c>
      <c r="J342" s="156">
        <v>91315.48</v>
      </c>
      <c r="K342" s="164" t="s">
        <v>2801</v>
      </c>
      <c r="L342" s="159"/>
      <c r="M342" s="20">
        <v>40087</v>
      </c>
      <c r="N342" s="20">
        <v>40451</v>
      </c>
      <c r="O342" s="161">
        <v>39720</v>
      </c>
      <c r="P342" s="162" t="s">
        <v>2915</v>
      </c>
      <c r="Q342" s="161">
        <v>40117</v>
      </c>
      <c r="R342" s="162" t="s">
        <v>2917</v>
      </c>
    </row>
    <row r="343" spans="2:18" s="31" customFormat="1" x14ac:dyDescent="0.2">
      <c r="B343" s="17" t="s">
        <v>1775</v>
      </c>
      <c r="C343" s="17" t="s">
        <v>1776</v>
      </c>
      <c r="D343" s="185" t="s">
        <v>1776</v>
      </c>
      <c r="E343" s="18">
        <v>6019.86</v>
      </c>
      <c r="F343" s="163" t="s">
        <v>2801</v>
      </c>
      <c r="G343" s="159"/>
      <c r="H343" s="160"/>
      <c r="I343" s="155">
        <f t="shared" si="10"/>
        <v>4.214388300265195E-3</v>
      </c>
      <c r="J343" s="156">
        <v>957158.41</v>
      </c>
      <c r="K343" s="164" t="s">
        <v>2801</v>
      </c>
      <c r="L343" s="159"/>
      <c r="M343" s="20">
        <v>40087</v>
      </c>
      <c r="N343" s="20">
        <v>40451</v>
      </c>
      <c r="O343" s="161">
        <v>39720</v>
      </c>
      <c r="P343" s="162" t="s">
        <v>2915</v>
      </c>
      <c r="Q343" s="161">
        <v>40117</v>
      </c>
      <c r="R343" s="162" t="s">
        <v>2917</v>
      </c>
    </row>
    <row r="344" spans="2:18" s="31" customFormat="1" x14ac:dyDescent="0.2">
      <c r="B344" s="17" t="s">
        <v>3521</v>
      </c>
      <c r="C344" s="17" t="s">
        <v>3522</v>
      </c>
      <c r="D344" s="185" t="s">
        <v>3523</v>
      </c>
      <c r="E344" s="18">
        <v>263.14999999999998</v>
      </c>
      <c r="F344" s="18">
        <v>54644.06</v>
      </c>
      <c r="G344" s="156">
        <v>-54380.909999999996</v>
      </c>
      <c r="H344" s="160">
        <f t="shared" si="11"/>
        <v>-0.99518428901512801</v>
      </c>
      <c r="I344" s="155">
        <f t="shared" si="10"/>
        <v>1.1586548993648669E-6</v>
      </c>
      <c r="J344" s="156">
        <v>263.14999999999998</v>
      </c>
      <c r="K344" s="156">
        <v>54644.06</v>
      </c>
      <c r="L344" s="156">
        <v>-54380.909999999996</v>
      </c>
      <c r="M344" s="20">
        <v>40087</v>
      </c>
      <c r="N344" s="20">
        <v>40451</v>
      </c>
      <c r="O344" s="161">
        <v>40413</v>
      </c>
      <c r="P344" s="162" t="s">
        <v>2926</v>
      </c>
      <c r="Q344" s="161">
        <v>40449</v>
      </c>
      <c r="R344" s="162" t="s">
        <v>2915</v>
      </c>
    </row>
    <row r="345" spans="2:18" s="31" customFormat="1" x14ac:dyDescent="0.2">
      <c r="B345" s="17" t="s">
        <v>3524</v>
      </c>
      <c r="C345" s="17" t="s">
        <v>3525</v>
      </c>
      <c r="D345" s="185" t="s">
        <v>3526</v>
      </c>
      <c r="E345" s="18">
        <v>3787.71</v>
      </c>
      <c r="F345" s="18">
        <v>8462.9</v>
      </c>
      <c r="G345" s="156">
        <v>-4675.1899999999996</v>
      </c>
      <c r="H345" s="160">
        <f t="shared" si="11"/>
        <v>-0.55243356296305046</v>
      </c>
      <c r="I345" s="155">
        <f t="shared" si="10"/>
        <v>1.6677365566685541E-5</v>
      </c>
      <c r="J345" s="156">
        <v>3787.71</v>
      </c>
      <c r="K345" s="156">
        <v>8462.9</v>
      </c>
      <c r="L345" s="156">
        <v>-4675.1899999999996</v>
      </c>
      <c r="M345" s="20">
        <v>40087</v>
      </c>
      <c r="N345" s="20">
        <v>40451</v>
      </c>
      <c r="O345" s="161">
        <v>40408</v>
      </c>
      <c r="P345" s="162" t="s">
        <v>2926</v>
      </c>
      <c r="Q345" s="161">
        <v>40449</v>
      </c>
      <c r="R345" s="162" t="s">
        <v>2915</v>
      </c>
    </row>
    <row r="346" spans="2:18" s="31" customFormat="1" x14ac:dyDescent="0.2">
      <c r="B346" s="17" t="s">
        <v>3527</v>
      </c>
      <c r="C346" s="17" t="s">
        <v>3528</v>
      </c>
      <c r="D346" s="185" t="s">
        <v>3529</v>
      </c>
      <c r="E346" s="18">
        <v>6469.13</v>
      </c>
      <c r="F346" s="18">
        <v>3597.11</v>
      </c>
      <c r="G346" s="156">
        <v>2872.02</v>
      </c>
      <c r="H346" s="160">
        <f t="shared" si="11"/>
        <v>0.79842429061107389</v>
      </c>
      <c r="I346" s="155">
        <f t="shared" si="10"/>
        <v>2.8483713354087939E-5</v>
      </c>
      <c r="J346" s="156">
        <v>6469.13</v>
      </c>
      <c r="K346" s="156">
        <v>3597.11</v>
      </c>
      <c r="L346" s="156">
        <v>2872.02</v>
      </c>
      <c r="M346" s="20">
        <v>40087</v>
      </c>
      <c r="N346" s="20">
        <v>40451</v>
      </c>
      <c r="O346" s="161">
        <v>40115</v>
      </c>
      <c r="P346" s="162" t="s">
        <v>2917</v>
      </c>
      <c r="Q346" s="161">
        <v>40452</v>
      </c>
      <c r="R346" s="162" t="s">
        <v>2917</v>
      </c>
    </row>
    <row r="347" spans="2:18" s="31" customFormat="1" x14ac:dyDescent="0.2">
      <c r="B347" s="17" t="s">
        <v>3530</v>
      </c>
      <c r="C347" s="17" t="s">
        <v>3531</v>
      </c>
      <c r="D347" s="185" t="s">
        <v>3532</v>
      </c>
      <c r="E347" s="18">
        <v>108288.99</v>
      </c>
      <c r="F347" s="18">
        <v>49488.840000000004</v>
      </c>
      <c r="G347" s="156">
        <v>58800.15</v>
      </c>
      <c r="H347" s="160">
        <f t="shared" si="11"/>
        <v>1.1881496919305443</v>
      </c>
      <c r="I347" s="155">
        <f t="shared" si="10"/>
        <v>4.7679866544090096E-4</v>
      </c>
      <c r="J347" s="156">
        <v>108288.99</v>
      </c>
      <c r="K347" s="156">
        <v>49488.840000000004</v>
      </c>
      <c r="L347" s="156">
        <v>58800.15</v>
      </c>
      <c r="M347" s="20">
        <v>40087</v>
      </c>
      <c r="N347" s="20">
        <v>40451</v>
      </c>
      <c r="O347" s="161">
        <v>40338</v>
      </c>
      <c r="P347" s="162" t="s">
        <v>3056</v>
      </c>
      <c r="Q347" s="161">
        <v>40449</v>
      </c>
      <c r="R347" s="162" t="s">
        <v>2915</v>
      </c>
    </row>
    <row r="348" spans="2:18" s="31" customFormat="1" x14ac:dyDescent="0.2">
      <c r="B348" s="17" t="s">
        <v>3533</v>
      </c>
      <c r="C348" s="17" t="s">
        <v>3534</v>
      </c>
      <c r="D348" s="185" t="s">
        <v>3535</v>
      </c>
      <c r="E348" s="18">
        <v>9037.0300000000007</v>
      </c>
      <c r="F348" s="18">
        <v>10014.219999999999</v>
      </c>
      <c r="G348" s="156">
        <v>-977.18999999999869</v>
      </c>
      <c r="H348" s="160">
        <f t="shared" si="11"/>
        <v>-9.7580240897443715E-2</v>
      </c>
      <c r="I348" s="155">
        <f t="shared" si="10"/>
        <v>3.97902302306946E-5</v>
      </c>
      <c r="J348" s="156">
        <v>9037.0300000000007</v>
      </c>
      <c r="K348" s="156">
        <v>10014.219999999999</v>
      </c>
      <c r="L348" s="156">
        <v>-977.18999999999869</v>
      </c>
      <c r="M348" s="20">
        <v>40087</v>
      </c>
      <c r="N348" s="20">
        <v>40451</v>
      </c>
      <c r="O348" s="161">
        <v>40442</v>
      </c>
      <c r="P348" s="162" t="s">
        <v>2915</v>
      </c>
      <c r="Q348" s="161">
        <v>40451</v>
      </c>
      <c r="R348" s="162" t="s">
        <v>2915</v>
      </c>
    </row>
    <row r="349" spans="2:18" s="31" customFormat="1" x14ac:dyDescent="0.2">
      <c r="B349" s="17" t="s">
        <v>3536</v>
      </c>
      <c r="C349" s="17" t="s">
        <v>3537</v>
      </c>
      <c r="D349" s="185" t="s">
        <v>3538</v>
      </c>
      <c r="E349" s="18">
        <v>777.23</v>
      </c>
      <c r="F349" s="18">
        <v>-100</v>
      </c>
      <c r="G349" s="156">
        <v>100</v>
      </c>
      <c r="H349" s="160">
        <f t="shared" si="11"/>
        <v>-1</v>
      </c>
      <c r="I349" s="155">
        <f t="shared" si="10"/>
        <v>0</v>
      </c>
      <c r="J349" s="156">
        <v>0</v>
      </c>
      <c r="K349" s="156">
        <v>-100</v>
      </c>
      <c r="L349" s="156">
        <v>100</v>
      </c>
      <c r="M349" s="20">
        <v>40087</v>
      </c>
      <c r="N349" s="20">
        <v>40451</v>
      </c>
      <c r="O349" s="161">
        <v>37994</v>
      </c>
      <c r="P349" s="162" t="s">
        <v>2922</v>
      </c>
      <c r="Q349" s="161">
        <v>38476</v>
      </c>
      <c r="R349" s="162" t="s">
        <v>2914</v>
      </c>
    </row>
    <row r="350" spans="2:18" s="31" customFormat="1" x14ac:dyDescent="0.2">
      <c r="B350" s="17" t="s">
        <v>3539</v>
      </c>
      <c r="C350" s="17" t="s">
        <v>3540</v>
      </c>
      <c r="D350" s="185" t="s">
        <v>3541</v>
      </c>
      <c r="E350" s="18">
        <v>4966.84</v>
      </c>
      <c r="F350" s="18">
        <v>-4000</v>
      </c>
      <c r="G350" s="156">
        <v>4000</v>
      </c>
      <c r="H350" s="160">
        <f t="shared" si="11"/>
        <v>-1</v>
      </c>
      <c r="I350" s="155">
        <f t="shared" si="10"/>
        <v>0</v>
      </c>
      <c r="J350" s="156">
        <v>0</v>
      </c>
      <c r="K350" s="156">
        <v>-4000</v>
      </c>
      <c r="L350" s="156">
        <v>4000</v>
      </c>
      <c r="M350" s="20">
        <v>40087</v>
      </c>
      <c r="N350" s="20">
        <v>40451</v>
      </c>
      <c r="O350" s="161">
        <v>37181</v>
      </c>
      <c r="P350" s="162" t="s">
        <v>2917</v>
      </c>
      <c r="Q350" s="161">
        <v>38476</v>
      </c>
      <c r="R350" s="162" t="s">
        <v>2914</v>
      </c>
    </row>
    <row r="351" spans="2:18" s="31" customFormat="1" x14ac:dyDescent="0.2">
      <c r="B351" s="17" t="s">
        <v>3542</v>
      </c>
      <c r="C351" s="17" t="s">
        <v>3543</v>
      </c>
      <c r="D351" s="185" t="s">
        <v>3544</v>
      </c>
      <c r="E351" s="18">
        <v>13679.26</v>
      </c>
      <c r="F351" s="18">
        <v>11308.5</v>
      </c>
      <c r="G351" s="156">
        <v>2370.7600000000002</v>
      </c>
      <c r="H351" s="160">
        <f t="shared" si="11"/>
        <v>0.20964407304240176</v>
      </c>
      <c r="I351" s="155">
        <f t="shared" si="10"/>
        <v>6.0230065052957817E-5</v>
      </c>
      <c r="J351" s="156">
        <v>13679.26</v>
      </c>
      <c r="K351" s="156">
        <v>11308.5</v>
      </c>
      <c r="L351" s="156">
        <v>2370.7600000000002</v>
      </c>
      <c r="M351" s="20">
        <v>40087</v>
      </c>
      <c r="N351" s="20">
        <v>40451</v>
      </c>
      <c r="O351" s="161">
        <v>40150</v>
      </c>
      <c r="P351" s="162" t="s">
        <v>2921</v>
      </c>
      <c r="Q351" s="161">
        <v>40452</v>
      </c>
      <c r="R351" s="162" t="s">
        <v>2917</v>
      </c>
    </row>
    <row r="352" spans="2:18" s="31" customFormat="1" x14ac:dyDescent="0.2">
      <c r="B352" s="17" t="s">
        <v>3545</v>
      </c>
      <c r="C352" s="17" t="s">
        <v>3546</v>
      </c>
      <c r="D352" s="185" t="s">
        <v>3547</v>
      </c>
      <c r="E352" s="18">
        <v>7377.12</v>
      </c>
      <c r="F352" s="18">
        <v>248506</v>
      </c>
      <c r="G352" s="156">
        <v>-241128.88</v>
      </c>
      <c r="H352" s="160">
        <f t="shared" si="11"/>
        <v>-0.97031411716417315</v>
      </c>
      <c r="I352" s="155">
        <f t="shared" si="10"/>
        <v>3.2481612126933488E-5</v>
      </c>
      <c r="J352" s="156">
        <v>7377.12</v>
      </c>
      <c r="K352" s="156">
        <v>248506</v>
      </c>
      <c r="L352" s="156">
        <v>-241128.88</v>
      </c>
      <c r="M352" s="20">
        <v>40087</v>
      </c>
      <c r="N352" s="20">
        <v>40451</v>
      </c>
      <c r="O352" s="161">
        <v>40443</v>
      </c>
      <c r="P352" s="162" t="s">
        <v>2915</v>
      </c>
      <c r="Q352" s="161">
        <v>40816</v>
      </c>
      <c r="R352" s="162" t="s">
        <v>2915</v>
      </c>
    </row>
    <row r="353" spans="2:18" s="31" customFormat="1" x14ac:dyDescent="0.2">
      <c r="B353" s="17" t="s">
        <v>3548</v>
      </c>
      <c r="C353" s="17" t="s">
        <v>3549</v>
      </c>
      <c r="D353" s="185" t="s">
        <v>3550</v>
      </c>
      <c r="E353" s="18">
        <v>-18.86</v>
      </c>
      <c r="F353" s="18">
        <v>-2500</v>
      </c>
      <c r="G353" s="156">
        <v>2500</v>
      </c>
      <c r="H353" s="160">
        <f t="shared" si="11"/>
        <v>-1</v>
      </c>
      <c r="I353" s="155">
        <f t="shared" si="10"/>
        <v>0</v>
      </c>
      <c r="J353" s="156">
        <v>0</v>
      </c>
      <c r="K353" s="156">
        <v>-2500</v>
      </c>
      <c r="L353" s="156">
        <v>2500</v>
      </c>
      <c r="M353" s="20">
        <v>40087</v>
      </c>
      <c r="N353" s="20">
        <v>40451</v>
      </c>
      <c r="O353" s="161">
        <v>36613</v>
      </c>
      <c r="P353" s="162" t="s">
        <v>2930</v>
      </c>
      <c r="Q353" s="161">
        <v>38476</v>
      </c>
      <c r="R353" s="162" t="s">
        <v>2914</v>
      </c>
    </row>
    <row r="354" spans="2:18" s="31" customFormat="1" x14ac:dyDescent="0.2">
      <c r="B354" s="17" t="s">
        <v>3551</v>
      </c>
      <c r="C354" s="17" t="s">
        <v>2696</v>
      </c>
      <c r="D354" s="185" t="s">
        <v>2717</v>
      </c>
      <c r="E354" s="18">
        <v>-58.81</v>
      </c>
      <c r="F354" s="18">
        <v>5945</v>
      </c>
      <c r="G354" s="156">
        <v>-5945</v>
      </c>
      <c r="H354" s="160">
        <f t="shared" si="11"/>
        <v>-1</v>
      </c>
      <c r="I354" s="155">
        <f t="shared" si="10"/>
        <v>0</v>
      </c>
      <c r="J354" s="156">
        <v>0</v>
      </c>
      <c r="K354" s="156">
        <v>5945</v>
      </c>
      <c r="L354" s="156">
        <v>-5945</v>
      </c>
      <c r="M354" s="20">
        <v>40087</v>
      </c>
      <c r="N354" s="20">
        <v>40451</v>
      </c>
      <c r="O354" s="161">
        <v>37014</v>
      </c>
      <c r="P354" s="162" t="s">
        <v>2914</v>
      </c>
      <c r="Q354" s="161">
        <v>38476</v>
      </c>
      <c r="R354" s="162" t="s">
        <v>2914</v>
      </c>
    </row>
    <row r="355" spans="2:18" s="31" customFormat="1" x14ac:dyDescent="0.2">
      <c r="B355" s="17" t="s">
        <v>1769</v>
      </c>
      <c r="C355" s="17" t="s">
        <v>1770</v>
      </c>
      <c r="D355" s="185" t="s">
        <v>1770</v>
      </c>
      <c r="E355" s="18">
        <v>1059.82</v>
      </c>
      <c r="F355" s="163" t="s">
        <v>2801</v>
      </c>
      <c r="G355" s="159"/>
      <c r="H355" s="160"/>
      <c r="I355" s="155">
        <f t="shared" si="10"/>
        <v>8.3612790856172931E-4</v>
      </c>
      <c r="J355" s="156">
        <v>189898.7</v>
      </c>
      <c r="K355" s="164" t="s">
        <v>2801</v>
      </c>
      <c r="L355" s="159"/>
      <c r="M355" s="20">
        <v>40087</v>
      </c>
      <c r="N355" s="20">
        <v>40451</v>
      </c>
      <c r="O355" s="161">
        <v>39720</v>
      </c>
      <c r="P355" s="162" t="s">
        <v>2915</v>
      </c>
      <c r="Q355" s="161">
        <v>40117</v>
      </c>
      <c r="R355" s="162" t="s">
        <v>2917</v>
      </c>
    </row>
    <row r="356" spans="2:18" s="31" customFormat="1" x14ac:dyDescent="0.2">
      <c r="B356" s="17" t="s">
        <v>1757</v>
      </c>
      <c r="C356" s="17" t="s">
        <v>1758</v>
      </c>
      <c r="D356" s="185" t="s">
        <v>1758</v>
      </c>
      <c r="E356" s="18">
        <v>10601.08</v>
      </c>
      <c r="F356" s="163" t="s">
        <v>2801</v>
      </c>
      <c r="G356" s="159"/>
      <c r="H356" s="160"/>
      <c r="I356" s="155">
        <f t="shared" si="10"/>
        <v>2.6097429795662059E-3</v>
      </c>
      <c r="J356" s="156">
        <v>592716.49</v>
      </c>
      <c r="K356" s="164" t="s">
        <v>2801</v>
      </c>
      <c r="L356" s="159"/>
      <c r="M356" s="20">
        <v>40087</v>
      </c>
      <c r="N356" s="20">
        <v>40451</v>
      </c>
      <c r="O356" s="161">
        <v>39720</v>
      </c>
      <c r="P356" s="162" t="s">
        <v>2915</v>
      </c>
      <c r="Q356" s="161">
        <v>40117</v>
      </c>
      <c r="R356" s="162" t="s">
        <v>2917</v>
      </c>
    </row>
    <row r="357" spans="2:18" s="31" customFormat="1" x14ac:dyDescent="0.2">
      <c r="B357" s="17" t="s">
        <v>3552</v>
      </c>
      <c r="C357" s="17" t="s">
        <v>3553</v>
      </c>
      <c r="D357" s="185" t="s">
        <v>3554</v>
      </c>
      <c r="E357" s="18">
        <v>2174.62</v>
      </c>
      <c r="F357" s="18">
        <v>10.63</v>
      </c>
      <c r="G357" s="156">
        <v>2163.9899999999998</v>
      </c>
      <c r="H357" s="160">
        <f t="shared" si="11"/>
        <v>203.57384760112885</v>
      </c>
      <c r="I357" s="155">
        <f t="shared" si="10"/>
        <v>9.5748968924827154E-6</v>
      </c>
      <c r="J357" s="156">
        <v>2174.62</v>
      </c>
      <c r="K357" s="156">
        <v>10.63</v>
      </c>
      <c r="L357" s="156">
        <v>2163.9899999999998</v>
      </c>
      <c r="M357" s="20">
        <v>40087</v>
      </c>
      <c r="N357" s="20">
        <v>40451</v>
      </c>
      <c r="O357" s="161">
        <v>40276</v>
      </c>
      <c r="P357" s="162" t="s">
        <v>2931</v>
      </c>
      <c r="Q357" s="161">
        <v>40449</v>
      </c>
      <c r="R357" s="162" t="s">
        <v>2915</v>
      </c>
    </row>
    <row r="358" spans="2:18" s="31" customFormat="1" x14ac:dyDescent="0.2">
      <c r="B358" s="17" t="s">
        <v>3555</v>
      </c>
      <c r="C358" s="17" t="s">
        <v>3556</v>
      </c>
      <c r="D358" s="185" t="s">
        <v>3557</v>
      </c>
      <c r="E358" s="18">
        <v>3383.91</v>
      </c>
      <c r="F358" s="18">
        <v>2889.15</v>
      </c>
      <c r="G358" s="156">
        <v>494.75999999999976</v>
      </c>
      <c r="H358" s="160">
        <f t="shared" si="11"/>
        <v>0.17124759877472603</v>
      </c>
      <c r="I358" s="155">
        <f t="shared" si="10"/>
        <v>1.4899425804711254E-5</v>
      </c>
      <c r="J358" s="156">
        <v>3383.91</v>
      </c>
      <c r="K358" s="156">
        <v>2889.15</v>
      </c>
      <c r="L358" s="156">
        <v>494.75999999999976</v>
      </c>
      <c r="M358" s="20">
        <v>40087</v>
      </c>
      <c r="N358" s="20">
        <v>40451</v>
      </c>
      <c r="O358" s="161">
        <v>40200</v>
      </c>
      <c r="P358" s="162" t="s">
        <v>2922</v>
      </c>
      <c r="Q358" s="161">
        <v>40513</v>
      </c>
      <c r="R358" s="162" t="s">
        <v>2921</v>
      </c>
    </row>
    <row r="359" spans="2:18" s="31" customFormat="1" x14ac:dyDescent="0.2">
      <c r="B359" s="17" t="s">
        <v>3558</v>
      </c>
      <c r="C359" s="17" t="s">
        <v>3559</v>
      </c>
      <c r="D359" s="185" t="s">
        <v>3560</v>
      </c>
      <c r="E359" s="18">
        <v>950.29</v>
      </c>
      <c r="F359" s="18">
        <v>4004.35</v>
      </c>
      <c r="G359" s="156">
        <v>-3054.06</v>
      </c>
      <c r="H359" s="160">
        <f t="shared" si="11"/>
        <v>-0.76268557943236726</v>
      </c>
      <c r="I359" s="155">
        <f t="shared" si="10"/>
        <v>4.1841465488027333E-6</v>
      </c>
      <c r="J359" s="156">
        <v>950.29</v>
      </c>
      <c r="K359" s="156">
        <v>4004.35</v>
      </c>
      <c r="L359" s="156">
        <v>-3054.06</v>
      </c>
      <c r="M359" s="20">
        <v>40087</v>
      </c>
      <c r="N359" s="20">
        <v>40451</v>
      </c>
      <c r="O359" s="161">
        <v>40085</v>
      </c>
      <c r="P359" s="162" t="s">
        <v>2915</v>
      </c>
      <c r="Q359" s="161">
        <v>40452</v>
      </c>
      <c r="R359" s="162" t="s">
        <v>2917</v>
      </c>
    </row>
    <row r="360" spans="2:18" s="31" customFormat="1" x14ac:dyDescent="0.2">
      <c r="B360" s="17" t="s">
        <v>828</v>
      </c>
      <c r="C360" s="17" t="s">
        <v>829</v>
      </c>
      <c r="D360" s="185" t="s">
        <v>830</v>
      </c>
      <c r="E360" s="18">
        <v>26.53</v>
      </c>
      <c r="F360" s="18">
        <v>28759.57</v>
      </c>
      <c r="G360" s="156">
        <v>-7215.9699999999975</v>
      </c>
      <c r="H360" s="160">
        <f t="shared" si="11"/>
        <v>-0.25090674165156146</v>
      </c>
      <c r="I360" s="155">
        <f t="shared" si="10"/>
        <v>9.4856916929344289E-5</v>
      </c>
      <c r="J360" s="156">
        <v>21543.600000000002</v>
      </c>
      <c r="K360" s="156">
        <v>28759.57</v>
      </c>
      <c r="L360" s="156">
        <v>-7215.9699999999975</v>
      </c>
      <c r="M360" s="20">
        <v>40087</v>
      </c>
      <c r="N360" s="20">
        <v>40451</v>
      </c>
      <c r="O360" s="161">
        <v>40085</v>
      </c>
      <c r="P360" s="162" t="s">
        <v>2915</v>
      </c>
      <c r="Q360" s="161">
        <v>40086</v>
      </c>
      <c r="R360" s="162" t="s">
        <v>2915</v>
      </c>
    </row>
    <row r="361" spans="2:18" s="31" customFormat="1" x14ac:dyDescent="0.2">
      <c r="B361" s="17" t="s">
        <v>3561</v>
      </c>
      <c r="C361" s="17" t="s">
        <v>3562</v>
      </c>
      <c r="D361" s="185" t="s">
        <v>3563</v>
      </c>
      <c r="E361" s="18">
        <v>8368.0300000000007</v>
      </c>
      <c r="F361" s="18">
        <v>9678.93</v>
      </c>
      <c r="G361" s="156">
        <v>-1310.8999999999996</v>
      </c>
      <c r="H361" s="160">
        <f t="shared" si="11"/>
        <v>-0.13543852471295892</v>
      </c>
      <c r="I361" s="155">
        <f t="shared" si="10"/>
        <v>3.6844609376903621E-5</v>
      </c>
      <c r="J361" s="156">
        <v>8368.0300000000007</v>
      </c>
      <c r="K361" s="156">
        <v>9678.93</v>
      </c>
      <c r="L361" s="156">
        <v>-1310.8999999999996</v>
      </c>
      <c r="M361" s="20">
        <v>40087</v>
      </c>
      <c r="N361" s="20">
        <v>40451</v>
      </c>
      <c r="O361" s="161">
        <v>40134</v>
      </c>
      <c r="P361" s="162" t="s">
        <v>2965</v>
      </c>
      <c r="Q361" s="161">
        <v>40479</v>
      </c>
      <c r="R361" s="162" t="s">
        <v>2917</v>
      </c>
    </row>
    <row r="362" spans="2:18" s="31" customFormat="1" x14ac:dyDescent="0.2">
      <c r="B362" s="17" t="s">
        <v>3564</v>
      </c>
      <c r="C362" s="17" t="s">
        <v>3565</v>
      </c>
      <c r="D362" s="185" t="s">
        <v>3566</v>
      </c>
      <c r="E362" s="18">
        <v>1606.77</v>
      </c>
      <c r="F362" s="18">
        <v>2872.29</v>
      </c>
      <c r="G362" s="156">
        <v>-1265.52</v>
      </c>
      <c r="H362" s="160">
        <f t="shared" si="11"/>
        <v>-0.44059617935514866</v>
      </c>
      <c r="I362" s="155">
        <f t="shared" si="10"/>
        <v>7.0746415833269511E-6</v>
      </c>
      <c r="J362" s="156">
        <v>1606.77</v>
      </c>
      <c r="K362" s="156">
        <v>2872.29</v>
      </c>
      <c r="L362" s="156">
        <v>-1265.52</v>
      </c>
      <c r="M362" s="20">
        <v>40087</v>
      </c>
      <c r="N362" s="20">
        <v>40451</v>
      </c>
      <c r="O362" s="161">
        <v>40149</v>
      </c>
      <c r="P362" s="162" t="s">
        <v>2921</v>
      </c>
      <c r="Q362" s="161">
        <v>40499</v>
      </c>
      <c r="R362" s="162" t="s">
        <v>2965</v>
      </c>
    </row>
    <row r="363" spans="2:18" s="31" customFormat="1" x14ac:dyDescent="0.2">
      <c r="B363" s="17" t="s">
        <v>3567</v>
      </c>
      <c r="C363" s="17" t="s">
        <v>3568</v>
      </c>
      <c r="D363" s="185" t="s">
        <v>3569</v>
      </c>
      <c r="E363" s="18">
        <v>47639.86</v>
      </c>
      <c r="F363" s="18">
        <v>82655</v>
      </c>
      <c r="G363" s="156">
        <v>-35015.14</v>
      </c>
      <c r="H363" s="160">
        <f t="shared" si="11"/>
        <v>-0.42363002843143183</v>
      </c>
      <c r="I363" s="155">
        <f t="shared" si="10"/>
        <v>2.0975929011611761E-4</v>
      </c>
      <c r="J363" s="156">
        <v>47639.86</v>
      </c>
      <c r="K363" s="156">
        <v>82655</v>
      </c>
      <c r="L363" s="156">
        <v>-35015.14</v>
      </c>
      <c r="M363" s="20">
        <v>40087</v>
      </c>
      <c r="N363" s="20">
        <v>40451</v>
      </c>
      <c r="O363" s="161">
        <v>40129</v>
      </c>
      <c r="P363" s="162" t="s">
        <v>2965</v>
      </c>
      <c r="Q363" s="161">
        <v>40449</v>
      </c>
      <c r="R363" s="162" t="s">
        <v>2915</v>
      </c>
    </row>
    <row r="364" spans="2:18" s="31" customFormat="1" x14ac:dyDescent="0.2">
      <c r="B364" s="17" t="s">
        <v>3570</v>
      </c>
      <c r="C364" s="17" t="s">
        <v>3571</v>
      </c>
      <c r="D364" s="185" t="s">
        <v>3572</v>
      </c>
      <c r="E364" s="18">
        <v>9195.380000000001</v>
      </c>
      <c r="F364" s="18">
        <v>-9000</v>
      </c>
      <c r="G364" s="156">
        <v>9000</v>
      </c>
      <c r="H364" s="160">
        <f t="shared" si="11"/>
        <v>-1</v>
      </c>
      <c r="I364" s="155">
        <f t="shared" si="10"/>
        <v>0</v>
      </c>
      <c r="J364" s="156">
        <v>0</v>
      </c>
      <c r="K364" s="156">
        <v>-9000</v>
      </c>
      <c r="L364" s="156">
        <v>9000</v>
      </c>
      <c r="M364" s="20">
        <v>40087</v>
      </c>
      <c r="N364" s="20">
        <v>40451</v>
      </c>
      <c r="O364" s="161">
        <v>37207</v>
      </c>
      <c r="P364" s="162" t="s">
        <v>2965</v>
      </c>
      <c r="Q364" s="161">
        <v>38476</v>
      </c>
      <c r="R364" s="162" t="s">
        <v>2914</v>
      </c>
    </row>
    <row r="365" spans="2:18" s="31" customFormat="1" x14ac:dyDescent="0.2">
      <c r="B365" s="17" t="s">
        <v>3573</v>
      </c>
      <c r="C365" s="17" t="s">
        <v>3574</v>
      </c>
      <c r="D365" s="185" t="s">
        <v>3575</v>
      </c>
      <c r="E365" s="18">
        <v>4080.2200000000003</v>
      </c>
      <c r="F365" s="18">
        <v>-2500</v>
      </c>
      <c r="G365" s="156">
        <v>2500</v>
      </c>
      <c r="H365" s="160">
        <f t="shared" si="11"/>
        <v>-1</v>
      </c>
      <c r="I365" s="155">
        <f t="shared" si="10"/>
        <v>0</v>
      </c>
      <c r="J365" s="156">
        <v>0</v>
      </c>
      <c r="K365" s="156">
        <v>-2500</v>
      </c>
      <c r="L365" s="156">
        <v>2500</v>
      </c>
      <c r="M365" s="20">
        <v>40087</v>
      </c>
      <c r="N365" s="20">
        <v>40451</v>
      </c>
      <c r="O365" s="161">
        <v>37714</v>
      </c>
      <c r="P365" s="162" t="s">
        <v>2931</v>
      </c>
      <c r="Q365" s="161">
        <v>38476</v>
      </c>
      <c r="R365" s="162" t="s">
        <v>2914</v>
      </c>
    </row>
    <row r="366" spans="2:18" s="31" customFormat="1" x14ac:dyDescent="0.2">
      <c r="B366" s="17" t="s">
        <v>3576</v>
      </c>
      <c r="C366" s="17" t="s">
        <v>3577</v>
      </c>
      <c r="D366" s="185" t="s">
        <v>3578</v>
      </c>
      <c r="E366" s="18">
        <v>11401.95</v>
      </c>
      <c r="F366" s="18">
        <v>11094.24</v>
      </c>
      <c r="G366" s="156">
        <v>307.71000000000095</v>
      </c>
      <c r="H366" s="160">
        <f t="shared" si="11"/>
        <v>2.7736014364210703E-2</v>
      </c>
      <c r="I366" s="155">
        <f t="shared" si="10"/>
        <v>5.0203021963949248E-5</v>
      </c>
      <c r="J366" s="156">
        <v>11401.95</v>
      </c>
      <c r="K366" s="156">
        <v>11094.24</v>
      </c>
      <c r="L366" s="156">
        <v>307.71000000000095</v>
      </c>
      <c r="M366" s="20">
        <v>40087</v>
      </c>
      <c r="N366" s="20">
        <v>40451</v>
      </c>
      <c r="O366" s="161">
        <v>40050</v>
      </c>
      <c r="P366" s="162" t="s">
        <v>2926</v>
      </c>
      <c r="Q366" s="161">
        <v>40422</v>
      </c>
      <c r="R366" s="162" t="s">
        <v>2915</v>
      </c>
    </row>
    <row r="367" spans="2:18" s="31" customFormat="1" x14ac:dyDescent="0.2">
      <c r="B367" s="17" t="s">
        <v>3579</v>
      </c>
      <c r="C367" s="17" t="s">
        <v>3580</v>
      </c>
      <c r="D367" s="185" t="s">
        <v>3581</v>
      </c>
      <c r="E367" s="18">
        <v>2253.11</v>
      </c>
      <c r="F367" s="18">
        <v>6165.79</v>
      </c>
      <c r="G367" s="156">
        <v>-3912.68</v>
      </c>
      <c r="H367" s="160">
        <f t="shared" si="11"/>
        <v>-0.63457886175169764</v>
      </c>
      <c r="I367" s="155">
        <f t="shared" si="10"/>
        <v>9.920489987869943E-6</v>
      </c>
      <c r="J367" s="156">
        <v>2253.11</v>
      </c>
      <c r="K367" s="156">
        <v>6165.79</v>
      </c>
      <c r="L367" s="156">
        <v>-3912.68</v>
      </c>
      <c r="M367" s="20">
        <v>40087</v>
      </c>
      <c r="N367" s="20">
        <v>40451</v>
      </c>
      <c r="O367" s="161">
        <v>40354</v>
      </c>
      <c r="P367" s="162" t="s">
        <v>3056</v>
      </c>
      <c r="Q367" s="161">
        <v>40449</v>
      </c>
      <c r="R367" s="162" t="s">
        <v>2915</v>
      </c>
    </row>
    <row r="368" spans="2:18" s="31" customFormat="1" x14ac:dyDescent="0.2">
      <c r="B368" s="17" t="s">
        <v>3582</v>
      </c>
      <c r="C368" s="17" t="s">
        <v>3583</v>
      </c>
      <c r="D368" s="185" t="s">
        <v>3584</v>
      </c>
      <c r="E368" s="18">
        <v>1247.44</v>
      </c>
      <c r="F368" s="18">
        <v>199.51</v>
      </c>
      <c r="G368" s="156">
        <v>1047.93</v>
      </c>
      <c r="H368" s="160">
        <f t="shared" si="11"/>
        <v>5.2525186707433216</v>
      </c>
      <c r="I368" s="155">
        <f t="shared" si="10"/>
        <v>5.4925041522466638E-6</v>
      </c>
      <c r="J368" s="156">
        <v>1247.44</v>
      </c>
      <c r="K368" s="156">
        <v>199.51</v>
      </c>
      <c r="L368" s="156">
        <v>1047.93</v>
      </c>
      <c r="M368" s="20">
        <v>40087</v>
      </c>
      <c r="N368" s="20">
        <v>40451</v>
      </c>
      <c r="O368" s="161">
        <v>40288</v>
      </c>
      <c r="P368" s="162" t="s">
        <v>2931</v>
      </c>
      <c r="Q368" s="161">
        <v>40449</v>
      </c>
      <c r="R368" s="162" t="s">
        <v>2915</v>
      </c>
    </row>
    <row r="369" spans="2:18" s="31" customFormat="1" x14ac:dyDescent="0.2">
      <c r="B369" s="17" t="s">
        <v>779</v>
      </c>
      <c r="C369" s="17" t="s">
        <v>780</v>
      </c>
      <c r="D369" s="185" t="s">
        <v>780</v>
      </c>
      <c r="E369" s="18">
        <v>566489.24</v>
      </c>
      <c r="F369" s="163" t="s">
        <v>2801</v>
      </c>
      <c r="G369" s="159"/>
      <c r="H369" s="160"/>
      <c r="I369" s="155">
        <f t="shared" si="10"/>
        <v>2.5638450551299144E-3</v>
      </c>
      <c r="J369" s="156">
        <v>582292.30000000005</v>
      </c>
      <c r="K369" s="164" t="s">
        <v>2801</v>
      </c>
      <c r="L369" s="159"/>
      <c r="M369" s="20">
        <v>40087</v>
      </c>
      <c r="N369" s="20">
        <v>40451</v>
      </c>
      <c r="O369" s="161">
        <v>40066</v>
      </c>
      <c r="P369" s="162" t="s">
        <v>2915</v>
      </c>
      <c r="Q369" s="161">
        <v>40451</v>
      </c>
      <c r="R369" s="162" t="s">
        <v>2915</v>
      </c>
    </row>
    <row r="370" spans="2:18" s="31" customFormat="1" x14ac:dyDescent="0.2">
      <c r="B370" s="17" t="s">
        <v>781</v>
      </c>
      <c r="C370" s="17" t="s">
        <v>782</v>
      </c>
      <c r="D370" s="185" t="s">
        <v>782</v>
      </c>
      <c r="E370" s="18">
        <v>50234</v>
      </c>
      <c r="F370" s="163" t="s">
        <v>2801</v>
      </c>
      <c r="G370" s="159"/>
      <c r="H370" s="160"/>
      <c r="I370" s="155">
        <f t="shared" si="10"/>
        <v>2.2517100738022884E-4</v>
      </c>
      <c r="J370" s="156">
        <v>51140.12</v>
      </c>
      <c r="K370" s="164" t="s">
        <v>2801</v>
      </c>
      <c r="L370" s="159"/>
      <c r="M370" s="20">
        <v>40087</v>
      </c>
      <c r="N370" s="20">
        <v>40451</v>
      </c>
      <c r="O370" s="161">
        <v>40066</v>
      </c>
      <c r="P370" s="162" t="s">
        <v>2915</v>
      </c>
      <c r="Q370" s="161">
        <v>40451</v>
      </c>
      <c r="R370" s="162" t="s">
        <v>2915</v>
      </c>
    </row>
    <row r="371" spans="2:18" s="31" customFormat="1" x14ac:dyDescent="0.2">
      <c r="B371" s="17" t="s">
        <v>3585</v>
      </c>
      <c r="C371" s="17" t="s">
        <v>3586</v>
      </c>
      <c r="D371" s="185" t="s">
        <v>3587</v>
      </c>
      <c r="E371" s="18">
        <v>433.43</v>
      </c>
      <c r="F371" s="18">
        <v>2835.42</v>
      </c>
      <c r="G371" s="156">
        <v>-2401.9900000000002</v>
      </c>
      <c r="H371" s="160">
        <f t="shared" si="11"/>
        <v>-0.84713728477615313</v>
      </c>
      <c r="I371" s="155">
        <f t="shared" si="10"/>
        <v>1.9084012655584811E-6</v>
      </c>
      <c r="J371" s="156">
        <v>433.43</v>
      </c>
      <c r="K371" s="156">
        <v>2835.42</v>
      </c>
      <c r="L371" s="156">
        <v>-2401.9900000000002</v>
      </c>
      <c r="M371" s="20">
        <v>40087</v>
      </c>
      <c r="N371" s="20">
        <v>40451</v>
      </c>
      <c r="O371" s="161">
        <v>40354</v>
      </c>
      <c r="P371" s="162" t="s">
        <v>3056</v>
      </c>
      <c r="Q371" s="161">
        <v>40449</v>
      </c>
      <c r="R371" s="162" t="s">
        <v>2915</v>
      </c>
    </row>
    <row r="372" spans="2:18" s="31" customFormat="1" x14ac:dyDescent="0.2">
      <c r="B372" s="17" t="s">
        <v>3588</v>
      </c>
      <c r="C372" s="17" t="s">
        <v>3589</v>
      </c>
      <c r="D372" s="185" t="s">
        <v>3590</v>
      </c>
      <c r="E372" s="18">
        <v>741</v>
      </c>
      <c r="F372" s="18">
        <v>1159.5899999999999</v>
      </c>
      <c r="G372" s="156">
        <v>-418.58999999999992</v>
      </c>
      <c r="H372" s="160">
        <f t="shared" si="11"/>
        <v>-0.36098103640079676</v>
      </c>
      <c r="I372" s="155">
        <f t="shared" si="10"/>
        <v>3.2626383447819356E-6</v>
      </c>
      <c r="J372" s="156">
        <v>741</v>
      </c>
      <c r="K372" s="156">
        <v>1159.5899999999999</v>
      </c>
      <c r="L372" s="156">
        <v>-418.58999999999992</v>
      </c>
      <c r="M372" s="20">
        <v>40087</v>
      </c>
      <c r="N372" s="20">
        <v>40451</v>
      </c>
      <c r="O372" s="161">
        <v>40126</v>
      </c>
      <c r="P372" s="162" t="s">
        <v>2965</v>
      </c>
      <c r="Q372" s="161">
        <v>40449</v>
      </c>
      <c r="R372" s="162" t="s">
        <v>2915</v>
      </c>
    </row>
    <row r="373" spans="2:18" s="31" customFormat="1" x14ac:dyDescent="0.2">
      <c r="B373" s="17" t="s">
        <v>803</v>
      </c>
      <c r="C373" s="17" t="s">
        <v>804</v>
      </c>
      <c r="D373" s="185" t="s">
        <v>804</v>
      </c>
      <c r="E373" s="18">
        <v>269934.2</v>
      </c>
      <c r="F373" s="163" t="s">
        <v>2801</v>
      </c>
      <c r="G373" s="159"/>
      <c r="H373" s="160"/>
      <c r="I373" s="155">
        <f t="shared" si="10"/>
        <v>1.2416376619879025E-3</v>
      </c>
      <c r="J373" s="156">
        <v>281996.78000000003</v>
      </c>
      <c r="K373" s="164" t="s">
        <v>2801</v>
      </c>
      <c r="L373" s="159"/>
      <c r="M373" s="20">
        <v>40087</v>
      </c>
      <c r="N373" s="20">
        <v>40451</v>
      </c>
      <c r="O373" s="161">
        <v>40066</v>
      </c>
      <c r="P373" s="162" t="s">
        <v>2915</v>
      </c>
      <c r="Q373" s="161">
        <v>40451</v>
      </c>
      <c r="R373" s="162" t="s">
        <v>2915</v>
      </c>
    </row>
    <row r="374" spans="2:18" s="31" customFormat="1" x14ac:dyDescent="0.2">
      <c r="B374" s="17" t="s">
        <v>814</v>
      </c>
      <c r="C374" s="17" t="s">
        <v>815</v>
      </c>
      <c r="D374" s="185" t="s">
        <v>815</v>
      </c>
      <c r="E374" s="18">
        <v>185377.44</v>
      </c>
      <c r="F374" s="163" t="s">
        <v>2801</v>
      </c>
      <c r="G374" s="159"/>
      <c r="H374" s="160"/>
      <c r="I374" s="155">
        <f t="shared" si="10"/>
        <v>8.2392088588987991E-4</v>
      </c>
      <c r="J374" s="156">
        <v>187126.28</v>
      </c>
      <c r="K374" s="164" t="s">
        <v>2801</v>
      </c>
      <c r="L374" s="159"/>
      <c r="M374" s="20">
        <v>40087</v>
      </c>
      <c r="N374" s="20">
        <v>40451</v>
      </c>
      <c r="O374" s="161">
        <v>40066</v>
      </c>
      <c r="P374" s="162" t="s">
        <v>2915</v>
      </c>
      <c r="Q374" s="161">
        <v>40451</v>
      </c>
      <c r="R374" s="162" t="s">
        <v>2915</v>
      </c>
    </row>
    <row r="375" spans="2:18" s="31" customFormat="1" x14ac:dyDescent="0.2">
      <c r="B375" s="17" t="s">
        <v>3591</v>
      </c>
      <c r="C375" s="17" t="s">
        <v>3592</v>
      </c>
      <c r="D375" s="185" t="s">
        <v>3592</v>
      </c>
      <c r="E375" s="18">
        <v>7987.13</v>
      </c>
      <c r="F375" s="18">
        <v>14877.9</v>
      </c>
      <c r="G375" s="156">
        <v>-6890.7699999999995</v>
      </c>
      <c r="H375" s="160">
        <f t="shared" si="11"/>
        <v>-0.46315474630156134</v>
      </c>
      <c r="I375" s="155">
        <f t="shared" si="10"/>
        <v>3.5167498789147291E-5</v>
      </c>
      <c r="J375" s="156">
        <v>7987.13</v>
      </c>
      <c r="K375" s="156">
        <v>14877.9</v>
      </c>
      <c r="L375" s="156">
        <v>-6890.7699999999995</v>
      </c>
      <c r="M375" s="20">
        <v>40087</v>
      </c>
      <c r="N375" s="20">
        <v>40451</v>
      </c>
      <c r="O375" s="161">
        <v>40353</v>
      </c>
      <c r="P375" s="162" t="s">
        <v>3056</v>
      </c>
      <c r="Q375" s="161">
        <v>40449</v>
      </c>
      <c r="R375" s="162" t="s">
        <v>2915</v>
      </c>
    </row>
    <row r="376" spans="2:18" s="31" customFormat="1" x14ac:dyDescent="0.2">
      <c r="B376" s="17" t="s">
        <v>3593</v>
      </c>
      <c r="C376" s="17" t="s">
        <v>3594</v>
      </c>
      <c r="D376" s="185" t="s">
        <v>3595</v>
      </c>
      <c r="E376" s="18">
        <v>1685.67</v>
      </c>
      <c r="F376" s="18">
        <v>1338.06</v>
      </c>
      <c r="G376" s="156">
        <v>347.61000000000013</v>
      </c>
      <c r="H376" s="160">
        <f t="shared" si="11"/>
        <v>0.25978655665665229</v>
      </c>
      <c r="I376" s="155">
        <f t="shared" si="10"/>
        <v>7.4220399172045425E-6</v>
      </c>
      <c r="J376" s="156">
        <v>1685.67</v>
      </c>
      <c r="K376" s="156">
        <v>1338.06</v>
      </c>
      <c r="L376" s="156">
        <v>347.61000000000013</v>
      </c>
      <c r="M376" s="20">
        <v>40087</v>
      </c>
      <c r="N376" s="20">
        <v>40451</v>
      </c>
      <c r="O376" s="161">
        <v>40268</v>
      </c>
      <c r="P376" s="162" t="s">
        <v>2930</v>
      </c>
      <c r="Q376" s="161">
        <v>40449</v>
      </c>
      <c r="R376" s="162" t="s">
        <v>2915</v>
      </c>
    </row>
    <row r="377" spans="2:18" s="31" customFormat="1" ht="25.5" x14ac:dyDescent="0.2">
      <c r="B377" s="17" t="s">
        <v>3596</v>
      </c>
      <c r="C377" s="17" t="s">
        <v>3597</v>
      </c>
      <c r="D377" s="185" t="s">
        <v>3598</v>
      </c>
      <c r="E377" s="18">
        <v>2827.2200000000003</v>
      </c>
      <c r="F377" s="163" t="s">
        <v>2801</v>
      </c>
      <c r="G377" s="159"/>
      <c r="H377" s="160"/>
      <c r="I377" s="155">
        <f t="shared" si="10"/>
        <v>1.2448308206659089E-5</v>
      </c>
      <c r="J377" s="156">
        <v>2827.2200000000003</v>
      </c>
      <c r="K377" s="164" t="s">
        <v>2801</v>
      </c>
      <c r="L377" s="159"/>
      <c r="M377" s="20">
        <v>40087</v>
      </c>
      <c r="N377" s="20">
        <v>40451</v>
      </c>
      <c r="O377" s="161">
        <v>40435</v>
      </c>
      <c r="P377" s="162" t="s">
        <v>2915</v>
      </c>
      <c r="Q377" s="161">
        <v>42643</v>
      </c>
      <c r="R377" s="162" t="s">
        <v>2915</v>
      </c>
    </row>
    <row r="378" spans="2:18" s="31" customFormat="1" x14ac:dyDescent="0.2">
      <c r="B378" s="17" t="s">
        <v>759</v>
      </c>
      <c r="C378" s="17" t="s">
        <v>760</v>
      </c>
      <c r="D378" s="185" t="s">
        <v>517</v>
      </c>
      <c r="E378" s="18">
        <v>147.66</v>
      </c>
      <c r="F378" s="18">
        <v>156386.6</v>
      </c>
      <c r="G378" s="156">
        <v>-112630.13</v>
      </c>
      <c r="H378" s="160">
        <f t="shared" si="11"/>
        <v>-0.72020320155307427</v>
      </c>
      <c r="I378" s="155">
        <f t="shared" si="10"/>
        <v>1.9266064352807075E-4</v>
      </c>
      <c r="J378" s="156">
        <v>43756.47</v>
      </c>
      <c r="K378" s="156">
        <v>156386.6</v>
      </c>
      <c r="L378" s="156">
        <v>-112630.13</v>
      </c>
      <c r="M378" s="20">
        <v>40087</v>
      </c>
      <c r="N378" s="20">
        <v>40451</v>
      </c>
      <c r="O378" s="161">
        <v>40064</v>
      </c>
      <c r="P378" s="162" t="s">
        <v>2915</v>
      </c>
      <c r="Q378" s="161">
        <v>40084</v>
      </c>
      <c r="R378" s="162" t="s">
        <v>2915</v>
      </c>
    </row>
    <row r="379" spans="2:18" s="31" customFormat="1" x14ac:dyDescent="0.2">
      <c r="B379" s="17" t="s">
        <v>3599</v>
      </c>
      <c r="C379" s="17" t="s">
        <v>3600</v>
      </c>
      <c r="D379" s="185" t="s">
        <v>3601</v>
      </c>
      <c r="E379" s="18">
        <v>1669.9</v>
      </c>
      <c r="F379" s="18">
        <v>6258.1100000000006</v>
      </c>
      <c r="G379" s="156">
        <v>-4588.2100000000009</v>
      </c>
      <c r="H379" s="160">
        <f t="shared" si="11"/>
        <v>-0.73316224866613089</v>
      </c>
      <c r="I379" s="155">
        <f t="shared" si="10"/>
        <v>7.3526042806361065E-6</v>
      </c>
      <c r="J379" s="156">
        <v>1669.9</v>
      </c>
      <c r="K379" s="156">
        <v>6258.1100000000006</v>
      </c>
      <c r="L379" s="156">
        <v>-4588.2100000000009</v>
      </c>
      <c r="M379" s="20">
        <v>40087</v>
      </c>
      <c r="N379" s="20">
        <v>40451</v>
      </c>
      <c r="O379" s="161">
        <v>40122</v>
      </c>
      <c r="P379" s="162" t="s">
        <v>2965</v>
      </c>
      <c r="Q379" s="161">
        <v>40183</v>
      </c>
      <c r="R379" s="162" t="s">
        <v>2922</v>
      </c>
    </row>
    <row r="380" spans="2:18" s="31" customFormat="1" x14ac:dyDescent="0.2">
      <c r="B380" s="17" t="s">
        <v>704</v>
      </c>
      <c r="C380" s="17" t="s">
        <v>705</v>
      </c>
      <c r="D380" s="185" t="s">
        <v>706</v>
      </c>
      <c r="E380" s="18">
        <v>414.45</v>
      </c>
      <c r="F380" s="18">
        <v>1074.8900000000001</v>
      </c>
      <c r="G380" s="156">
        <v>497.63999999999987</v>
      </c>
      <c r="H380" s="160">
        <f t="shared" si="11"/>
        <v>0.46296830373340514</v>
      </c>
      <c r="I380" s="155">
        <f t="shared" si="10"/>
        <v>6.9238821542779176E-6</v>
      </c>
      <c r="J380" s="156">
        <v>1572.53</v>
      </c>
      <c r="K380" s="156">
        <v>1074.8900000000001</v>
      </c>
      <c r="L380" s="156">
        <v>497.63999999999987</v>
      </c>
      <c r="M380" s="20">
        <v>40087</v>
      </c>
      <c r="N380" s="20">
        <v>40451</v>
      </c>
      <c r="O380" s="161">
        <v>40035</v>
      </c>
      <c r="P380" s="162" t="s">
        <v>2926</v>
      </c>
      <c r="Q380" s="161">
        <v>40084</v>
      </c>
      <c r="R380" s="162" t="s">
        <v>2915</v>
      </c>
    </row>
    <row r="381" spans="2:18" s="31" customFormat="1" x14ac:dyDescent="0.2">
      <c r="B381" s="17" t="s">
        <v>3602</v>
      </c>
      <c r="C381" s="17" t="s">
        <v>3603</v>
      </c>
      <c r="D381" s="185" t="s">
        <v>3604</v>
      </c>
      <c r="E381" s="18">
        <v>5201.2700000000004</v>
      </c>
      <c r="F381" s="18">
        <v>6441.22</v>
      </c>
      <c r="G381" s="156">
        <v>-1239.9499999999998</v>
      </c>
      <c r="H381" s="160">
        <f t="shared" si="11"/>
        <v>-0.19250235203889943</v>
      </c>
      <c r="I381" s="155">
        <f t="shared" si="10"/>
        <v>2.2901299518979676E-5</v>
      </c>
      <c r="J381" s="156">
        <v>5201.2700000000004</v>
      </c>
      <c r="K381" s="156">
        <v>6441.22</v>
      </c>
      <c r="L381" s="156">
        <v>-1239.9499999999998</v>
      </c>
      <c r="M381" s="20">
        <v>40087</v>
      </c>
      <c r="N381" s="20">
        <v>40451</v>
      </c>
      <c r="O381" s="161">
        <v>40154</v>
      </c>
      <c r="P381" s="162" t="s">
        <v>2921</v>
      </c>
      <c r="Q381" s="161">
        <v>40449</v>
      </c>
      <c r="R381" s="162" t="s">
        <v>2915</v>
      </c>
    </row>
    <row r="382" spans="2:18" s="31" customFormat="1" x14ac:dyDescent="0.2">
      <c r="B382" s="17" t="s">
        <v>3605</v>
      </c>
      <c r="C382" s="17" t="s">
        <v>3606</v>
      </c>
      <c r="D382" s="185" t="s">
        <v>3607</v>
      </c>
      <c r="E382" s="18">
        <v>17.48</v>
      </c>
      <c r="F382" s="18">
        <v>3962.4500000000003</v>
      </c>
      <c r="G382" s="156">
        <v>-3944.9700000000003</v>
      </c>
      <c r="H382" s="160">
        <f t="shared" si="11"/>
        <v>-0.99558858786861659</v>
      </c>
      <c r="I382" s="155">
        <f t="shared" si="10"/>
        <v>7.6964801979471307E-8</v>
      </c>
      <c r="J382" s="156">
        <v>17.48</v>
      </c>
      <c r="K382" s="156">
        <v>3962.4500000000003</v>
      </c>
      <c r="L382" s="156">
        <v>-3944.9700000000003</v>
      </c>
      <c r="M382" s="20">
        <v>40087</v>
      </c>
      <c r="N382" s="20">
        <v>40451</v>
      </c>
      <c r="O382" s="161">
        <v>40428</v>
      </c>
      <c r="P382" s="162" t="s">
        <v>2915</v>
      </c>
      <c r="Q382" s="161">
        <v>40756</v>
      </c>
      <c r="R382" s="162" t="s">
        <v>2926</v>
      </c>
    </row>
    <row r="383" spans="2:18" s="31" customFormat="1" x14ac:dyDescent="0.2">
      <c r="B383" s="17" t="s">
        <v>3608</v>
      </c>
      <c r="C383" s="17" t="s">
        <v>2860</v>
      </c>
      <c r="D383" s="185" t="s">
        <v>2909</v>
      </c>
      <c r="E383" s="18">
        <v>-15.35</v>
      </c>
      <c r="F383" s="18">
        <v>10215</v>
      </c>
      <c r="G383" s="156">
        <v>-10215</v>
      </c>
      <c r="H383" s="160">
        <f t="shared" si="11"/>
        <v>-1</v>
      </c>
      <c r="I383" s="155">
        <f t="shared" si="10"/>
        <v>0</v>
      </c>
      <c r="J383" s="156">
        <v>0</v>
      </c>
      <c r="K383" s="156">
        <v>10215</v>
      </c>
      <c r="L383" s="156">
        <v>-10215</v>
      </c>
      <c r="M383" s="20">
        <v>40087</v>
      </c>
      <c r="N383" s="20">
        <v>40451</v>
      </c>
      <c r="O383" s="161">
        <v>36516</v>
      </c>
      <c r="P383" s="162" t="s">
        <v>2921</v>
      </c>
      <c r="Q383" s="161">
        <v>38476</v>
      </c>
      <c r="R383" s="162" t="s">
        <v>2914</v>
      </c>
    </row>
    <row r="384" spans="2:18" s="31" customFormat="1" x14ac:dyDescent="0.2">
      <c r="B384" s="17" t="s">
        <v>3609</v>
      </c>
      <c r="C384" s="17" t="s">
        <v>3610</v>
      </c>
      <c r="D384" s="185" t="s">
        <v>3611</v>
      </c>
      <c r="E384" s="18">
        <v>-281.67</v>
      </c>
      <c r="F384" s="163" t="s">
        <v>2801</v>
      </c>
      <c r="G384" s="159"/>
      <c r="H384" s="160"/>
      <c r="I384" s="155">
        <f t="shared" si="10"/>
        <v>-1.2401988428808743E-6</v>
      </c>
      <c r="J384" s="156">
        <v>-281.67</v>
      </c>
      <c r="K384" s="164" t="s">
        <v>2801</v>
      </c>
      <c r="L384" s="159"/>
      <c r="M384" s="20">
        <v>40087</v>
      </c>
      <c r="N384" s="20">
        <v>40451</v>
      </c>
      <c r="O384" s="161">
        <v>40433</v>
      </c>
      <c r="P384" s="162" t="s">
        <v>2915</v>
      </c>
      <c r="Q384" s="161">
        <v>40444</v>
      </c>
      <c r="R384" s="162" t="s">
        <v>2915</v>
      </c>
    </row>
    <row r="385" spans="2:18" s="31" customFormat="1" x14ac:dyDescent="0.2">
      <c r="B385" s="17" t="s">
        <v>3612</v>
      </c>
      <c r="C385" s="17" t="s">
        <v>3613</v>
      </c>
      <c r="D385" s="185" t="s">
        <v>3614</v>
      </c>
      <c r="E385" s="18">
        <v>1276.42</v>
      </c>
      <c r="F385" s="18">
        <v>5735.4800000000005</v>
      </c>
      <c r="G385" s="156">
        <v>-4459.0600000000004</v>
      </c>
      <c r="H385" s="160">
        <f t="shared" si="11"/>
        <v>-0.77745193078870467</v>
      </c>
      <c r="I385" s="155">
        <f t="shared" si="10"/>
        <v>5.6201036923705244E-6</v>
      </c>
      <c r="J385" s="156">
        <v>1276.42</v>
      </c>
      <c r="K385" s="156">
        <v>5735.4800000000005</v>
      </c>
      <c r="L385" s="156">
        <v>-4459.0600000000004</v>
      </c>
      <c r="M385" s="20">
        <v>40087</v>
      </c>
      <c r="N385" s="20">
        <v>40451</v>
      </c>
      <c r="O385" s="161">
        <v>40350</v>
      </c>
      <c r="P385" s="162" t="s">
        <v>3056</v>
      </c>
      <c r="Q385" s="161">
        <v>40452</v>
      </c>
      <c r="R385" s="162" t="s">
        <v>2917</v>
      </c>
    </row>
    <row r="386" spans="2:18" s="31" customFormat="1" x14ac:dyDescent="0.2">
      <c r="B386" s="17" t="s">
        <v>1767</v>
      </c>
      <c r="C386" s="17" t="s">
        <v>1768</v>
      </c>
      <c r="D386" s="185" t="s">
        <v>1768</v>
      </c>
      <c r="E386" s="18">
        <v>1039.94</v>
      </c>
      <c r="F386" s="163" t="s">
        <v>2801</v>
      </c>
      <c r="G386" s="159"/>
      <c r="H386" s="160"/>
      <c r="I386" s="155">
        <f t="shared" si="10"/>
        <v>4.997982403820878E-4</v>
      </c>
      <c r="J386" s="156">
        <v>113512.58</v>
      </c>
      <c r="K386" s="164" t="s">
        <v>2801</v>
      </c>
      <c r="L386" s="159"/>
      <c r="M386" s="20">
        <v>40087</v>
      </c>
      <c r="N386" s="20">
        <v>40451</v>
      </c>
      <c r="O386" s="161">
        <v>39720</v>
      </c>
      <c r="P386" s="162" t="s">
        <v>2915</v>
      </c>
      <c r="Q386" s="161">
        <v>40117</v>
      </c>
      <c r="R386" s="162" t="s">
        <v>2917</v>
      </c>
    </row>
    <row r="387" spans="2:18" s="31" customFormat="1" x14ac:dyDescent="0.2">
      <c r="B387" s="17" t="s">
        <v>3615</v>
      </c>
      <c r="C387" s="17" t="s">
        <v>3616</v>
      </c>
      <c r="D387" s="185" t="s">
        <v>3617</v>
      </c>
      <c r="E387" s="18">
        <v>25055.98</v>
      </c>
      <c r="F387" s="18">
        <v>24583.3</v>
      </c>
      <c r="G387" s="156">
        <v>472.68000000000029</v>
      </c>
      <c r="H387" s="160">
        <f t="shared" si="11"/>
        <v>1.9227687088389286E-2</v>
      </c>
      <c r="I387" s="155">
        <f t="shared" si="10"/>
        <v>1.1032199880443898E-4</v>
      </c>
      <c r="J387" s="156">
        <v>25055.98</v>
      </c>
      <c r="K387" s="156">
        <v>24583.3</v>
      </c>
      <c r="L387" s="156">
        <v>472.68000000000029</v>
      </c>
      <c r="M387" s="20">
        <v>40087</v>
      </c>
      <c r="N387" s="20">
        <v>40451</v>
      </c>
      <c r="O387" s="161">
        <v>40275</v>
      </c>
      <c r="P387" s="162" t="s">
        <v>2931</v>
      </c>
      <c r="Q387" s="161">
        <v>40449</v>
      </c>
      <c r="R387" s="162" t="s">
        <v>2915</v>
      </c>
    </row>
    <row r="388" spans="2:18" s="31" customFormat="1" x14ac:dyDescent="0.2">
      <c r="B388" s="17" t="s">
        <v>787</v>
      </c>
      <c r="C388" s="17" t="s">
        <v>788</v>
      </c>
      <c r="D388" s="185" t="s">
        <v>788</v>
      </c>
      <c r="E388" s="18">
        <v>539496.4</v>
      </c>
      <c r="F388" s="163" t="s">
        <v>2801</v>
      </c>
      <c r="G388" s="159"/>
      <c r="H388" s="160"/>
      <c r="I388" s="155">
        <f t="shared" si="10"/>
        <v>2.4309968501406275E-3</v>
      </c>
      <c r="J388" s="156">
        <v>552120.24</v>
      </c>
      <c r="K388" s="164" t="s">
        <v>2801</v>
      </c>
      <c r="L388" s="159"/>
      <c r="M388" s="20">
        <v>40087</v>
      </c>
      <c r="N388" s="20">
        <v>40451</v>
      </c>
      <c r="O388" s="161">
        <v>40066</v>
      </c>
      <c r="P388" s="162" t="s">
        <v>2915</v>
      </c>
      <c r="Q388" s="161">
        <v>40451</v>
      </c>
      <c r="R388" s="162" t="s">
        <v>2915</v>
      </c>
    </row>
    <row r="389" spans="2:18" s="31" customFormat="1" x14ac:dyDescent="0.2">
      <c r="B389" s="17" t="s">
        <v>3618</v>
      </c>
      <c r="C389" s="17" t="s">
        <v>3619</v>
      </c>
      <c r="D389" s="185" t="s">
        <v>3620</v>
      </c>
      <c r="E389" s="18">
        <v>16105.37</v>
      </c>
      <c r="F389" s="18">
        <v>18483.580000000002</v>
      </c>
      <c r="G389" s="156">
        <v>-2378.2100000000009</v>
      </c>
      <c r="H389" s="160">
        <f t="shared" si="11"/>
        <v>-0.12866609174196778</v>
      </c>
      <c r="I389" s="155">
        <f t="shared" si="10"/>
        <v>7.0912277623347706E-5</v>
      </c>
      <c r="J389" s="156">
        <v>16105.37</v>
      </c>
      <c r="K389" s="156">
        <v>18483.580000000002</v>
      </c>
      <c r="L389" s="156">
        <v>-2378.2100000000009</v>
      </c>
      <c r="M389" s="20">
        <v>40087</v>
      </c>
      <c r="N389" s="20">
        <v>40451</v>
      </c>
      <c r="O389" s="161">
        <v>40448</v>
      </c>
      <c r="P389" s="162" t="s">
        <v>2915</v>
      </c>
      <c r="Q389" s="161">
        <v>40451</v>
      </c>
      <c r="R389" s="162" t="s">
        <v>2915</v>
      </c>
    </row>
    <row r="390" spans="2:18" s="31" customFormat="1" x14ac:dyDescent="0.2">
      <c r="B390" s="17" t="s">
        <v>3621</v>
      </c>
      <c r="C390" s="17" t="s">
        <v>3622</v>
      </c>
      <c r="D390" s="185" t="s">
        <v>3623</v>
      </c>
      <c r="E390" s="18">
        <v>11738.97</v>
      </c>
      <c r="F390" s="18">
        <v>8689.84</v>
      </c>
      <c r="G390" s="156">
        <v>3049.1299999999992</v>
      </c>
      <c r="H390" s="160">
        <f t="shared" si="11"/>
        <v>0.35088448118722543</v>
      </c>
      <c r="I390" s="155">
        <f t="shared" si="10"/>
        <v>5.1686928003029415E-5</v>
      </c>
      <c r="J390" s="156">
        <v>11738.97</v>
      </c>
      <c r="K390" s="156">
        <v>8689.84</v>
      </c>
      <c r="L390" s="156">
        <v>3049.1299999999992</v>
      </c>
      <c r="M390" s="20">
        <v>40087</v>
      </c>
      <c r="N390" s="20">
        <v>40451</v>
      </c>
      <c r="O390" s="161">
        <v>40324</v>
      </c>
      <c r="P390" s="162" t="s">
        <v>2914</v>
      </c>
      <c r="Q390" s="161">
        <v>40449</v>
      </c>
      <c r="R390" s="162" t="s">
        <v>2915</v>
      </c>
    </row>
    <row r="391" spans="2:18" s="31" customFormat="1" x14ac:dyDescent="0.2">
      <c r="B391" s="17" t="s">
        <v>500</v>
      </c>
      <c r="C391" s="17" t="s">
        <v>501</v>
      </c>
      <c r="D391" s="185" t="s">
        <v>502</v>
      </c>
      <c r="E391" s="18">
        <v>-162.27000000000001</v>
      </c>
      <c r="F391" s="18">
        <v>14795.44</v>
      </c>
      <c r="G391" s="156">
        <v>2923.6900000000005</v>
      </c>
      <c r="H391" s="160">
        <f t="shared" si="11"/>
        <v>0.19760750609647298</v>
      </c>
      <c r="I391" s="155">
        <f t="shared" si="10"/>
        <v>7.8017696321425021E-5</v>
      </c>
      <c r="J391" s="156">
        <v>17719.13</v>
      </c>
      <c r="K391" s="156">
        <v>14795.44</v>
      </c>
      <c r="L391" s="156">
        <v>2923.6900000000005</v>
      </c>
      <c r="M391" s="20">
        <v>40087</v>
      </c>
      <c r="N391" s="20">
        <v>40451</v>
      </c>
      <c r="O391" s="161">
        <v>39889</v>
      </c>
      <c r="P391" s="162" t="s">
        <v>2930</v>
      </c>
      <c r="Q391" s="161">
        <v>40239</v>
      </c>
      <c r="R391" s="162" t="s">
        <v>2930</v>
      </c>
    </row>
    <row r="392" spans="2:18" s="31" customFormat="1" ht="25.5" x14ac:dyDescent="0.2">
      <c r="B392" s="17" t="s">
        <v>3624</v>
      </c>
      <c r="C392" s="17" t="s">
        <v>3625</v>
      </c>
      <c r="D392" s="185" t="s">
        <v>3626</v>
      </c>
      <c r="E392" s="18">
        <v>25338.170000000002</v>
      </c>
      <c r="F392" s="18">
        <v>137270.6</v>
      </c>
      <c r="G392" s="156">
        <v>-111932.43000000001</v>
      </c>
      <c r="H392" s="160">
        <f t="shared" si="11"/>
        <v>-0.81541444417085673</v>
      </c>
      <c r="I392" s="155">
        <f t="shared" si="10"/>
        <v>1.1156448721808813E-4</v>
      </c>
      <c r="J392" s="156">
        <v>25338.170000000002</v>
      </c>
      <c r="K392" s="156">
        <v>137270.6</v>
      </c>
      <c r="L392" s="156">
        <v>-111932.43000000001</v>
      </c>
      <c r="M392" s="20">
        <v>40087</v>
      </c>
      <c r="N392" s="20">
        <v>40451</v>
      </c>
      <c r="O392" s="161">
        <v>40410</v>
      </c>
      <c r="P392" s="162" t="s">
        <v>2926</v>
      </c>
      <c r="Q392" s="161">
        <v>40627</v>
      </c>
      <c r="R392" s="162" t="s">
        <v>2930</v>
      </c>
    </row>
    <row r="393" spans="2:18" s="31" customFormat="1" x14ac:dyDescent="0.2">
      <c r="B393" s="17" t="s">
        <v>3627</v>
      </c>
      <c r="C393" s="17" t="s">
        <v>3628</v>
      </c>
      <c r="D393" s="185" t="s">
        <v>3629</v>
      </c>
      <c r="E393" s="18">
        <v>718.5</v>
      </c>
      <c r="F393" s="18">
        <v>318.44</v>
      </c>
      <c r="G393" s="156">
        <v>400.06</v>
      </c>
      <c r="H393" s="160">
        <f t="shared" si="11"/>
        <v>1.2563120211028764</v>
      </c>
      <c r="I393" s="155">
        <f t="shared" si="10"/>
        <v>3.1635703788472616E-6</v>
      </c>
      <c r="J393" s="156">
        <v>718.5</v>
      </c>
      <c r="K393" s="156">
        <v>318.44</v>
      </c>
      <c r="L393" s="156">
        <v>400.06</v>
      </c>
      <c r="M393" s="20">
        <v>40087</v>
      </c>
      <c r="N393" s="20">
        <v>40451</v>
      </c>
      <c r="O393" s="161">
        <v>40423</v>
      </c>
      <c r="P393" s="162" t="s">
        <v>2915</v>
      </c>
      <c r="Q393" s="161">
        <v>40549</v>
      </c>
      <c r="R393" s="162" t="s">
        <v>2922</v>
      </c>
    </row>
    <row r="394" spans="2:18" s="31" customFormat="1" x14ac:dyDescent="0.2">
      <c r="B394" s="166"/>
      <c r="C394" s="112"/>
      <c r="D394" s="186"/>
      <c r="E394" s="130"/>
      <c r="F394" s="167"/>
      <c r="G394" s="112"/>
      <c r="H394" s="115"/>
      <c r="I394" s="115"/>
      <c r="J394" s="168"/>
      <c r="K394" s="169"/>
      <c r="L394" s="116"/>
      <c r="M394" s="117"/>
      <c r="N394" s="117"/>
      <c r="O394" s="170"/>
      <c r="P394" s="171"/>
      <c r="Q394" s="172"/>
      <c r="R394" s="173"/>
    </row>
    <row r="395" spans="2:18" s="31" customFormat="1" x14ac:dyDescent="0.2">
      <c r="B395" s="166"/>
      <c r="C395" s="112"/>
      <c r="D395" s="186"/>
      <c r="E395" s="130"/>
      <c r="F395" s="167"/>
      <c r="G395" s="112"/>
      <c r="H395" s="115"/>
      <c r="I395" s="115"/>
      <c r="J395" s="168"/>
      <c r="K395" s="169"/>
      <c r="L395" s="116"/>
      <c r="M395" s="117"/>
      <c r="N395" s="117"/>
      <c r="O395" s="170"/>
      <c r="P395" s="171"/>
      <c r="Q395" s="172"/>
      <c r="R395" s="173"/>
    </row>
    <row r="396" spans="2:18" s="31" customFormat="1" x14ac:dyDescent="0.2">
      <c r="B396" s="166"/>
      <c r="C396" s="112"/>
      <c r="D396" s="186"/>
      <c r="E396" s="130"/>
      <c r="F396" s="167"/>
      <c r="G396" s="112"/>
      <c r="H396" s="115"/>
      <c r="I396" s="115"/>
      <c r="J396" s="168"/>
      <c r="K396" s="174"/>
      <c r="L396" s="116"/>
      <c r="M396" s="117"/>
      <c r="N396" s="117"/>
      <c r="O396" s="170"/>
      <c r="P396" s="171"/>
      <c r="Q396" s="172"/>
      <c r="R396" s="173"/>
    </row>
    <row r="397" spans="2:18" s="31" customFormat="1" x14ac:dyDescent="0.2">
      <c r="B397" s="166"/>
      <c r="C397" s="112"/>
      <c r="D397" s="186"/>
      <c r="E397" s="130"/>
      <c r="F397" s="167"/>
      <c r="G397" s="112"/>
      <c r="H397" s="115"/>
      <c r="I397" s="115"/>
      <c r="J397" s="168"/>
      <c r="K397" s="169"/>
      <c r="L397" s="116"/>
      <c r="M397" s="117"/>
      <c r="N397" s="117"/>
      <c r="O397" s="170"/>
      <c r="P397" s="171"/>
      <c r="Q397" s="172"/>
      <c r="R397" s="173"/>
    </row>
    <row r="398" spans="2:18" s="31" customFormat="1" x14ac:dyDescent="0.2">
      <c r="B398" s="166"/>
      <c r="C398" s="112"/>
      <c r="D398" s="186"/>
      <c r="E398" s="130"/>
      <c r="F398" s="167"/>
      <c r="G398" s="112"/>
      <c r="H398" s="175"/>
      <c r="I398" s="115"/>
      <c r="J398" s="168"/>
      <c r="K398" s="169"/>
      <c r="L398" s="116"/>
      <c r="M398" s="117"/>
      <c r="N398" s="117"/>
      <c r="O398" s="170"/>
      <c r="P398" s="171"/>
      <c r="Q398" s="172"/>
      <c r="R398" s="173"/>
    </row>
    <row r="399" spans="2:18" s="31" customFormat="1" x14ac:dyDescent="0.2">
      <c r="B399" s="166"/>
      <c r="C399" s="112"/>
      <c r="D399" s="186"/>
      <c r="E399" s="130"/>
      <c r="F399" s="167"/>
      <c r="G399" s="112"/>
      <c r="H399" s="115"/>
      <c r="I399" s="115"/>
      <c r="J399" s="168"/>
      <c r="K399" s="169"/>
      <c r="L399" s="116"/>
      <c r="M399" s="117"/>
      <c r="N399" s="117"/>
      <c r="O399" s="170"/>
      <c r="P399" s="171"/>
      <c r="Q399" s="172"/>
      <c r="R399" s="173"/>
    </row>
    <row r="400" spans="2:18" s="31" customFormat="1" x14ac:dyDescent="0.2">
      <c r="B400" s="166"/>
      <c r="C400" s="112"/>
      <c r="D400" s="186"/>
      <c r="E400" s="130"/>
      <c r="F400" s="167"/>
      <c r="G400" s="112"/>
      <c r="H400" s="115"/>
      <c r="I400" s="115"/>
      <c r="J400" s="168"/>
      <c r="K400" s="169"/>
      <c r="L400" s="116"/>
      <c r="M400" s="117"/>
      <c r="N400" s="117"/>
      <c r="O400" s="170"/>
      <c r="P400" s="171"/>
      <c r="Q400" s="172"/>
      <c r="R400" s="173"/>
    </row>
    <row r="401" spans="2:18" s="31" customFormat="1" x14ac:dyDescent="0.2">
      <c r="B401" s="166"/>
      <c r="C401" s="112"/>
      <c r="D401" s="186"/>
      <c r="E401" s="130"/>
      <c r="F401" s="167"/>
      <c r="G401" s="112"/>
      <c r="H401" s="115"/>
      <c r="I401" s="115"/>
      <c r="J401" s="168"/>
      <c r="K401" s="169"/>
      <c r="L401" s="116"/>
      <c r="M401" s="117"/>
      <c r="N401" s="117"/>
      <c r="O401" s="170"/>
      <c r="P401" s="171"/>
      <c r="Q401" s="172"/>
      <c r="R401" s="173"/>
    </row>
    <row r="402" spans="2:18" s="31" customFormat="1" x14ac:dyDescent="0.2">
      <c r="B402" s="166"/>
      <c r="C402" s="112"/>
      <c r="D402" s="186"/>
      <c r="E402" s="130"/>
      <c r="F402" s="167"/>
      <c r="G402" s="112"/>
      <c r="H402" s="175"/>
      <c r="I402" s="115"/>
      <c r="J402" s="168"/>
      <c r="K402" s="174"/>
      <c r="L402" s="116"/>
      <c r="M402" s="117"/>
      <c r="N402" s="117"/>
      <c r="O402" s="170"/>
      <c r="P402" s="171"/>
      <c r="Q402" s="172"/>
      <c r="R402" s="173"/>
    </row>
    <row r="403" spans="2:18" s="31" customFormat="1" x14ac:dyDescent="0.2">
      <c r="B403" s="166"/>
      <c r="C403" s="112"/>
      <c r="D403" s="186"/>
      <c r="E403" s="130"/>
      <c r="F403" s="167"/>
      <c r="G403" s="112"/>
      <c r="H403" s="115"/>
      <c r="I403" s="115"/>
      <c r="J403" s="168"/>
      <c r="K403" s="169"/>
      <c r="L403" s="116"/>
      <c r="M403" s="117"/>
      <c r="N403" s="117"/>
      <c r="O403" s="170"/>
      <c r="P403" s="171"/>
      <c r="Q403" s="172"/>
      <c r="R403" s="173"/>
    </row>
    <row r="404" spans="2:18" s="31" customFormat="1" x14ac:dyDescent="0.2">
      <c r="B404" s="166"/>
      <c r="C404" s="112"/>
      <c r="D404" s="186"/>
      <c r="E404" s="130"/>
      <c r="F404" s="167"/>
      <c r="G404" s="112"/>
      <c r="H404" s="115"/>
      <c r="I404" s="115"/>
      <c r="J404" s="168"/>
      <c r="K404" s="169"/>
      <c r="L404" s="116"/>
      <c r="M404" s="117"/>
      <c r="N404" s="117"/>
      <c r="O404" s="170"/>
      <c r="P404" s="171"/>
      <c r="Q404" s="172"/>
      <c r="R404" s="173"/>
    </row>
    <row r="405" spans="2:18" s="31" customFormat="1" x14ac:dyDescent="0.2">
      <c r="B405" s="166"/>
      <c r="C405" s="112"/>
      <c r="D405" s="186"/>
      <c r="E405" s="130"/>
      <c r="F405" s="167"/>
      <c r="G405" s="112"/>
      <c r="H405" s="115"/>
      <c r="I405" s="115"/>
      <c r="J405" s="168"/>
      <c r="K405" s="176"/>
      <c r="L405" s="177"/>
      <c r="M405" s="117"/>
      <c r="N405" s="117"/>
      <c r="O405" s="170"/>
      <c r="P405" s="171"/>
      <c r="Q405" s="172"/>
      <c r="R405" s="173"/>
    </row>
    <row r="406" spans="2:18" s="31" customFormat="1" x14ac:dyDescent="0.2">
      <c r="B406" s="166"/>
      <c r="C406" s="112"/>
      <c r="D406" s="186"/>
      <c r="E406" s="130"/>
      <c r="F406" s="167"/>
      <c r="G406" s="112"/>
      <c r="H406" s="115"/>
      <c r="I406" s="115"/>
      <c r="J406" s="168"/>
      <c r="K406" s="169"/>
      <c r="L406" s="116"/>
      <c r="M406" s="117"/>
      <c r="N406" s="117"/>
      <c r="O406" s="170"/>
      <c r="P406" s="171"/>
      <c r="Q406" s="172"/>
      <c r="R406" s="173"/>
    </row>
    <row r="407" spans="2:18" s="31" customFormat="1" x14ac:dyDescent="0.2">
      <c r="B407" s="166"/>
      <c r="C407" s="112"/>
      <c r="D407" s="186"/>
      <c r="E407" s="130"/>
      <c r="F407" s="167"/>
      <c r="G407" s="112"/>
      <c r="H407" s="115"/>
      <c r="I407" s="115"/>
      <c r="J407" s="168"/>
      <c r="K407" s="169"/>
      <c r="L407" s="116"/>
      <c r="M407" s="117"/>
      <c r="N407" s="117"/>
      <c r="O407" s="170"/>
      <c r="P407" s="171"/>
      <c r="Q407" s="172"/>
      <c r="R407" s="173"/>
    </row>
    <row r="408" spans="2:18" s="31" customFormat="1" x14ac:dyDescent="0.2">
      <c r="B408" s="166"/>
      <c r="C408" s="112"/>
      <c r="D408" s="186"/>
      <c r="E408" s="130"/>
      <c r="F408" s="167"/>
      <c r="G408" s="112"/>
      <c r="H408" s="115"/>
      <c r="I408" s="115"/>
      <c r="J408" s="168"/>
      <c r="K408" s="169"/>
      <c r="L408" s="116"/>
      <c r="M408" s="117"/>
      <c r="N408" s="117"/>
      <c r="O408" s="170"/>
      <c r="P408" s="171"/>
      <c r="Q408" s="172"/>
      <c r="R408" s="173"/>
    </row>
    <row r="409" spans="2:18" s="31" customFormat="1" x14ac:dyDescent="0.2">
      <c r="B409" s="166"/>
      <c r="C409" s="112"/>
      <c r="D409" s="186"/>
      <c r="E409" s="130"/>
      <c r="F409" s="167"/>
      <c r="G409" s="112"/>
      <c r="H409" s="115"/>
      <c r="I409" s="115"/>
      <c r="J409" s="168"/>
      <c r="K409" s="169"/>
      <c r="L409" s="116"/>
      <c r="M409" s="117"/>
      <c r="N409" s="117"/>
      <c r="O409" s="170"/>
      <c r="P409" s="171"/>
      <c r="Q409" s="172"/>
      <c r="R409" s="173"/>
    </row>
    <row r="410" spans="2:18" s="31" customFormat="1" x14ac:dyDescent="0.2">
      <c r="B410" s="166"/>
      <c r="C410" s="112"/>
      <c r="D410" s="186"/>
      <c r="E410" s="130"/>
      <c r="F410" s="167"/>
      <c r="G410" s="112"/>
      <c r="H410" s="115"/>
      <c r="I410" s="115"/>
      <c r="J410" s="168"/>
      <c r="K410" s="169"/>
      <c r="L410" s="116"/>
      <c r="M410" s="117"/>
      <c r="N410" s="117"/>
      <c r="O410" s="170"/>
      <c r="P410" s="171"/>
      <c r="Q410" s="172"/>
      <c r="R410" s="173"/>
    </row>
    <row r="411" spans="2:18" s="31" customFormat="1" x14ac:dyDescent="0.2">
      <c r="B411" s="166"/>
      <c r="C411" s="112"/>
      <c r="D411" s="186"/>
      <c r="E411" s="130"/>
      <c r="F411" s="167"/>
      <c r="G411" s="112"/>
      <c r="H411" s="115"/>
      <c r="I411" s="115"/>
      <c r="J411" s="168"/>
      <c r="K411" s="178"/>
      <c r="L411" s="177"/>
      <c r="M411" s="117"/>
      <c r="N411" s="117"/>
      <c r="O411" s="170"/>
      <c r="P411" s="171"/>
      <c r="Q411" s="172"/>
      <c r="R411" s="173"/>
    </row>
    <row r="412" spans="2:18" s="31" customFormat="1" x14ac:dyDescent="0.2">
      <c r="B412" s="166"/>
      <c r="C412" s="112"/>
      <c r="D412" s="186"/>
      <c r="E412" s="130"/>
      <c r="F412" s="167"/>
      <c r="G412" s="112"/>
      <c r="H412" s="115"/>
      <c r="I412" s="115"/>
      <c r="J412" s="168"/>
      <c r="K412" s="169"/>
      <c r="L412" s="116"/>
      <c r="M412" s="117"/>
      <c r="N412" s="117"/>
      <c r="O412" s="170"/>
      <c r="P412" s="171"/>
      <c r="Q412" s="172"/>
      <c r="R412" s="173"/>
    </row>
    <row r="413" spans="2:18" s="31" customFormat="1" x14ac:dyDescent="0.2">
      <c r="B413" s="166"/>
      <c r="C413" s="112"/>
      <c r="D413" s="186"/>
      <c r="E413" s="130"/>
      <c r="F413" s="167"/>
      <c r="G413" s="112"/>
      <c r="H413" s="115"/>
      <c r="I413" s="115"/>
      <c r="J413" s="168"/>
      <c r="K413" s="169"/>
      <c r="L413" s="116"/>
      <c r="M413" s="117"/>
      <c r="N413" s="117"/>
      <c r="O413" s="170"/>
      <c r="P413" s="171"/>
      <c r="Q413" s="172"/>
      <c r="R413" s="173"/>
    </row>
    <row r="414" spans="2:18" s="31" customFormat="1" x14ac:dyDescent="0.2">
      <c r="B414" s="166"/>
      <c r="C414" s="112"/>
      <c r="D414" s="186"/>
      <c r="E414" s="130"/>
      <c r="F414" s="167"/>
      <c r="G414" s="112"/>
      <c r="H414" s="115"/>
      <c r="I414" s="115"/>
      <c r="J414" s="168"/>
      <c r="K414" s="174"/>
      <c r="L414" s="116"/>
      <c r="M414" s="117"/>
      <c r="N414" s="117"/>
      <c r="O414" s="170"/>
      <c r="P414" s="171"/>
      <c r="Q414" s="172"/>
      <c r="R414" s="173"/>
    </row>
    <row r="415" spans="2:18" s="31" customFormat="1" x14ac:dyDescent="0.2">
      <c r="B415" s="166"/>
      <c r="C415" s="112"/>
      <c r="D415" s="186"/>
      <c r="E415" s="130"/>
      <c r="F415" s="167"/>
      <c r="G415" s="112"/>
      <c r="H415" s="175"/>
      <c r="I415" s="115"/>
      <c r="J415" s="168"/>
      <c r="K415" s="169"/>
      <c r="L415" s="116"/>
      <c r="M415" s="117"/>
      <c r="N415" s="117"/>
      <c r="O415" s="170"/>
      <c r="P415" s="171"/>
      <c r="Q415" s="172"/>
      <c r="R415" s="173"/>
    </row>
    <row r="416" spans="2:18" s="31" customFormat="1" x14ac:dyDescent="0.2">
      <c r="B416" s="166"/>
      <c r="C416" s="112"/>
      <c r="D416" s="186"/>
      <c r="E416" s="130"/>
      <c r="F416" s="167"/>
      <c r="G416" s="112"/>
      <c r="H416" s="115"/>
      <c r="I416" s="115"/>
      <c r="J416" s="168"/>
      <c r="K416" s="169"/>
      <c r="L416" s="116"/>
      <c r="M416" s="117"/>
      <c r="N416" s="117"/>
      <c r="O416" s="170"/>
      <c r="P416" s="171"/>
      <c r="Q416" s="172"/>
      <c r="R416" s="173"/>
    </row>
    <row r="417" spans="2:18" s="31" customFormat="1" x14ac:dyDescent="0.2">
      <c r="B417" s="166"/>
      <c r="C417" s="112"/>
      <c r="D417" s="186"/>
      <c r="E417" s="130"/>
      <c r="F417" s="167"/>
      <c r="G417" s="112"/>
      <c r="H417" s="115"/>
      <c r="I417" s="115"/>
      <c r="J417" s="168"/>
      <c r="K417" s="169"/>
      <c r="L417" s="116"/>
      <c r="M417" s="117"/>
      <c r="N417" s="117"/>
      <c r="O417" s="170"/>
      <c r="P417" s="171"/>
      <c r="Q417" s="172"/>
      <c r="R417" s="173"/>
    </row>
    <row r="418" spans="2:18" s="31" customFormat="1" x14ac:dyDescent="0.2">
      <c r="B418" s="166"/>
      <c r="C418" s="112"/>
      <c r="D418" s="186"/>
      <c r="E418" s="130"/>
      <c r="F418" s="167"/>
      <c r="G418" s="112"/>
      <c r="H418" s="115"/>
      <c r="I418" s="115"/>
      <c r="J418" s="168"/>
      <c r="K418" s="169"/>
      <c r="L418" s="116"/>
      <c r="M418" s="117"/>
      <c r="N418" s="117"/>
      <c r="O418" s="170"/>
      <c r="P418" s="171"/>
      <c r="Q418" s="172"/>
      <c r="R418" s="173"/>
    </row>
    <row r="419" spans="2:18" s="31" customFormat="1" x14ac:dyDescent="0.2">
      <c r="B419" s="166"/>
      <c r="C419" s="112"/>
      <c r="D419" s="186"/>
      <c r="E419" s="130"/>
      <c r="F419" s="167"/>
      <c r="G419" s="112"/>
      <c r="H419" s="115"/>
      <c r="I419" s="115"/>
      <c r="J419" s="168"/>
      <c r="K419" s="178"/>
      <c r="L419" s="177"/>
      <c r="M419" s="117"/>
      <c r="N419" s="117"/>
      <c r="O419" s="170"/>
      <c r="P419" s="171"/>
      <c r="Q419" s="172"/>
      <c r="R419" s="173"/>
    </row>
    <row r="420" spans="2:18" s="31" customFormat="1" x14ac:dyDescent="0.2">
      <c r="B420" s="166"/>
      <c r="C420" s="112"/>
      <c r="D420" s="186"/>
      <c r="E420" s="130"/>
      <c r="F420" s="167"/>
      <c r="G420" s="112"/>
      <c r="H420" s="175"/>
      <c r="I420" s="115"/>
      <c r="J420" s="168"/>
      <c r="K420" s="174"/>
      <c r="L420" s="116"/>
      <c r="M420" s="117"/>
      <c r="N420" s="117"/>
      <c r="O420" s="170"/>
      <c r="P420" s="171"/>
      <c r="Q420" s="172"/>
      <c r="R420" s="173"/>
    </row>
    <row r="421" spans="2:18" s="31" customFormat="1" x14ac:dyDescent="0.2">
      <c r="B421" s="166"/>
      <c r="C421" s="112"/>
      <c r="D421" s="186"/>
      <c r="E421" s="130"/>
      <c r="F421" s="167"/>
      <c r="G421" s="112"/>
      <c r="H421" s="115"/>
      <c r="I421" s="115"/>
      <c r="J421" s="168"/>
      <c r="K421" s="169"/>
      <c r="L421" s="116"/>
      <c r="M421" s="117"/>
      <c r="N421" s="117"/>
      <c r="O421" s="170"/>
      <c r="P421" s="171"/>
      <c r="Q421" s="172"/>
      <c r="R421" s="173"/>
    </row>
    <row r="422" spans="2:18" s="31" customFormat="1" x14ac:dyDescent="0.2">
      <c r="B422" s="166"/>
      <c r="C422" s="112"/>
      <c r="D422" s="186"/>
      <c r="E422" s="130"/>
      <c r="F422" s="167"/>
      <c r="G422" s="112"/>
      <c r="H422" s="115"/>
      <c r="I422" s="115"/>
      <c r="J422" s="168"/>
      <c r="K422" s="169"/>
      <c r="L422" s="116"/>
      <c r="M422" s="117"/>
      <c r="N422" s="117"/>
      <c r="O422" s="170"/>
      <c r="P422" s="171"/>
      <c r="Q422" s="172"/>
      <c r="R422" s="173"/>
    </row>
    <row r="423" spans="2:18" s="31" customFormat="1" x14ac:dyDescent="0.2">
      <c r="B423" s="166"/>
      <c r="C423" s="112"/>
      <c r="D423" s="186"/>
      <c r="E423" s="130"/>
      <c r="F423" s="167"/>
      <c r="G423" s="112"/>
      <c r="H423" s="115"/>
      <c r="I423" s="115"/>
      <c r="J423" s="168"/>
      <c r="K423" s="178"/>
      <c r="L423" s="177"/>
      <c r="M423" s="117"/>
      <c r="N423" s="117"/>
      <c r="O423" s="170"/>
      <c r="P423" s="171"/>
      <c r="Q423" s="172"/>
      <c r="R423" s="173"/>
    </row>
    <row r="424" spans="2:18" s="31" customFormat="1" x14ac:dyDescent="0.2">
      <c r="B424" s="166"/>
      <c r="C424" s="112"/>
      <c r="D424" s="186"/>
      <c r="E424" s="130"/>
      <c r="F424" s="167"/>
      <c r="G424" s="112"/>
      <c r="H424" s="115"/>
      <c r="I424" s="115"/>
      <c r="J424" s="168"/>
      <c r="K424" s="178"/>
      <c r="L424" s="177"/>
      <c r="M424" s="117"/>
      <c r="N424" s="117"/>
      <c r="O424" s="170"/>
      <c r="P424" s="171"/>
      <c r="Q424" s="172"/>
      <c r="R424" s="173"/>
    </row>
    <row r="425" spans="2:18" s="31" customFormat="1" x14ac:dyDescent="0.2">
      <c r="B425" s="166"/>
      <c r="C425" s="112"/>
      <c r="D425" s="186"/>
      <c r="E425" s="130"/>
      <c r="F425" s="167"/>
      <c r="G425" s="112"/>
      <c r="H425" s="175"/>
      <c r="I425" s="115"/>
      <c r="J425" s="168"/>
      <c r="K425" s="178"/>
      <c r="L425" s="177"/>
      <c r="M425" s="117"/>
      <c r="N425" s="117"/>
      <c r="O425" s="170"/>
      <c r="P425" s="171"/>
      <c r="Q425" s="172"/>
      <c r="R425" s="173"/>
    </row>
    <row r="426" spans="2:18" s="31" customFormat="1" x14ac:dyDescent="0.2">
      <c r="B426" s="166"/>
      <c r="C426" s="112"/>
      <c r="D426" s="186"/>
      <c r="E426" s="130"/>
      <c r="F426" s="167"/>
      <c r="G426" s="112"/>
      <c r="H426" s="115"/>
      <c r="I426" s="115"/>
      <c r="J426" s="168"/>
      <c r="K426" s="169"/>
      <c r="L426" s="116"/>
      <c r="M426" s="117"/>
      <c r="N426" s="117"/>
      <c r="O426" s="170"/>
      <c r="P426" s="171"/>
      <c r="Q426" s="172"/>
      <c r="R426" s="173"/>
    </row>
    <row r="427" spans="2:18" s="31" customFormat="1" x14ac:dyDescent="0.2">
      <c r="B427" s="166"/>
      <c r="C427" s="112"/>
      <c r="D427" s="186"/>
      <c r="E427" s="130"/>
      <c r="F427" s="167"/>
      <c r="G427" s="112"/>
      <c r="H427" s="175"/>
      <c r="I427" s="115"/>
      <c r="J427" s="168"/>
      <c r="K427" s="169"/>
      <c r="L427" s="116"/>
      <c r="M427" s="117"/>
      <c r="N427" s="117"/>
      <c r="O427" s="170"/>
      <c r="P427" s="171"/>
      <c r="Q427" s="172"/>
      <c r="R427" s="173"/>
    </row>
    <row r="428" spans="2:18" s="31" customFormat="1" x14ac:dyDescent="0.2">
      <c r="B428" s="166"/>
      <c r="C428" s="112"/>
      <c r="D428" s="186"/>
      <c r="E428" s="130"/>
      <c r="F428" s="167"/>
      <c r="G428" s="112"/>
      <c r="H428" s="115"/>
      <c r="I428" s="115"/>
      <c r="J428" s="168"/>
      <c r="K428" s="169"/>
      <c r="L428" s="116"/>
      <c r="M428" s="117"/>
      <c r="N428" s="117"/>
      <c r="O428" s="170"/>
      <c r="P428" s="171"/>
      <c r="Q428" s="172"/>
      <c r="R428" s="173"/>
    </row>
    <row r="429" spans="2:18" s="31" customFormat="1" x14ac:dyDescent="0.2">
      <c r="B429" s="166"/>
      <c r="C429" s="112"/>
      <c r="D429" s="186"/>
      <c r="E429" s="130"/>
      <c r="F429" s="167"/>
      <c r="G429" s="112"/>
      <c r="H429" s="115"/>
      <c r="I429" s="115"/>
      <c r="J429" s="168"/>
      <c r="K429" s="169"/>
      <c r="L429" s="116"/>
      <c r="M429" s="117"/>
      <c r="N429" s="117"/>
      <c r="O429" s="170"/>
      <c r="P429" s="171"/>
      <c r="Q429" s="172"/>
      <c r="R429" s="173"/>
    </row>
    <row r="430" spans="2:18" s="31" customFormat="1" x14ac:dyDescent="0.2">
      <c r="B430" s="166"/>
      <c r="C430" s="112"/>
      <c r="D430" s="186"/>
      <c r="E430" s="130"/>
      <c r="F430" s="167"/>
      <c r="G430" s="112"/>
      <c r="H430" s="115"/>
      <c r="I430" s="115"/>
      <c r="J430" s="168"/>
      <c r="K430" s="178"/>
      <c r="L430" s="177"/>
      <c r="M430" s="117"/>
      <c r="N430" s="117"/>
      <c r="O430" s="170"/>
      <c r="P430" s="171"/>
      <c r="Q430" s="172"/>
      <c r="R430" s="173"/>
    </row>
    <row r="431" spans="2:18" s="31" customFormat="1" x14ac:dyDescent="0.2">
      <c r="B431" s="166"/>
      <c r="C431" s="112"/>
      <c r="D431" s="186"/>
      <c r="E431" s="130"/>
      <c r="F431" s="167"/>
      <c r="G431" s="112"/>
      <c r="H431" s="115"/>
      <c r="I431" s="115"/>
      <c r="J431" s="168"/>
      <c r="K431" s="169"/>
      <c r="L431" s="116"/>
      <c r="M431" s="117"/>
      <c r="N431" s="117"/>
      <c r="O431" s="170"/>
      <c r="P431" s="171"/>
      <c r="Q431" s="172"/>
      <c r="R431" s="173"/>
    </row>
    <row r="432" spans="2:18" s="31" customFormat="1" x14ac:dyDescent="0.2">
      <c r="B432" s="166"/>
      <c r="C432" s="112"/>
      <c r="D432" s="186"/>
      <c r="E432" s="130"/>
      <c r="F432" s="167"/>
      <c r="G432" s="112"/>
      <c r="H432" s="115"/>
      <c r="I432" s="115"/>
      <c r="J432" s="168"/>
      <c r="K432" s="169"/>
      <c r="L432" s="116"/>
      <c r="M432" s="117"/>
      <c r="N432" s="117"/>
      <c r="O432" s="170"/>
      <c r="P432" s="171"/>
      <c r="Q432" s="172"/>
      <c r="R432" s="173"/>
    </row>
    <row r="433" spans="2:18" s="31" customFormat="1" x14ac:dyDescent="0.2">
      <c r="B433" s="166"/>
      <c r="C433" s="112"/>
      <c r="D433" s="186"/>
      <c r="E433" s="130"/>
      <c r="F433" s="167"/>
      <c r="G433" s="112"/>
      <c r="H433" s="115"/>
      <c r="I433" s="115"/>
      <c r="J433" s="168"/>
      <c r="K433" s="169"/>
      <c r="L433" s="116"/>
      <c r="M433" s="117"/>
      <c r="N433" s="117"/>
      <c r="O433" s="170"/>
      <c r="P433" s="171"/>
      <c r="Q433" s="172"/>
      <c r="R433" s="173"/>
    </row>
    <row r="434" spans="2:18" s="31" customFormat="1" x14ac:dyDescent="0.2">
      <c r="B434" s="166"/>
      <c r="C434" s="112"/>
      <c r="D434" s="186"/>
      <c r="E434" s="130"/>
      <c r="F434" s="167"/>
      <c r="G434" s="112"/>
      <c r="H434" s="115"/>
      <c r="I434" s="115"/>
      <c r="J434" s="168"/>
      <c r="K434" s="178"/>
      <c r="L434" s="177"/>
      <c r="M434" s="117"/>
      <c r="N434" s="117"/>
      <c r="O434" s="170"/>
      <c r="P434" s="171"/>
      <c r="Q434" s="172"/>
      <c r="R434" s="173"/>
    </row>
    <row r="435" spans="2:18" s="31" customFormat="1" x14ac:dyDescent="0.2">
      <c r="B435" s="166"/>
      <c r="C435" s="112"/>
      <c r="D435" s="186"/>
      <c r="E435" s="130"/>
      <c r="F435" s="167"/>
      <c r="G435" s="112"/>
      <c r="H435" s="115"/>
      <c r="I435" s="115"/>
      <c r="J435" s="168"/>
      <c r="K435" s="169"/>
      <c r="L435" s="116"/>
      <c r="M435" s="117"/>
      <c r="N435" s="117"/>
      <c r="O435" s="170"/>
      <c r="P435" s="171"/>
      <c r="Q435" s="172"/>
      <c r="R435" s="173"/>
    </row>
    <row r="436" spans="2:18" s="31" customFormat="1" x14ac:dyDescent="0.2">
      <c r="B436" s="166"/>
      <c r="C436" s="112"/>
      <c r="D436" s="186"/>
      <c r="E436" s="130"/>
      <c r="F436" s="167"/>
      <c r="G436" s="112"/>
      <c r="H436" s="115"/>
      <c r="I436" s="115"/>
      <c r="J436" s="168"/>
      <c r="K436" s="178"/>
      <c r="L436" s="177"/>
      <c r="M436" s="117"/>
      <c r="N436" s="117"/>
      <c r="O436" s="170"/>
      <c r="P436" s="171"/>
      <c r="Q436" s="172"/>
      <c r="R436" s="173"/>
    </row>
    <row r="437" spans="2:18" s="31" customFormat="1" x14ac:dyDescent="0.2">
      <c r="B437" s="166"/>
      <c r="C437" s="112"/>
      <c r="D437" s="186"/>
      <c r="E437" s="130"/>
      <c r="F437" s="167"/>
      <c r="G437" s="112"/>
      <c r="H437" s="175"/>
      <c r="I437" s="115"/>
      <c r="J437" s="168"/>
      <c r="K437" s="178"/>
      <c r="L437" s="177"/>
      <c r="M437" s="117"/>
      <c r="N437" s="117"/>
      <c r="O437" s="170"/>
      <c r="P437" s="171"/>
      <c r="Q437" s="172"/>
      <c r="R437" s="173"/>
    </row>
    <row r="438" spans="2:18" s="31" customFormat="1" x14ac:dyDescent="0.2">
      <c r="B438" s="166"/>
      <c r="C438" s="112"/>
      <c r="D438" s="186"/>
      <c r="E438" s="130"/>
      <c r="F438" s="167"/>
      <c r="G438" s="112"/>
      <c r="H438" s="115"/>
      <c r="I438" s="115"/>
      <c r="J438" s="168"/>
      <c r="K438" s="169"/>
      <c r="L438" s="116"/>
      <c r="M438" s="117"/>
      <c r="N438" s="117"/>
      <c r="O438" s="170"/>
      <c r="P438" s="171"/>
      <c r="Q438" s="172"/>
      <c r="R438" s="173"/>
    </row>
    <row r="439" spans="2:18" s="31" customFormat="1" x14ac:dyDescent="0.2">
      <c r="B439" s="166"/>
      <c r="C439" s="112"/>
      <c r="D439" s="186"/>
      <c r="E439" s="130"/>
      <c r="F439" s="167"/>
      <c r="G439" s="112"/>
      <c r="H439" s="115"/>
      <c r="I439" s="115"/>
      <c r="J439" s="168"/>
      <c r="K439" s="169"/>
      <c r="L439" s="116"/>
      <c r="M439" s="117"/>
      <c r="N439" s="117"/>
      <c r="O439" s="170"/>
      <c r="P439" s="171"/>
      <c r="Q439" s="172"/>
      <c r="R439" s="173"/>
    </row>
    <row r="440" spans="2:18" s="31" customFormat="1" x14ac:dyDescent="0.2">
      <c r="B440" s="166"/>
      <c r="C440" s="112"/>
      <c r="D440" s="186"/>
      <c r="E440" s="130"/>
      <c r="F440" s="167"/>
      <c r="G440" s="112"/>
      <c r="H440" s="175"/>
      <c r="I440" s="115"/>
      <c r="J440" s="168"/>
      <c r="K440" s="178"/>
      <c r="L440" s="177"/>
      <c r="M440" s="117"/>
      <c r="N440" s="117"/>
      <c r="O440" s="170"/>
      <c r="P440" s="171"/>
      <c r="Q440" s="172"/>
      <c r="R440" s="173"/>
    </row>
    <row r="441" spans="2:18" s="31" customFormat="1" x14ac:dyDescent="0.2">
      <c r="B441" s="166"/>
      <c r="C441" s="112"/>
      <c r="D441" s="186"/>
      <c r="E441" s="130"/>
      <c r="F441" s="167"/>
      <c r="G441" s="112"/>
      <c r="H441" s="115"/>
      <c r="I441" s="115"/>
      <c r="J441" s="168"/>
      <c r="K441" s="178"/>
      <c r="L441" s="177"/>
      <c r="M441" s="117"/>
      <c r="N441" s="117"/>
      <c r="O441" s="170"/>
      <c r="P441" s="171"/>
      <c r="Q441" s="172"/>
      <c r="R441" s="173"/>
    </row>
    <row r="442" spans="2:18" s="31" customFormat="1" x14ac:dyDescent="0.2">
      <c r="B442" s="166"/>
      <c r="C442" s="112"/>
      <c r="D442" s="186"/>
      <c r="E442" s="130"/>
      <c r="F442" s="167"/>
      <c r="G442" s="112"/>
      <c r="H442" s="175"/>
      <c r="I442" s="115"/>
      <c r="J442" s="168"/>
      <c r="K442" s="178"/>
      <c r="L442" s="177"/>
      <c r="M442" s="117"/>
      <c r="N442" s="117"/>
      <c r="O442" s="170"/>
      <c r="P442" s="171"/>
      <c r="Q442" s="172"/>
      <c r="R442" s="173"/>
    </row>
    <row r="443" spans="2:18" s="31" customFormat="1" x14ac:dyDescent="0.2">
      <c r="B443" s="166"/>
      <c r="C443" s="112"/>
      <c r="D443" s="186"/>
      <c r="E443" s="130"/>
      <c r="F443" s="167"/>
      <c r="G443" s="112"/>
      <c r="H443" s="115"/>
      <c r="I443" s="115"/>
      <c r="J443" s="168"/>
      <c r="K443" s="178"/>
      <c r="L443" s="177"/>
      <c r="M443" s="117"/>
      <c r="N443" s="117"/>
      <c r="O443" s="170"/>
      <c r="P443" s="171"/>
      <c r="Q443" s="172"/>
      <c r="R443" s="173"/>
    </row>
    <row r="444" spans="2:18" s="31" customFormat="1" x14ac:dyDescent="0.2">
      <c r="B444" s="166"/>
      <c r="C444" s="112"/>
      <c r="D444" s="186"/>
      <c r="E444" s="130"/>
      <c r="F444" s="167"/>
      <c r="G444" s="112"/>
      <c r="H444" s="115"/>
      <c r="I444" s="115"/>
      <c r="J444" s="168"/>
      <c r="K444" s="178"/>
      <c r="L444" s="177"/>
      <c r="M444" s="117"/>
      <c r="N444" s="117"/>
      <c r="O444" s="170"/>
      <c r="P444" s="171"/>
      <c r="Q444" s="172"/>
      <c r="R444" s="173"/>
    </row>
    <row r="445" spans="2:18" s="31" customFormat="1" x14ac:dyDescent="0.2">
      <c r="B445" s="166"/>
      <c r="C445" s="112"/>
      <c r="D445" s="186"/>
      <c r="E445" s="130"/>
      <c r="F445" s="167"/>
      <c r="G445" s="112"/>
      <c r="H445" s="115"/>
      <c r="I445" s="115"/>
      <c r="J445" s="168"/>
      <c r="K445" s="178"/>
      <c r="L445" s="177"/>
      <c r="M445" s="117"/>
      <c r="N445" s="117"/>
      <c r="O445" s="170"/>
      <c r="P445" s="171"/>
      <c r="Q445" s="172"/>
      <c r="R445" s="173"/>
    </row>
    <row r="446" spans="2:18" s="31" customFormat="1" x14ac:dyDescent="0.2">
      <c r="B446" s="166"/>
      <c r="C446" s="112"/>
      <c r="D446" s="186"/>
      <c r="E446" s="130"/>
      <c r="F446" s="167"/>
      <c r="G446" s="112"/>
      <c r="H446" s="115"/>
      <c r="I446" s="115"/>
      <c r="J446" s="168"/>
      <c r="K446" s="176"/>
      <c r="L446" s="177"/>
      <c r="M446" s="117"/>
      <c r="N446" s="117"/>
      <c r="O446" s="170"/>
      <c r="P446" s="171"/>
      <c r="Q446" s="172"/>
      <c r="R446" s="173"/>
    </row>
    <row r="447" spans="2:18" s="31" customFormat="1" x14ac:dyDescent="0.2">
      <c r="B447" s="166"/>
      <c r="C447" s="112"/>
      <c r="D447" s="186"/>
      <c r="E447" s="130"/>
      <c r="F447" s="167"/>
      <c r="G447" s="112"/>
      <c r="H447" s="115"/>
      <c r="I447" s="115"/>
      <c r="J447" s="168"/>
      <c r="K447" s="169"/>
      <c r="L447" s="116"/>
      <c r="M447" s="117"/>
      <c r="N447" s="117"/>
      <c r="O447" s="170"/>
      <c r="P447" s="171"/>
      <c r="Q447" s="172"/>
      <c r="R447" s="173"/>
    </row>
    <row r="448" spans="2:18" s="31" customFormat="1" x14ac:dyDescent="0.2">
      <c r="B448" s="166"/>
      <c r="C448" s="112"/>
      <c r="D448" s="186"/>
      <c r="E448" s="130"/>
      <c r="F448" s="167"/>
      <c r="G448" s="112"/>
      <c r="H448" s="175"/>
      <c r="I448" s="115"/>
      <c r="J448" s="168"/>
      <c r="K448" s="169"/>
      <c r="L448" s="116"/>
      <c r="M448" s="117"/>
      <c r="N448" s="117"/>
      <c r="O448" s="170"/>
      <c r="P448" s="171"/>
      <c r="Q448" s="172"/>
      <c r="R448" s="173"/>
    </row>
    <row r="449" spans="2:18" s="31" customFormat="1" x14ac:dyDescent="0.2">
      <c r="B449" s="166"/>
      <c r="C449" s="112"/>
      <c r="D449" s="186"/>
      <c r="E449" s="130"/>
      <c r="F449" s="167"/>
      <c r="G449" s="112"/>
      <c r="H449" s="115"/>
      <c r="I449" s="115"/>
      <c r="J449" s="168"/>
      <c r="K449" s="178"/>
      <c r="L449" s="177"/>
      <c r="M449" s="117"/>
      <c r="N449" s="117"/>
      <c r="O449" s="170"/>
      <c r="P449" s="171"/>
      <c r="Q449" s="172"/>
      <c r="R449" s="173"/>
    </row>
    <row r="450" spans="2:18" s="31" customFormat="1" x14ac:dyDescent="0.2">
      <c r="B450" s="166"/>
      <c r="C450" s="112"/>
      <c r="D450" s="186"/>
      <c r="E450" s="130"/>
      <c r="F450" s="167"/>
      <c r="G450" s="112"/>
      <c r="H450" s="175"/>
      <c r="I450" s="115"/>
      <c r="J450" s="168"/>
      <c r="K450" s="178"/>
      <c r="L450" s="177"/>
      <c r="M450" s="117"/>
      <c r="N450" s="117"/>
      <c r="O450" s="170"/>
      <c r="P450" s="171"/>
      <c r="Q450" s="172"/>
      <c r="R450" s="173"/>
    </row>
    <row r="451" spans="2:18" s="31" customFormat="1" x14ac:dyDescent="0.2">
      <c r="B451" s="166"/>
      <c r="C451" s="112"/>
      <c r="D451" s="186"/>
      <c r="E451" s="130"/>
      <c r="F451" s="167"/>
      <c r="G451" s="112"/>
      <c r="H451" s="115"/>
      <c r="I451" s="115"/>
      <c r="J451" s="168"/>
      <c r="K451" s="178"/>
      <c r="L451" s="177"/>
      <c r="M451" s="117"/>
      <c r="N451" s="117"/>
      <c r="O451" s="170"/>
      <c r="P451" s="171"/>
      <c r="Q451" s="172"/>
      <c r="R451" s="173"/>
    </row>
    <row r="452" spans="2:18" s="31" customFormat="1" x14ac:dyDescent="0.2">
      <c r="B452" s="166"/>
      <c r="C452" s="112"/>
      <c r="D452" s="186"/>
      <c r="E452" s="130"/>
      <c r="F452" s="167"/>
      <c r="G452" s="112"/>
      <c r="H452" s="115"/>
      <c r="I452" s="115"/>
      <c r="J452" s="168"/>
      <c r="K452" s="178"/>
      <c r="L452" s="177"/>
      <c r="M452" s="117"/>
      <c r="N452" s="117"/>
      <c r="O452" s="170"/>
      <c r="P452" s="171"/>
      <c r="Q452" s="172"/>
      <c r="R452" s="173"/>
    </row>
    <row r="453" spans="2:18" s="31" customFormat="1" x14ac:dyDescent="0.2">
      <c r="B453" s="166"/>
      <c r="C453" s="112"/>
      <c r="D453" s="186"/>
      <c r="E453" s="130"/>
      <c r="F453" s="167"/>
      <c r="G453" s="112"/>
      <c r="H453" s="115"/>
      <c r="I453" s="115"/>
      <c r="J453" s="168"/>
      <c r="K453" s="178"/>
      <c r="L453" s="177"/>
      <c r="M453" s="117"/>
      <c r="N453" s="117"/>
      <c r="O453" s="170"/>
      <c r="P453" s="171"/>
      <c r="Q453" s="172"/>
      <c r="R453" s="173"/>
    </row>
    <row r="454" spans="2:18" s="31" customFormat="1" x14ac:dyDescent="0.2">
      <c r="B454" s="166"/>
      <c r="C454" s="112"/>
      <c r="D454" s="186"/>
      <c r="E454" s="130"/>
      <c r="F454" s="167"/>
      <c r="G454" s="112"/>
      <c r="H454" s="115"/>
      <c r="I454" s="115"/>
      <c r="J454" s="168"/>
      <c r="K454" s="169"/>
      <c r="L454" s="116"/>
      <c r="M454" s="117"/>
      <c r="N454" s="117"/>
      <c r="O454" s="170"/>
      <c r="P454" s="171"/>
      <c r="Q454" s="172"/>
      <c r="R454" s="173"/>
    </row>
    <row r="455" spans="2:18" s="31" customFormat="1" x14ac:dyDescent="0.2">
      <c r="B455" s="166"/>
      <c r="C455" s="112"/>
      <c r="D455" s="186"/>
      <c r="E455" s="130"/>
      <c r="F455" s="167"/>
      <c r="G455" s="112"/>
      <c r="H455" s="115"/>
      <c r="I455" s="115"/>
      <c r="J455" s="168"/>
      <c r="K455" s="178"/>
      <c r="L455" s="177"/>
      <c r="M455" s="117"/>
      <c r="N455" s="117"/>
      <c r="O455" s="170"/>
      <c r="P455" s="171"/>
      <c r="Q455" s="172"/>
      <c r="R455" s="173"/>
    </row>
    <row r="456" spans="2:18" s="31" customFormat="1" x14ac:dyDescent="0.2">
      <c r="B456" s="166"/>
      <c r="C456" s="112"/>
      <c r="D456" s="186"/>
      <c r="E456" s="130"/>
      <c r="F456" s="167"/>
      <c r="G456" s="112"/>
      <c r="H456" s="175"/>
      <c r="I456" s="115"/>
      <c r="J456" s="168"/>
      <c r="K456" s="178"/>
      <c r="L456" s="177"/>
      <c r="M456" s="117"/>
      <c r="N456" s="117"/>
      <c r="O456" s="170"/>
      <c r="P456" s="171"/>
      <c r="Q456" s="172"/>
      <c r="R456" s="173"/>
    </row>
    <row r="457" spans="2:18" s="31" customFormat="1" x14ac:dyDescent="0.2">
      <c r="B457" s="166"/>
      <c r="C457" s="112"/>
      <c r="D457" s="186"/>
      <c r="E457" s="130"/>
      <c r="F457" s="167"/>
      <c r="G457" s="112"/>
      <c r="H457" s="115"/>
      <c r="I457" s="115"/>
      <c r="J457" s="168"/>
      <c r="K457" s="169"/>
      <c r="L457" s="116"/>
      <c r="M457" s="117"/>
      <c r="N457" s="117"/>
      <c r="O457" s="170"/>
      <c r="P457" s="171"/>
      <c r="Q457" s="172"/>
      <c r="R457" s="173"/>
    </row>
    <row r="458" spans="2:18" s="31" customFormat="1" x14ac:dyDescent="0.2">
      <c r="B458" s="96"/>
      <c r="C458" s="112"/>
      <c r="D458" s="187"/>
      <c r="E458" s="113"/>
      <c r="F458" s="114"/>
      <c r="G458" s="112"/>
      <c r="H458" s="115"/>
      <c r="I458" s="115"/>
      <c r="J458" s="116"/>
      <c r="K458" s="114"/>
      <c r="L458" s="116"/>
      <c r="M458" s="117"/>
      <c r="N458" s="117"/>
      <c r="O458" s="96"/>
      <c r="P458" s="96"/>
      <c r="Q458" s="96"/>
      <c r="R458" s="96"/>
    </row>
    <row r="459" spans="2:18" s="13" customFormat="1" x14ac:dyDescent="0.2">
      <c r="B459" s="52"/>
      <c r="D459" s="184"/>
      <c r="E459" s="53"/>
      <c r="F459" s="90"/>
      <c r="H459" s="54"/>
      <c r="I459" s="54"/>
      <c r="J459" s="55"/>
      <c r="K459" s="90"/>
      <c r="L459" s="55"/>
      <c r="M459" s="56"/>
      <c r="N459" s="56"/>
      <c r="O459" s="52"/>
      <c r="P459" s="52"/>
      <c r="Q459" s="52"/>
      <c r="R459" s="52"/>
    </row>
    <row r="460" spans="2:18" x14ac:dyDescent="0.2">
      <c r="B460" s="52"/>
      <c r="F460" s="90"/>
      <c r="H460" s="54"/>
      <c r="K460" s="90"/>
      <c r="M460" s="56"/>
      <c r="N460" s="56"/>
      <c r="O460" s="52"/>
      <c r="P460" s="52"/>
      <c r="Q460" s="52"/>
      <c r="R460" s="52"/>
    </row>
    <row r="461" spans="2:18" x14ac:dyDescent="0.2">
      <c r="B461" s="52"/>
      <c r="F461" s="90"/>
      <c r="H461" s="54"/>
      <c r="K461" s="90"/>
      <c r="M461" s="56"/>
      <c r="N461" s="56"/>
      <c r="O461" s="52"/>
      <c r="P461" s="52"/>
      <c r="Q461" s="52"/>
      <c r="R461" s="52"/>
    </row>
    <row r="462" spans="2:18" x14ac:dyDescent="0.2">
      <c r="B462" s="52"/>
      <c r="F462" s="90"/>
      <c r="H462" s="54"/>
      <c r="K462" s="90"/>
      <c r="M462" s="56"/>
      <c r="N462" s="56"/>
      <c r="O462" s="52"/>
      <c r="P462" s="52"/>
      <c r="Q462" s="52"/>
      <c r="R462" s="52"/>
    </row>
    <row r="463" spans="2:18" x14ac:dyDescent="0.2">
      <c r="B463" s="52"/>
      <c r="F463" s="90"/>
      <c r="H463" s="54"/>
      <c r="K463" s="90"/>
      <c r="M463" s="56"/>
      <c r="N463" s="56"/>
      <c r="O463" s="52"/>
      <c r="P463" s="52"/>
      <c r="Q463" s="52"/>
      <c r="R463" s="52"/>
    </row>
    <row r="464" spans="2:18" x14ac:dyDescent="0.2">
      <c r="B464" s="52"/>
      <c r="F464" s="90"/>
      <c r="H464" s="54"/>
      <c r="K464" s="90"/>
      <c r="M464" s="56"/>
      <c r="N464" s="56"/>
      <c r="O464" s="52"/>
      <c r="P464" s="52"/>
      <c r="Q464" s="52"/>
      <c r="R464" s="52"/>
    </row>
    <row r="465" spans="2:18" x14ac:dyDescent="0.2">
      <c r="B465" s="52"/>
      <c r="F465" s="90"/>
      <c r="H465" s="54"/>
      <c r="K465" s="90"/>
      <c r="M465" s="56"/>
      <c r="N465" s="56"/>
      <c r="O465" s="52"/>
      <c r="P465" s="52"/>
      <c r="Q465" s="52"/>
      <c r="R465" s="52"/>
    </row>
    <row r="466" spans="2:18" x14ac:dyDescent="0.2">
      <c r="B466" s="52"/>
      <c r="F466" s="90"/>
      <c r="H466" s="54"/>
      <c r="K466" s="90"/>
      <c r="M466" s="56"/>
      <c r="N466" s="56"/>
      <c r="O466" s="52"/>
      <c r="P466" s="52"/>
      <c r="Q466" s="52"/>
      <c r="R466" s="52"/>
    </row>
    <row r="467" spans="2:18" x14ac:dyDescent="0.2">
      <c r="B467" s="52"/>
      <c r="F467" s="90"/>
      <c r="H467" s="54"/>
      <c r="K467" s="90"/>
      <c r="M467" s="56"/>
      <c r="N467" s="56"/>
      <c r="O467" s="52"/>
      <c r="P467" s="52"/>
      <c r="Q467" s="52"/>
      <c r="R467" s="52"/>
    </row>
    <row r="468" spans="2:18" x14ac:dyDescent="0.2">
      <c r="B468" s="52"/>
      <c r="F468" s="90"/>
      <c r="H468" s="54"/>
      <c r="K468" s="90"/>
      <c r="M468" s="56"/>
      <c r="N468" s="56"/>
      <c r="O468" s="52"/>
      <c r="P468" s="52"/>
      <c r="Q468" s="52"/>
      <c r="R468" s="52"/>
    </row>
    <row r="469" spans="2:18" x14ac:dyDescent="0.2">
      <c r="B469" s="52"/>
      <c r="F469" s="90"/>
      <c r="H469" s="54"/>
      <c r="K469" s="90"/>
      <c r="M469" s="56"/>
      <c r="N469" s="56"/>
      <c r="O469" s="52"/>
      <c r="P469" s="52"/>
      <c r="Q469" s="52"/>
      <c r="R469" s="52"/>
    </row>
    <row r="470" spans="2:18" x14ac:dyDescent="0.2">
      <c r="B470" s="52"/>
      <c r="F470" s="90"/>
      <c r="H470" s="54"/>
      <c r="K470" s="90"/>
      <c r="M470" s="56"/>
      <c r="N470" s="56"/>
      <c r="O470" s="52"/>
      <c r="P470" s="52"/>
      <c r="Q470" s="52"/>
      <c r="R470" s="52"/>
    </row>
    <row r="471" spans="2:18" x14ac:dyDescent="0.2">
      <c r="B471" s="52"/>
      <c r="F471" s="90"/>
      <c r="H471" s="54"/>
      <c r="K471" s="90"/>
      <c r="M471" s="56"/>
      <c r="N471" s="56"/>
      <c r="O471" s="52"/>
      <c r="P471" s="52"/>
      <c r="Q471" s="52"/>
      <c r="R471" s="52"/>
    </row>
    <row r="472" spans="2:18" x14ac:dyDescent="0.2">
      <c r="B472" s="52"/>
      <c r="F472" s="90"/>
      <c r="H472" s="54"/>
      <c r="K472" s="90"/>
      <c r="M472" s="56"/>
      <c r="N472" s="56"/>
      <c r="O472" s="52"/>
      <c r="P472" s="52"/>
      <c r="Q472" s="52"/>
      <c r="R472" s="52"/>
    </row>
    <row r="473" spans="2:18" x14ac:dyDescent="0.2">
      <c r="B473" s="52"/>
      <c r="F473" s="90"/>
      <c r="H473" s="54"/>
      <c r="K473" s="90"/>
      <c r="M473" s="56"/>
      <c r="N473" s="56"/>
      <c r="O473" s="52"/>
      <c r="P473" s="52"/>
      <c r="Q473" s="52"/>
      <c r="R473" s="52"/>
    </row>
    <row r="474" spans="2:18" x14ac:dyDescent="0.2">
      <c r="B474" s="52"/>
      <c r="F474" s="90"/>
      <c r="H474" s="54"/>
      <c r="K474" s="90"/>
      <c r="M474" s="56"/>
      <c r="N474" s="56"/>
      <c r="O474" s="52"/>
      <c r="P474" s="52"/>
      <c r="Q474" s="52"/>
      <c r="R474" s="52"/>
    </row>
    <row r="475" spans="2:18" x14ac:dyDescent="0.2">
      <c r="B475" s="52"/>
      <c r="F475" s="90"/>
      <c r="H475" s="54"/>
      <c r="K475" s="90"/>
      <c r="M475" s="56"/>
      <c r="N475" s="56"/>
      <c r="O475" s="52"/>
      <c r="P475" s="52"/>
      <c r="Q475" s="52"/>
      <c r="R475" s="52"/>
    </row>
    <row r="476" spans="2:18" x14ac:dyDescent="0.2">
      <c r="B476" s="52"/>
      <c r="F476" s="90"/>
      <c r="H476" s="54"/>
      <c r="K476" s="90"/>
      <c r="M476" s="56"/>
      <c r="N476" s="56"/>
      <c r="O476" s="52"/>
      <c r="P476" s="52"/>
      <c r="Q476" s="52"/>
      <c r="R476" s="52"/>
    </row>
    <row r="477" spans="2:18" x14ac:dyDescent="0.2">
      <c r="B477" s="52"/>
      <c r="F477" s="90"/>
      <c r="H477" s="54"/>
      <c r="K477" s="90"/>
      <c r="M477" s="56"/>
      <c r="N477" s="56"/>
      <c r="O477" s="52"/>
      <c r="P477" s="52"/>
      <c r="Q477" s="52"/>
      <c r="R477" s="52"/>
    </row>
    <row r="478" spans="2:18" x14ac:dyDescent="0.2">
      <c r="B478" s="52"/>
      <c r="F478" s="90"/>
      <c r="H478" s="54"/>
      <c r="K478" s="90"/>
      <c r="M478" s="56"/>
      <c r="N478" s="56"/>
      <c r="O478" s="52"/>
      <c r="P478" s="52"/>
      <c r="Q478" s="52"/>
      <c r="R478" s="52"/>
    </row>
    <row r="479" spans="2:18" x14ac:dyDescent="0.2">
      <c r="B479" s="52"/>
      <c r="F479" s="90"/>
      <c r="H479" s="54"/>
      <c r="K479" s="90"/>
      <c r="M479" s="56"/>
      <c r="N479" s="56"/>
      <c r="O479" s="52"/>
      <c r="P479" s="52"/>
      <c r="Q479" s="52"/>
      <c r="R479" s="52"/>
    </row>
    <row r="480" spans="2:18" x14ac:dyDescent="0.2">
      <c r="B480" s="52"/>
      <c r="F480" s="90"/>
      <c r="H480" s="54"/>
      <c r="K480" s="90"/>
      <c r="M480" s="56"/>
      <c r="N480" s="56"/>
      <c r="O480" s="52"/>
      <c r="P480" s="52"/>
      <c r="Q480" s="52"/>
      <c r="R480" s="52"/>
    </row>
    <row r="481" spans="2:18" x14ac:dyDescent="0.2">
      <c r="B481" s="52"/>
      <c r="F481" s="90"/>
      <c r="H481" s="54"/>
      <c r="K481" s="90"/>
      <c r="M481" s="56"/>
      <c r="N481" s="56"/>
      <c r="O481" s="52"/>
      <c r="P481" s="52"/>
      <c r="Q481" s="52"/>
      <c r="R481" s="52"/>
    </row>
    <row r="482" spans="2:18" x14ac:dyDescent="0.2">
      <c r="B482" s="52"/>
      <c r="F482" s="90"/>
      <c r="H482" s="54"/>
      <c r="K482" s="90"/>
      <c r="M482" s="56"/>
      <c r="N482" s="56"/>
      <c r="O482" s="52"/>
      <c r="P482" s="52"/>
      <c r="Q482" s="52"/>
      <c r="R482" s="52"/>
    </row>
    <row r="483" spans="2:18" x14ac:dyDescent="0.2">
      <c r="B483" s="52"/>
      <c r="F483" s="90"/>
      <c r="H483" s="54"/>
      <c r="K483" s="90"/>
      <c r="M483" s="56"/>
      <c r="N483" s="56"/>
      <c r="O483" s="52"/>
      <c r="P483" s="52"/>
      <c r="Q483" s="52"/>
      <c r="R483" s="52"/>
    </row>
    <row r="484" spans="2:18" x14ac:dyDescent="0.2">
      <c r="B484" s="52"/>
      <c r="F484" s="90"/>
      <c r="H484" s="54"/>
      <c r="K484" s="90"/>
      <c r="M484" s="56"/>
      <c r="N484" s="56"/>
      <c r="O484" s="52"/>
      <c r="P484" s="52"/>
      <c r="Q484" s="52"/>
      <c r="R484" s="52"/>
    </row>
    <row r="485" spans="2:18" x14ac:dyDescent="0.2">
      <c r="B485" s="52"/>
      <c r="F485" s="90"/>
      <c r="H485" s="54"/>
      <c r="K485" s="90"/>
      <c r="M485" s="56"/>
      <c r="N485" s="56"/>
      <c r="O485" s="52"/>
      <c r="P485" s="52"/>
      <c r="Q485" s="52"/>
      <c r="R485" s="52"/>
    </row>
    <row r="486" spans="2:18" x14ac:dyDescent="0.2">
      <c r="B486" s="52"/>
      <c r="F486" s="90"/>
      <c r="H486" s="54"/>
      <c r="K486" s="90"/>
      <c r="M486" s="56"/>
      <c r="N486" s="56"/>
      <c r="O486" s="52"/>
      <c r="P486" s="52"/>
      <c r="Q486" s="52"/>
      <c r="R486" s="52"/>
    </row>
    <row r="487" spans="2:18" x14ac:dyDescent="0.2">
      <c r="B487" s="52"/>
      <c r="F487" s="90"/>
      <c r="H487" s="54"/>
      <c r="K487" s="90"/>
      <c r="M487" s="56"/>
      <c r="N487" s="56"/>
      <c r="O487" s="52"/>
      <c r="P487" s="52"/>
      <c r="Q487" s="52"/>
      <c r="R487" s="52"/>
    </row>
    <row r="488" spans="2:18" x14ac:dyDescent="0.2">
      <c r="B488" s="52"/>
      <c r="F488" s="90"/>
      <c r="H488" s="54"/>
      <c r="K488" s="90"/>
      <c r="M488" s="56"/>
      <c r="N488" s="56"/>
      <c r="O488" s="52"/>
      <c r="P488" s="52"/>
      <c r="Q488" s="52"/>
      <c r="R488" s="52"/>
    </row>
    <row r="489" spans="2:18" x14ac:dyDescent="0.2">
      <c r="B489" s="52"/>
      <c r="F489" s="90"/>
      <c r="H489" s="54"/>
      <c r="K489" s="90"/>
      <c r="M489" s="56"/>
      <c r="N489" s="56"/>
      <c r="O489" s="52"/>
      <c r="P489" s="52"/>
      <c r="Q489" s="52"/>
      <c r="R489" s="52"/>
    </row>
    <row r="490" spans="2:18" x14ac:dyDescent="0.2">
      <c r="B490" s="52"/>
      <c r="F490" s="90"/>
      <c r="H490" s="54"/>
      <c r="K490" s="90"/>
      <c r="M490" s="56"/>
      <c r="N490" s="56"/>
      <c r="O490" s="52"/>
      <c r="P490" s="52"/>
      <c r="Q490" s="52"/>
      <c r="R490" s="52"/>
    </row>
    <row r="491" spans="2:18" x14ac:dyDescent="0.2">
      <c r="B491" s="52"/>
      <c r="F491" s="90"/>
      <c r="H491" s="54"/>
      <c r="K491" s="90"/>
      <c r="M491" s="56"/>
      <c r="N491" s="56"/>
      <c r="O491" s="52"/>
      <c r="P491" s="52"/>
      <c r="Q491" s="52"/>
      <c r="R491" s="52"/>
    </row>
    <row r="492" spans="2:18" x14ac:dyDescent="0.2">
      <c r="B492" s="52"/>
      <c r="F492" s="90"/>
      <c r="H492" s="54"/>
      <c r="K492" s="90"/>
      <c r="M492" s="56"/>
      <c r="N492" s="56"/>
      <c r="O492" s="52"/>
      <c r="P492" s="52"/>
      <c r="Q492" s="52"/>
      <c r="R492" s="52"/>
    </row>
    <row r="493" spans="2:18" x14ac:dyDescent="0.2">
      <c r="B493" s="52"/>
      <c r="F493" s="90"/>
      <c r="H493" s="54"/>
      <c r="K493" s="90"/>
      <c r="M493" s="56"/>
      <c r="N493" s="56"/>
      <c r="O493" s="52"/>
      <c r="P493" s="52"/>
      <c r="Q493" s="52"/>
      <c r="R493" s="52"/>
    </row>
    <row r="494" spans="2:18" x14ac:dyDescent="0.2">
      <c r="B494" s="52"/>
      <c r="F494" s="90"/>
      <c r="H494" s="54"/>
      <c r="K494" s="90"/>
      <c r="M494" s="56"/>
      <c r="N494" s="56"/>
      <c r="O494" s="52"/>
      <c r="P494" s="52"/>
      <c r="Q494" s="52"/>
      <c r="R494" s="52"/>
    </row>
    <row r="495" spans="2:18" x14ac:dyDescent="0.2">
      <c r="B495" s="52"/>
      <c r="F495" s="90"/>
      <c r="H495" s="54"/>
      <c r="K495" s="90"/>
      <c r="M495" s="56"/>
      <c r="N495" s="56"/>
      <c r="O495" s="52"/>
      <c r="P495" s="52"/>
      <c r="Q495" s="52"/>
      <c r="R495" s="52"/>
    </row>
    <row r="496" spans="2:18" x14ac:dyDescent="0.2">
      <c r="B496" s="52"/>
      <c r="F496" s="90"/>
      <c r="H496" s="54"/>
      <c r="K496" s="90"/>
      <c r="M496" s="56"/>
      <c r="N496" s="56"/>
      <c r="O496" s="52"/>
      <c r="P496" s="52"/>
      <c r="Q496" s="52"/>
      <c r="R496" s="52"/>
    </row>
    <row r="497" spans="2:18" x14ac:dyDescent="0.2">
      <c r="B497" s="52"/>
      <c r="F497" s="90"/>
      <c r="H497" s="54"/>
      <c r="K497" s="90"/>
      <c r="M497" s="56"/>
      <c r="N497" s="56"/>
      <c r="O497" s="52"/>
      <c r="P497" s="52"/>
      <c r="Q497" s="52"/>
      <c r="R497" s="52"/>
    </row>
    <row r="498" spans="2:18" x14ac:dyDescent="0.2">
      <c r="B498" s="52"/>
      <c r="F498" s="90"/>
      <c r="H498" s="57"/>
      <c r="K498" s="90"/>
      <c r="M498" s="56"/>
      <c r="N498" s="56"/>
      <c r="O498" s="52"/>
      <c r="P498" s="52"/>
      <c r="Q498" s="52"/>
      <c r="R498" s="52"/>
    </row>
    <row r="499" spans="2:18" x14ac:dyDescent="0.2">
      <c r="B499" s="52"/>
      <c r="F499" s="90"/>
      <c r="H499" s="54"/>
      <c r="K499" s="90"/>
      <c r="M499" s="56"/>
      <c r="N499" s="56"/>
      <c r="O499" s="52"/>
      <c r="P499" s="52"/>
      <c r="Q499" s="52"/>
      <c r="R499" s="52"/>
    </row>
    <row r="500" spans="2:18" x14ac:dyDescent="0.2">
      <c r="B500" s="52"/>
      <c r="F500" s="90"/>
      <c r="H500" s="54"/>
      <c r="K500" s="90"/>
      <c r="M500" s="56"/>
      <c r="N500" s="56"/>
      <c r="O500" s="52"/>
      <c r="P500" s="52"/>
      <c r="Q500" s="52"/>
      <c r="R500" s="52"/>
    </row>
    <row r="501" spans="2:18" x14ac:dyDescent="0.2">
      <c r="B501" s="52"/>
      <c r="F501" s="90"/>
      <c r="H501" s="54"/>
      <c r="K501" s="90"/>
      <c r="M501" s="56"/>
      <c r="N501" s="56"/>
      <c r="O501" s="52"/>
      <c r="P501" s="52"/>
      <c r="Q501" s="52"/>
      <c r="R501" s="52"/>
    </row>
    <row r="502" spans="2:18" x14ac:dyDescent="0.2">
      <c r="B502" s="52"/>
      <c r="F502" s="90"/>
      <c r="H502" s="54"/>
      <c r="K502" s="90"/>
      <c r="M502" s="56"/>
      <c r="N502" s="56"/>
      <c r="O502" s="52"/>
      <c r="P502" s="52"/>
      <c r="Q502" s="52"/>
      <c r="R502" s="52"/>
    </row>
    <row r="503" spans="2:18" x14ac:dyDescent="0.2">
      <c r="B503" s="52"/>
      <c r="F503" s="90"/>
      <c r="H503" s="57"/>
      <c r="K503" s="90"/>
      <c r="M503" s="56"/>
      <c r="N503" s="56"/>
      <c r="O503" s="52"/>
      <c r="P503" s="52"/>
      <c r="Q503" s="52"/>
      <c r="R503" s="52"/>
    </row>
    <row r="504" spans="2:18" x14ac:dyDescent="0.2">
      <c r="B504" s="52"/>
      <c r="F504" s="90"/>
      <c r="H504" s="54"/>
      <c r="K504" s="90"/>
      <c r="M504" s="56"/>
      <c r="N504" s="56"/>
      <c r="O504" s="52"/>
      <c r="P504" s="52"/>
      <c r="Q504" s="52"/>
      <c r="R504" s="52"/>
    </row>
    <row r="505" spans="2:18" x14ac:dyDescent="0.2">
      <c r="B505" s="52"/>
      <c r="F505" s="90"/>
      <c r="H505" s="54"/>
      <c r="K505" s="90"/>
      <c r="M505" s="56"/>
      <c r="N505" s="56"/>
      <c r="O505" s="52"/>
      <c r="P505" s="52"/>
      <c r="Q505" s="52"/>
      <c r="R505" s="52"/>
    </row>
    <row r="506" spans="2:18" x14ac:dyDescent="0.2">
      <c r="B506" s="52"/>
      <c r="F506" s="90"/>
      <c r="H506" s="54"/>
      <c r="K506" s="90"/>
      <c r="M506" s="56"/>
      <c r="N506" s="56"/>
      <c r="O506" s="52"/>
      <c r="P506" s="52"/>
      <c r="Q506" s="52"/>
      <c r="R506" s="52"/>
    </row>
    <row r="507" spans="2:18" x14ac:dyDescent="0.2">
      <c r="B507" s="52"/>
      <c r="F507" s="90"/>
      <c r="H507" s="54"/>
      <c r="K507" s="90"/>
      <c r="M507" s="56"/>
      <c r="N507" s="56"/>
      <c r="O507" s="52"/>
      <c r="P507" s="52"/>
      <c r="Q507" s="52"/>
      <c r="R507" s="52"/>
    </row>
    <row r="508" spans="2:18" x14ac:dyDescent="0.2">
      <c r="B508" s="52"/>
      <c r="F508" s="90"/>
      <c r="H508" s="54"/>
      <c r="K508" s="90"/>
      <c r="M508" s="56"/>
      <c r="N508" s="56"/>
      <c r="O508" s="52"/>
      <c r="P508" s="52"/>
      <c r="Q508" s="52"/>
      <c r="R508" s="52"/>
    </row>
    <row r="509" spans="2:18" x14ac:dyDescent="0.2">
      <c r="B509" s="52"/>
      <c r="F509" s="90"/>
      <c r="H509" s="54"/>
      <c r="K509" s="90"/>
      <c r="M509" s="56"/>
      <c r="N509" s="56"/>
      <c r="O509" s="52"/>
      <c r="P509" s="52"/>
      <c r="Q509" s="52"/>
      <c r="R509" s="52"/>
    </row>
    <row r="510" spans="2:18" x14ac:dyDescent="0.2">
      <c r="B510" s="52"/>
      <c r="F510" s="90"/>
      <c r="H510" s="54"/>
      <c r="K510" s="90"/>
      <c r="M510" s="56"/>
      <c r="N510" s="56"/>
      <c r="O510" s="52"/>
      <c r="P510" s="52"/>
      <c r="Q510" s="52"/>
      <c r="R510" s="52"/>
    </row>
    <row r="511" spans="2:18" x14ac:dyDescent="0.2">
      <c r="B511" s="52"/>
      <c r="F511" s="90"/>
      <c r="H511" s="54"/>
      <c r="K511" s="90"/>
      <c r="M511" s="56"/>
      <c r="N511" s="56"/>
      <c r="O511" s="52"/>
      <c r="P511" s="52"/>
      <c r="Q511" s="52"/>
      <c r="R511" s="52"/>
    </row>
    <row r="512" spans="2:18" x14ac:dyDescent="0.2">
      <c r="B512" s="52"/>
      <c r="F512" s="90"/>
      <c r="H512" s="54"/>
      <c r="K512" s="90"/>
      <c r="M512" s="56"/>
      <c r="N512" s="56"/>
      <c r="O512" s="52"/>
      <c r="P512" s="52"/>
      <c r="Q512" s="52"/>
      <c r="R512" s="52"/>
    </row>
    <row r="513" spans="2:18" x14ac:dyDescent="0.2">
      <c r="B513" s="52"/>
      <c r="F513" s="90"/>
      <c r="H513" s="54"/>
      <c r="K513" s="90"/>
      <c r="M513" s="56"/>
      <c r="N513" s="56"/>
      <c r="O513" s="52"/>
      <c r="P513" s="52"/>
      <c r="Q513" s="52"/>
      <c r="R513" s="52"/>
    </row>
    <row r="514" spans="2:18" x14ac:dyDescent="0.2">
      <c r="B514" s="52"/>
      <c r="F514" s="90"/>
      <c r="H514" s="54"/>
      <c r="K514" s="90"/>
      <c r="M514" s="56"/>
      <c r="N514" s="56"/>
      <c r="O514" s="52"/>
      <c r="P514" s="52"/>
      <c r="Q514" s="52"/>
      <c r="R514" s="52"/>
    </row>
    <row r="515" spans="2:18" x14ac:dyDescent="0.2">
      <c r="B515" s="52"/>
      <c r="F515" s="90"/>
      <c r="H515" s="54"/>
      <c r="K515" s="90"/>
      <c r="M515" s="56"/>
      <c r="N515" s="56"/>
      <c r="O515" s="52"/>
      <c r="P515" s="52"/>
      <c r="Q515" s="52"/>
      <c r="R515" s="52"/>
    </row>
    <row r="516" spans="2:18" x14ac:dyDescent="0.2">
      <c r="B516" s="52"/>
      <c r="F516" s="90"/>
      <c r="H516" s="54"/>
      <c r="K516" s="90"/>
      <c r="M516" s="56"/>
      <c r="N516" s="56"/>
      <c r="O516" s="52"/>
      <c r="P516" s="52"/>
      <c r="Q516" s="52"/>
      <c r="R516" s="52"/>
    </row>
    <row r="517" spans="2:18" x14ac:dyDescent="0.2">
      <c r="B517" s="52"/>
      <c r="F517" s="90"/>
      <c r="H517" s="54"/>
      <c r="K517" s="90"/>
      <c r="M517" s="56"/>
      <c r="N517" s="56"/>
      <c r="O517" s="52"/>
      <c r="P517" s="52"/>
      <c r="Q517" s="52"/>
      <c r="R517" s="52"/>
    </row>
    <row r="518" spans="2:18" x14ac:dyDescent="0.2">
      <c r="B518" s="52"/>
      <c r="F518" s="90"/>
      <c r="H518" s="54"/>
      <c r="K518" s="90"/>
      <c r="M518" s="56"/>
      <c r="N518" s="56"/>
      <c r="O518" s="52"/>
      <c r="P518" s="52"/>
      <c r="Q518" s="52"/>
      <c r="R518" s="52"/>
    </row>
    <row r="519" spans="2:18" x14ac:dyDescent="0.2">
      <c r="B519" s="52"/>
      <c r="F519" s="90"/>
      <c r="H519" s="54"/>
      <c r="K519" s="90"/>
      <c r="M519" s="56"/>
      <c r="N519" s="56"/>
      <c r="O519" s="52"/>
      <c r="P519" s="52"/>
      <c r="Q519" s="52"/>
      <c r="R519" s="52"/>
    </row>
    <row r="520" spans="2:18" x14ac:dyDescent="0.2">
      <c r="B520" s="52"/>
      <c r="F520" s="90"/>
      <c r="H520" s="54"/>
      <c r="K520" s="90"/>
      <c r="M520" s="56"/>
      <c r="N520" s="56"/>
      <c r="O520" s="52"/>
      <c r="P520" s="52"/>
      <c r="Q520" s="52"/>
      <c r="R520" s="52"/>
    </row>
    <row r="521" spans="2:18" x14ac:dyDescent="0.2">
      <c r="B521" s="52"/>
      <c r="F521" s="90"/>
      <c r="H521" s="54"/>
      <c r="K521" s="90"/>
      <c r="M521" s="56"/>
      <c r="N521" s="56"/>
      <c r="O521" s="52"/>
      <c r="P521" s="52"/>
      <c r="Q521" s="52"/>
      <c r="R521" s="52"/>
    </row>
    <row r="522" spans="2:18" x14ac:dyDescent="0.2">
      <c r="B522" s="52"/>
      <c r="F522" s="90"/>
      <c r="H522" s="54"/>
      <c r="K522" s="90"/>
      <c r="M522" s="56"/>
      <c r="N522" s="56"/>
      <c r="O522" s="52"/>
      <c r="P522" s="52"/>
      <c r="Q522" s="52"/>
      <c r="R522" s="52"/>
    </row>
    <row r="523" spans="2:18" x14ac:dyDescent="0.2">
      <c r="B523" s="52"/>
      <c r="F523" s="90"/>
      <c r="H523" s="54"/>
      <c r="K523" s="90"/>
      <c r="M523" s="56"/>
      <c r="N523" s="56"/>
      <c r="O523" s="52"/>
      <c r="P523" s="52"/>
      <c r="Q523" s="52"/>
      <c r="R523" s="52"/>
    </row>
    <row r="524" spans="2:18" x14ac:dyDescent="0.2">
      <c r="B524" s="52"/>
      <c r="F524" s="90"/>
      <c r="H524" s="54"/>
      <c r="K524" s="90"/>
      <c r="M524" s="56"/>
      <c r="N524" s="56"/>
      <c r="O524" s="52"/>
      <c r="P524" s="52"/>
      <c r="Q524" s="52"/>
      <c r="R524" s="52"/>
    </row>
    <row r="525" spans="2:18" x14ac:dyDescent="0.2">
      <c r="B525" s="52"/>
      <c r="F525" s="90"/>
      <c r="H525" s="54"/>
      <c r="K525" s="90"/>
      <c r="M525" s="56"/>
      <c r="N525" s="56"/>
      <c r="O525" s="52"/>
      <c r="P525" s="52"/>
      <c r="Q525" s="52"/>
      <c r="R525" s="52"/>
    </row>
    <row r="526" spans="2:18" x14ac:dyDescent="0.2">
      <c r="B526" s="52"/>
      <c r="F526" s="90"/>
      <c r="H526" s="54"/>
      <c r="K526" s="90"/>
      <c r="M526" s="56"/>
      <c r="N526" s="56"/>
      <c r="O526" s="52"/>
      <c r="P526" s="52"/>
      <c r="Q526" s="52"/>
      <c r="R526" s="52"/>
    </row>
    <row r="527" spans="2:18" x14ac:dyDescent="0.2">
      <c r="B527" s="52"/>
      <c r="F527" s="90"/>
      <c r="H527" s="54"/>
      <c r="K527" s="90"/>
      <c r="M527" s="56"/>
      <c r="N527" s="56"/>
      <c r="O527" s="52"/>
      <c r="P527" s="52"/>
      <c r="Q527" s="52"/>
      <c r="R527" s="52"/>
    </row>
    <row r="528" spans="2:18" x14ac:dyDescent="0.2">
      <c r="B528" s="52"/>
      <c r="F528" s="90"/>
      <c r="H528" s="54"/>
      <c r="K528" s="90"/>
      <c r="M528" s="56"/>
      <c r="N528" s="56"/>
      <c r="O528" s="52"/>
      <c r="P528" s="52"/>
      <c r="Q528" s="52"/>
      <c r="R528" s="52"/>
    </row>
    <row r="529" spans="2:18" x14ac:dyDescent="0.2">
      <c r="B529" s="52"/>
      <c r="F529" s="90"/>
      <c r="H529" s="54"/>
      <c r="K529" s="90"/>
      <c r="M529" s="56"/>
      <c r="N529" s="56"/>
      <c r="O529" s="52"/>
      <c r="P529" s="52"/>
      <c r="Q529" s="52"/>
      <c r="R529" s="52"/>
    </row>
    <row r="530" spans="2:18" x14ac:dyDescent="0.2">
      <c r="B530" s="52"/>
      <c r="F530" s="90"/>
      <c r="H530" s="54"/>
      <c r="K530" s="90"/>
      <c r="M530" s="56"/>
      <c r="N530" s="56"/>
      <c r="O530" s="52"/>
      <c r="P530" s="52"/>
      <c r="Q530" s="52"/>
      <c r="R530" s="52"/>
    </row>
    <row r="531" spans="2:18" x14ac:dyDescent="0.2">
      <c r="B531" s="52"/>
      <c r="F531" s="90"/>
      <c r="H531" s="54"/>
      <c r="K531" s="90"/>
      <c r="M531" s="56"/>
      <c r="N531" s="56"/>
      <c r="O531" s="52"/>
      <c r="P531" s="52"/>
      <c r="Q531" s="52"/>
      <c r="R531" s="52"/>
    </row>
    <row r="532" spans="2:18" x14ac:dyDescent="0.2">
      <c r="B532" s="52"/>
      <c r="F532" s="90"/>
      <c r="H532" s="54"/>
      <c r="K532" s="90"/>
      <c r="M532" s="56"/>
      <c r="N532" s="56"/>
      <c r="O532" s="52"/>
      <c r="P532" s="52"/>
      <c r="Q532" s="52"/>
      <c r="R532" s="52"/>
    </row>
    <row r="533" spans="2:18" x14ac:dyDescent="0.2">
      <c r="B533" s="52"/>
      <c r="F533" s="90"/>
      <c r="H533" s="54"/>
      <c r="K533" s="90"/>
      <c r="M533" s="56"/>
      <c r="N533" s="56"/>
      <c r="O533" s="52"/>
      <c r="P533" s="52"/>
      <c r="Q533" s="52"/>
      <c r="R533" s="52"/>
    </row>
    <row r="534" spans="2:18" x14ac:dyDescent="0.2">
      <c r="B534" s="52"/>
      <c r="F534" s="90"/>
      <c r="H534" s="54"/>
      <c r="K534" s="90"/>
      <c r="M534" s="56"/>
      <c r="N534" s="56"/>
      <c r="O534" s="52"/>
      <c r="P534" s="52"/>
      <c r="Q534" s="52"/>
      <c r="R534" s="52"/>
    </row>
    <row r="535" spans="2:18" x14ac:dyDescent="0.2">
      <c r="B535" s="52"/>
      <c r="F535" s="90"/>
      <c r="H535" s="54"/>
      <c r="K535" s="90"/>
      <c r="M535" s="56"/>
      <c r="N535" s="56"/>
      <c r="O535" s="52"/>
      <c r="P535" s="52"/>
      <c r="Q535" s="52"/>
      <c r="R535" s="52"/>
    </row>
    <row r="536" spans="2:18" x14ac:dyDescent="0.2">
      <c r="B536" s="52"/>
      <c r="F536" s="90"/>
      <c r="H536" s="54"/>
      <c r="K536" s="90"/>
      <c r="M536" s="56"/>
      <c r="N536" s="56"/>
      <c r="O536" s="52"/>
      <c r="P536" s="52"/>
      <c r="Q536" s="52"/>
      <c r="R536" s="52"/>
    </row>
    <row r="537" spans="2:18" x14ac:dyDescent="0.2">
      <c r="B537" s="52"/>
      <c r="F537" s="90"/>
      <c r="H537" s="54"/>
      <c r="K537" s="90"/>
      <c r="M537" s="56"/>
      <c r="N537" s="56"/>
      <c r="O537" s="52"/>
      <c r="P537" s="52"/>
      <c r="Q537" s="52"/>
      <c r="R537" s="52"/>
    </row>
    <row r="538" spans="2:18" x14ac:dyDescent="0.2">
      <c r="B538" s="52"/>
      <c r="F538" s="90"/>
      <c r="H538" s="54"/>
      <c r="K538" s="90"/>
      <c r="M538" s="56"/>
      <c r="N538" s="56"/>
      <c r="O538" s="52"/>
      <c r="P538" s="52"/>
      <c r="Q538" s="52"/>
      <c r="R538" s="52"/>
    </row>
    <row r="539" spans="2:18" x14ac:dyDescent="0.2">
      <c r="B539" s="52"/>
      <c r="F539" s="90"/>
      <c r="H539" s="54"/>
      <c r="K539" s="90"/>
      <c r="M539" s="56"/>
      <c r="N539" s="56"/>
      <c r="O539" s="52"/>
      <c r="P539" s="52"/>
      <c r="Q539" s="52"/>
      <c r="R539" s="52"/>
    </row>
    <row r="540" spans="2:18" x14ac:dyDescent="0.2">
      <c r="B540" s="52"/>
      <c r="F540" s="90"/>
      <c r="H540" s="54"/>
      <c r="K540" s="90"/>
      <c r="M540" s="56"/>
      <c r="N540" s="56"/>
      <c r="O540" s="52"/>
      <c r="P540" s="52"/>
      <c r="Q540" s="52"/>
      <c r="R540" s="52"/>
    </row>
    <row r="541" spans="2:18" x14ac:dyDescent="0.2">
      <c r="B541" s="52"/>
      <c r="F541" s="90"/>
      <c r="H541" s="54"/>
      <c r="K541" s="90"/>
      <c r="M541" s="56"/>
      <c r="N541" s="56"/>
      <c r="O541" s="52"/>
      <c r="P541" s="52"/>
      <c r="Q541" s="52"/>
      <c r="R541" s="52"/>
    </row>
    <row r="542" spans="2:18" x14ac:dyDescent="0.2">
      <c r="B542" s="52"/>
      <c r="F542" s="90"/>
      <c r="H542" s="54"/>
      <c r="K542" s="90"/>
      <c r="M542" s="56"/>
      <c r="N542" s="56"/>
      <c r="O542" s="52"/>
      <c r="P542" s="52"/>
      <c r="Q542" s="52"/>
      <c r="R542" s="52"/>
    </row>
    <row r="543" spans="2:18" x14ac:dyDescent="0.2">
      <c r="B543" s="52"/>
      <c r="F543" s="90"/>
      <c r="H543" s="54"/>
      <c r="K543" s="90"/>
      <c r="M543" s="56"/>
      <c r="N543" s="56"/>
      <c r="O543" s="52"/>
      <c r="P543" s="52"/>
      <c r="Q543" s="52"/>
      <c r="R543" s="52"/>
    </row>
    <row r="544" spans="2:18" x14ac:dyDescent="0.2">
      <c r="B544" s="52"/>
      <c r="F544" s="90"/>
      <c r="H544" s="54"/>
      <c r="K544" s="90"/>
      <c r="M544" s="56"/>
      <c r="N544" s="56"/>
      <c r="O544" s="52"/>
      <c r="P544" s="52"/>
      <c r="Q544" s="52"/>
      <c r="R544" s="52"/>
    </row>
    <row r="545" spans="2:18" x14ac:dyDescent="0.2">
      <c r="B545" s="52"/>
      <c r="F545" s="90"/>
      <c r="H545" s="54"/>
      <c r="K545" s="90"/>
      <c r="M545" s="56"/>
      <c r="N545" s="56"/>
      <c r="O545" s="52"/>
      <c r="P545" s="52"/>
      <c r="Q545" s="52"/>
      <c r="R545" s="52"/>
    </row>
    <row r="546" spans="2:18" x14ac:dyDescent="0.2">
      <c r="B546" s="52"/>
      <c r="F546" s="90"/>
      <c r="H546" s="54"/>
      <c r="K546" s="90"/>
      <c r="M546" s="56"/>
      <c r="N546" s="56"/>
      <c r="O546" s="52"/>
      <c r="P546" s="52"/>
      <c r="Q546" s="52"/>
      <c r="R546" s="52"/>
    </row>
    <row r="547" spans="2:18" x14ac:dyDescent="0.2">
      <c r="B547" s="52"/>
      <c r="F547" s="90"/>
      <c r="H547" s="54"/>
      <c r="K547" s="90"/>
      <c r="M547" s="56"/>
      <c r="N547" s="56"/>
      <c r="O547" s="52"/>
      <c r="P547" s="52"/>
      <c r="Q547" s="52"/>
      <c r="R547" s="52"/>
    </row>
    <row r="548" spans="2:18" x14ac:dyDescent="0.2">
      <c r="B548" s="52"/>
      <c r="F548" s="90"/>
      <c r="H548" s="54"/>
      <c r="K548" s="90"/>
      <c r="M548" s="56"/>
      <c r="N548" s="56"/>
      <c r="O548" s="52"/>
      <c r="P548" s="52"/>
      <c r="Q548" s="52"/>
      <c r="R548" s="52"/>
    </row>
    <row r="549" spans="2:18" x14ac:dyDescent="0.2">
      <c r="B549" s="52"/>
      <c r="F549" s="90"/>
      <c r="H549" s="54"/>
      <c r="K549" s="90"/>
      <c r="M549" s="56"/>
      <c r="N549" s="56"/>
      <c r="O549" s="52"/>
      <c r="P549" s="52"/>
      <c r="Q549" s="52"/>
      <c r="R549" s="52"/>
    </row>
    <row r="550" spans="2:18" x14ac:dyDescent="0.2">
      <c r="B550" s="52"/>
      <c r="F550" s="90"/>
      <c r="H550" s="54"/>
      <c r="K550" s="90"/>
      <c r="M550" s="56"/>
      <c r="N550" s="56"/>
      <c r="O550" s="52"/>
      <c r="P550" s="52"/>
      <c r="Q550" s="52"/>
      <c r="R550" s="52"/>
    </row>
    <row r="551" spans="2:18" x14ac:dyDescent="0.2">
      <c r="B551" s="52"/>
      <c r="F551" s="90"/>
      <c r="H551" s="54"/>
      <c r="K551" s="90"/>
      <c r="M551" s="56"/>
      <c r="N551" s="56"/>
      <c r="O551" s="52"/>
      <c r="P551" s="52"/>
      <c r="Q551" s="52"/>
      <c r="R551" s="52"/>
    </row>
    <row r="552" spans="2:18" x14ac:dyDescent="0.2">
      <c r="B552" s="52"/>
      <c r="F552" s="90"/>
      <c r="H552" s="54"/>
      <c r="K552" s="90"/>
      <c r="M552" s="56"/>
      <c r="N552" s="56"/>
      <c r="O552" s="52"/>
      <c r="P552" s="52"/>
      <c r="Q552" s="52"/>
      <c r="R552" s="52"/>
    </row>
    <row r="553" spans="2:18" x14ac:dyDescent="0.2">
      <c r="B553" s="52"/>
      <c r="F553" s="90"/>
      <c r="H553" s="54"/>
      <c r="K553" s="90"/>
      <c r="M553" s="56"/>
      <c r="N553" s="56"/>
      <c r="O553" s="52"/>
      <c r="P553" s="52"/>
      <c r="Q553" s="52"/>
      <c r="R553" s="52"/>
    </row>
    <row r="554" spans="2:18" x14ac:dyDescent="0.2">
      <c r="B554" s="52"/>
      <c r="F554" s="90"/>
      <c r="H554" s="54"/>
      <c r="K554" s="90"/>
      <c r="M554" s="56"/>
      <c r="N554" s="56"/>
      <c r="O554" s="52"/>
      <c r="P554" s="52"/>
      <c r="Q554" s="52"/>
      <c r="R554" s="52"/>
    </row>
    <row r="555" spans="2:18" x14ac:dyDescent="0.2">
      <c r="B555" s="52"/>
      <c r="F555" s="90"/>
      <c r="H555" s="54"/>
      <c r="K555" s="90"/>
      <c r="M555" s="56"/>
      <c r="N555" s="56"/>
      <c r="O555" s="52"/>
      <c r="P555" s="52"/>
      <c r="Q555" s="52"/>
      <c r="R555" s="52"/>
    </row>
    <row r="556" spans="2:18" x14ac:dyDescent="0.2">
      <c r="B556" s="52"/>
      <c r="F556" s="90"/>
      <c r="H556" s="54"/>
      <c r="K556" s="90"/>
      <c r="M556" s="56"/>
      <c r="N556" s="56"/>
      <c r="O556" s="52"/>
      <c r="P556" s="52"/>
      <c r="Q556" s="52"/>
      <c r="R556" s="52"/>
    </row>
    <row r="557" spans="2:18" x14ac:dyDescent="0.2">
      <c r="B557" s="52"/>
      <c r="F557" s="90"/>
      <c r="H557" s="54"/>
      <c r="K557" s="90"/>
      <c r="M557" s="56"/>
      <c r="N557" s="56"/>
      <c r="O557" s="52"/>
      <c r="P557" s="52"/>
      <c r="Q557" s="52"/>
      <c r="R557" s="52"/>
    </row>
    <row r="558" spans="2:18" x14ac:dyDescent="0.2">
      <c r="B558" s="52"/>
      <c r="F558" s="90"/>
      <c r="H558" s="54"/>
      <c r="K558" s="90"/>
      <c r="M558" s="56"/>
      <c r="N558" s="56"/>
      <c r="O558" s="52"/>
      <c r="P558" s="52"/>
      <c r="Q558" s="52"/>
      <c r="R558" s="52"/>
    </row>
    <row r="559" spans="2:18" x14ac:dyDescent="0.2">
      <c r="B559" s="52"/>
      <c r="F559" s="90"/>
      <c r="H559" s="54"/>
      <c r="K559" s="90"/>
      <c r="M559" s="56"/>
      <c r="N559" s="56"/>
      <c r="O559" s="52"/>
      <c r="P559" s="52"/>
      <c r="Q559" s="52"/>
      <c r="R559" s="52"/>
    </row>
    <row r="560" spans="2:18" x14ac:dyDescent="0.2">
      <c r="B560" s="52"/>
      <c r="F560" s="90"/>
      <c r="H560" s="54"/>
      <c r="K560" s="90"/>
      <c r="M560" s="56"/>
      <c r="N560" s="56"/>
      <c r="O560" s="52"/>
      <c r="P560" s="52"/>
      <c r="Q560" s="52"/>
      <c r="R560" s="52"/>
    </row>
    <row r="561" spans="2:18" x14ac:dyDescent="0.2">
      <c r="B561" s="52"/>
      <c r="F561" s="90"/>
      <c r="H561" s="54"/>
      <c r="K561" s="90"/>
      <c r="M561" s="56"/>
      <c r="N561" s="56"/>
      <c r="O561" s="52"/>
      <c r="P561" s="52"/>
      <c r="Q561" s="52"/>
      <c r="R561" s="52"/>
    </row>
    <row r="562" spans="2:18" x14ac:dyDescent="0.2">
      <c r="B562" s="52"/>
      <c r="F562" s="90"/>
      <c r="H562" s="54"/>
      <c r="K562" s="90"/>
      <c r="M562" s="56"/>
      <c r="N562" s="56"/>
      <c r="O562" s="52"/>
      <c r="P562" s="52"/>
      <c r="Q562" s="52"/>
      <c r="R562" s="52"/>
    </row>
    <row r="563" spans="2:18" x14ac:dyDescent="0.2">
      <c r="B563" s="52"/>
      <c r="F563" s="90"/>
      <c r="H563" s="54"/>
      <c r="K563" s="90"/>
      <c r="M563" s="56"/>
      <c r="N563" s="56"/>
      <c r="O563" s="52"/>
      <c r="P563" s="52"/>
      <c r="Q563" s="52"/>
      <c r="R563" s="52"/>
    </row>
    <row r="564" spans="2:18" x14ac:dyDescent="0.2">
      <c r="B564" s="52"/>
      <c r="F564" s="90"/>
      <c r="H564" s="54"/>
      <c r="K564" s="90"/>
      <c r="M564" s="56"/>
      <c r="N564" s="56"/>
      <c r="O564" s="52"/>
      <c r="P564" s="52"/>
      <c r="Q564" s="52"/>
      <c r="R564" s="52"/>
    </row>
    <row r="565" spans="2:18" x14ac:dyDescent="0.2">
      <c r="B565" s="52"/>
      <c r="F565" s="90"/>
      <c r="H565" s="54"/>
      <c r="K565" s="90"/>
      <c r="M565" s="56"/>
      <c r="N565" s="56"/>
      <c r="O565" s="52"/>
      <c r="P565" s="52"/>
      <c r="Q565" s="52"/>
      <c r="R565" s="52"/>
    </row>
    <row r="566" spans="2:18" x14ac:dyDescent="0.2">
      <c r="B566" s="52"/>
      <c r="F566" s="90"/>
      <c r="H566" s="54"/>
      <c r="K566" s="90"/>
      <c r="M566" s="56"/>
      <c r="N566" s="56"/>
      <c r="O566" s="52"/>
      <c r="P566" s="52"/>
      <c r="Q566" s="52"/>
      <c r="R566" s="52"/>
    </row>
    <row r="567" spans="2:18" x14ac:dyDescent="0.2">
      <c r="B567" s="52"/>
      <c r="F567" s="90"/>
      <c r="H567" s="54"/>
      <c r="K567" s="90"/>
      <c r="M567" s="56"/>
      <c r="N567" s="56"/>
      <c r="O567" s="52"/>
      <c r="P567" s="52"/>
      <c r="Q567" s="52"/>
      <c r="R567" s="52"/>
    </row>
    <row r="568" spans="2:18" x14ac:dyDescent="0.2">
      <c r="B568" s="52"/>
      <c r="F568" s="90"/>
      <c r="H568" s="54"/>
      <c r="K568" s="90"/>
      <c r="M568" s="56"/>
      <c r="N568" s="56"/>
      <c r="O568" s="52"/>
      <c r="P568" s="52"/>
      <c r="Q568" s="52"/>
      <c r="R568" s="52"/>
    </row>
    <row r="569" spans="2:18" x14ac:dyDescent="0.2">
      <c r="B569" s="52"/>
      <c r="F569" s="90"/>
      <c r="H569" s="54"/>
      <c r="K569" s="90"/>
      <c r="M569" s="56"/>
      <c r="N569" s="56"/>
      <c r="O569" s="52"/>
      <c r="P569" s="52"/>
      <c r="Q569" s="52"/>
      <c r="R569" s="52"/>
    </row>
    <row r="570" spans="2:18" x14ac:dyDescent="0.2">
      <c r="B570" s="52"/>
      <c r="F570" s="90"/>
      <c r="H570" s="54"/>
      <c r="K570" s="90"/>
      <c r="M570" s="56"/>
      <c r="N570" s="56"/>
      <c r="O570" s="52"/>
      <c r="P570" s="52"/>
      <c r="Q570" s="52"/>
      <c r="R570" s="52"/>
    </row>
    <row r="571" spans="2:18" x14ac:dyDescent="0.2">
      <c r="B571" s="52"/>
      <c r="F571" s="90"/>
      <c r="H571" s="54"/>
      <c r="K571" s="90"/>
      <c r="M571" s="56"/>
      <c r="N571" s="56"/>
      <c r="O571" s="52"/>
      <c r="P571" s="52"/>
      <c r="Q571" s="52"/>
      <c r="R571" s="52"/>
    </row>
    <row r="572" spans="2:18" x14ac:dyDescent="0.2">
      <c r="B572" s="52"/>
      <c r="F572" s="90"/>
      <c r="H572" s="54"/>
      <c r="K572" s="90"/>
      <c r="M572" s="56"/>
      <c r="N572" s="56"/>
      <c r="O572" s="52"/>
      <c r="P572" s="52"/>
      <c r="Q572" s="52"/>
      <c r="R572" s="52"/>
    </row>
    <row r="573" spans="2:18" x14ac:dyDescent="0.2">
      <c r="B573" s="52"/>
      <c r="F573" s="90"/>
      <c r="H573" s="54"/>
      <c r="K573" s="90"/>
      <c r="M573" s="56"/>
      <c r="N573" s="56"/>
      <c r="O573" s="52"/>
      <c r="P573" s="52"/>
      <c r="Q573" s="52"/>
      <c r="R573" s="52"/>
    </row>
    <row r="574" spans="2:18" x14ac:dyDescent="0.2">
      <c r="B574" s="52"/>
      <c r="F574" s="90"/>
      <c r="H574" s="54"/>
      <c r="K574" s="90"/>
      <c r="M574" s="56"/>
      <c r="N574" s="56"/>
      <c r="O574" s="52"/>
      <c r="P574" s="52"/>
      <c r="Q574" s="52"/>
      <c r="R574" s="52"/>
    </row>
    <row r="575" spans="2:18" x14ac:dyDescent="0.2">
      <c r="B575" s="52"/>
      <c r="F575" s="90"/>
      <c r="H575" s="54"/>
      <c r="K575" s="90"/>
      <c r="M575" s="56"/>
      <c r="N575" s="56"/>
      <c r="O575" s="52"/>
      <c r="P575" s="52"/>
      <c r="Q575" s="52"/>
      <c r="R575" s="52"/>
    </row>
    <row r="576" spans="2:18" x14ac:dyDescent="0.2">
      <c r="B576" s="52"/>
      <c r="F576" s="90"/>
      <c r="H576" s="54"/>
      <c r="K576" s="90"/>
      <c r="M576" s="56"/>
      <c r="N576" s="56"/>
      <c r="O576" s="52"/>
      <c r="P576" s="52"/>
      <c r="Q576" s="52"/>
      <c r="R576" s="52"/>
    </row>
    <row r="577" spans="2:18" x14ac:dyDescent="0.2">
      <c r="B577" s="52"/>
      <c r="F577" s="90"/>
      <c r="H577" s="54"/>
      <c r="K577" s="90"/>
      <c r="M577" s="56"/>
      <c r="N577" s="56"/>
      <c r="O577" s="52"/>
      <c r="P577" s="52"/>
      <c r="Q577" s="52"/>
      <c r="R577" s="52"/>
    </row>
    <row r="578" spans="2:18" x14ac:dyDescent="0.2">
      <c r="B578" s="52"/>
      <c r="F578" s="90"/>
      <c r="H578" s="54"/>
      <c r="K578" s="90"/>
      <c r="M578" s="56"/>
      <c r="N578" s="56"/>
      <c r="O578" s="52"/>
      <c r="P578" s="52"/>
      <c r="Q578" s="52"/>
      <c r="R578" s="52"/>
    </row>
    <row r="579" spans="2:18" x14ac:dyDescent="0.2">
      <c r="B579" s="52"/>
      <c r="F579" s="90"/>
      <c r="H579" s="54"/>
      <c r="K579" s="90"/>
      <c r="M579" s="56"/>
      <c r="N579" s="56"/>
      <c r="O579" s="52"/>
      <c r="P579" s="52"/>
      <c r="Q579" s="52"/>
      <c r="R579" s="52"/>
    </row>
    <row r="580" spans="2:18" x14ac:dyDescent="0.2">
      <c r="B580" s="52"/>
      <c r="F580" s="90"/>
      <c r="H580" s="54"/>
      <c r="K580" s="90"/>
      <c r="M580" s="56"/>
      <c r="N580" s="56"/>
      <c r="O580" s="52"/>
      <c r="P580" s="52"/>
      <c r="Q580" s="52"/>
      <c r="R580" s="52"/>
    </row>
    <row r="581" spans="2:18" x14ac:dyDescent="0.2">
      <c r="B581" s="52"/>
      <c r="F581" s="90"/>
      <c r="H581" s="54"/>
      <c r="K581" s="90"/>
      <c r="M581" s="56"/>
      <c r="N581" s="56"/>
      <c r="O581" s="52"/>
      <c r="P581" s="52"/>
      <c r="Q581" s="52"/>
      <c r="R581" s="52"/>
    </row>
    <row r="582" spans="2:18" x14ac:dyDescent="0.2">
      <c r="B582" s="52"/>
      <c r="F582" s="90"/>
      <c r="H582" s="54"/>
      <c r="K582" s="90"/>
      <c r="M582" s="56"/>
      <c r="N582" s="56"/>
      <c r="O582" s="52"/>
      <c r="P582" s="52"/>
      <c r="Q582" s="52"/>
      <c r="R582" s="52"/>
    </row>
    <row r="583" spans="2:18" x14ac:dyDescent="0.2">
      <c r="B583" s="52"/>
      <c r="F583" s="90"/>
      <c r="H583" s="54"/>
      <c r="K583" s="90"/>
      <c r="M583" s="56"/>
      <c r="N583" s="56"/>
      <c r="O583" s="52"/>
      <c r="P583" s="52"/>
      <c r="Q583" s="52"/>
      <c r="R583" s="52"/>
    </row>
    <row r="584" spans="2:18" x14ac:dyDescent="0.2">
      <c r="B584" s="52"/>
      <c r="F584" s="90"/>
      <c r="H584" s="54"/>
      <c r="K584" s="90"/>
      <c r="M584" s="56"/>
      <c r="N584" s="56"/>
      <c r="O584" s="52"/>
      <c r="P584" s="52"/>
      <c r="Q584" s="52"/>
      <c r="R584" s="52"/>
    </row>
    <row r="585" spans="2:18" x14ac:dyDescent="0.2">
      <c r="B585" s="52"/>
      <c r="F585" s="90"/>
      <c r="H585" s="54"/>
      <c r="K585" s="90"/>
      <c r="M585" s="56"/>
      <c r="N585" s="56"/>
      <c r="O585" s="52"/>
      <c r="P585" s="52"/>
      <c r="Q585" s="52"/>
      <c r="R585" s="52"/>
    </row>
    <row r="586" spans="2:18" x14ac:dyDescent="0.2">
      <c r="B586" s="52"/>
      <c r="F586" s="90"/>
      <c r="H586" s="54"/>
      <c r="K586" s="90"/>
      <c r="M586" s="56"/>
      <c r="N586" s="56"/>
      <c r="O586" s="52"/>
      <c r="P586" s="52"/>
      <c r="Q586" s="52"/>
      <c r="R586" s="52"/>
    </row>
    <row r="587" spans="2:18" x14ac:dyDescent="0.2">
      <c r="B587" s="52"/>
      <c r="F587" s="90"/>
      <c r="H587" s="54"/>
      <c r="K587" s="90"/>
      <c r="M587" s="56"/>
      <c r="N587" s="56"/>
      <c r="O587" s="52"/>
      <c r="P587" s="52"/>
      <c r="Q587" s="52"/>
      <c r="R587" s="52"/>
    </row>
    <row r="588" spans="2:18" x14ac:dyDescent="0.2">
      <c r="B588" s="52"/>
      <c r="F588" s="90"/>
      <c r="H588" s="54"/>
      <c r="K588" s="90"/>
      <c r="M588" s="56"/>
      <c r="N588" s="56"/>
      <c r="O588" s="52"/>
      <c r="P588" s="52"/>
      <c r="Q588" s="52"/>
      <c r="R588" s="52"/>
    </row>
    <row r="589" spans="2:18" x14ac:dyDescent="0.2">
      <c r="B589" s="52"/>
      <c r="F589" s="90"/>
      <c r="H589" s="54"/>
      <c r="K589" s="90"/>
      <c r="M589" s="56"/>
      <c r="N589" s="56"/>
      <c r="O589" s="52"/>
      <c r="P589" s="52"/>
      <c r="Q589" s="52"/>
      <c r="R589" s="52"/>
    </row>
    <row r="590" spans="2:18" x14ac:dyDescent="0.2">
      <c r="B590" s="52"/>
      <c r="F590" s="90"/>
      <c r="H590" s="54"/>
      <c r="K590" s="90"/>
      <c r="M590" s="56"/>
      <c r="N590" s="56"/>
      <c r="O590" s="52"/>
      <c r="P590" s="52"/>
      <c r="Q590" s="52"/>
      <c r="R590" s="52"/>
    </row>
    <row r="591" spans="2:18" x14ac:dyDescent="0.2">
      <c r="B591" s="52"/>
      <c r="F591" s="90"/>
      <c r="H591" s="54"/>
      <c r="K591" s="90"/>
      <c r="M591" s="56"/>
      <c r="N591" s="56"/>
      <c r="O591" s="52"/>
      <c r="P591" s="52"/>
      <c r="Q591" s="52"/>
      <c r="R591" s="52"/>
    </row>
    <row r="592" spans="2:18" x14ac:dyDescent="0.2">
      <c r="B592" s="52"/>
      <c r="F592" s="90"/>
      <c r="H592" s="54"/>
      <c r="K592" s="90"/>
      <c r="M592" s="56"/>
      <c r="N592" s="56"/>
      <c r="O592" s="52"/>
      <c r="P592" s="52"/>
      <c r="Q592" s="52"/>
      <c r="R592" s="52"/>
    </row>
    <row r="593" spans="2:18" x14ac:dyDescent="0.2">
      <c r="B593" s="52"/>
      <c r="F593" s="90"/>
      <c r="H593" s="54"/>
      <c r="K593" s="90"/>
      <c r="M593" s="56"/>
      <c r="N593" s="56"/>
      <c r="O593" s="52"/>
      <c r="P593" s="52"/>
      <c r="Q593" s="52"/>
      <c r="R593" s="52"/>
    </row>
    <row r="594" spans="2:18" x14ac:dyDescent="0.2">
      <c r="B594" s="52"/>
      <c r="F594" s="90"/>
      <c r="H594" s="54"/>
      <c r="K594" s="90"/>
      <c r="M594" s="56"/>
      <c r="N594" s="56"/>
      <c r="O594" s="52"/>
      <c r="P594" s="52"/>
      <c r="Q594" s="52"/>
      <c r="R594" s="52"/>
    </row>
    <row r="595" spans="2:18" x14ac:dyDescent="0.2">
      <c r="B595" s="52"/>
      <c r="F595" s="90"/>
      <c r="H595" s="54"/>
      <c r="K595" s="90"/>
      <c r="M595" s="56"/>
      <c r="N595" s="56"/>
      <c r="O595" s="52"/>
      <c r="P595" s="52"/>
      <c r="Q595" s="52"/>
      <c r="R595" s="52"/>
    </row>
    <row r="596" spans="2:18" x14ac:dyDescent="0.2">
      <c r="B596" s="52"/>
      <c r="F596" s="90"/>
      <c r="H596" s="54"/>
      <c r="K596" s="90"/>
      <c r="M596" s="56"/>
      <c r="N596" s="56"/>
      <c r="O596" s="52"/>
      <c r="P596" s="52"/>
      <c r="Q596" s="52"/>
      <c r="R596" s="52"/>
    </row>
    <row r="597" spans="2:18" x14ac:dyDescent="0.2">
      <c r="B597" s="52"/>
      <c r="F597" s="90"/>
      <c r="H597" s="54"/>
      <c r="K597" s="90"/>
      <c r="M597" s="56"/>
      <c r="N597" s="56"/>
      <c r="O597" s="52"/>
      <c r="P597" s="52"/>
      <c r="Q597" s="52"/>
      <c r="R597" s="52"/>
    </row>
    <row r="598" spans="2:18" x14ac:dyDescent="0.2">
      <c r="B598" s="52"/>
      <c r="F598" s="90"/>
      <c r="H598" s="54"/>
      <c r="K598" s="90"/>
      <c r="M598" s="56"/>
      <c r="N598" s="56"/>
      <c r="O598" s="52"/>
      <c r="P598" s="52"/>
      <c r="Q598" s="52"/>
      <c r="R598" s="52"/>
    </row>
    <row r="599" spans="2:18" x14ac:dyDescent="0.2">
      <c r="B599" s="52"/>
      <c r="F599" s="90"/>
      <c r="H599" s="54"/>
      <c r="K599" s="90"/>
      <c r="M599" s="56"/>
      <c r="N599" s="56"/>
      <c r="O599" s="52"/>
      <c r="P599" s="52"/>
      <c r="Q599" s="52"/>
      <c r="R599" s="52"/>
    </row>
    <row r="600" spans="2:18" x14ac:dyDescent="0.2">
      <c r="B600" s="52"/>
      <c r="F600" s="90"/>
      <c r="H600" s="54"/>
      <c r="K600" s="90"/>
      <c r="M600" s="56"/>
      <c r="N600" s="56"/>
      <c r="O600" s="52"/>
      <c r="P600" s="52"/>
      <c r="Q600" s="52"/>
      <c r="R600" s="52"/>
    </row>
    <row r="601" spans="2:18" x14ac:dyDescent="0.2">
      <c r="B601" s="52"/>
      <c r="F601" s="90"/>
      <c r="H601" s="54"/>
      <c r="K601" s="90"/>
      <c r="M601" s="56"/>
      <c r="N601" s="56"/>
      <c r="O601" s="52"/>
      <c r="P601" s="52"/>
      <c r="Q601" s="52"/>
      <c r="R601" s="52"/>
    </row>
    <row r="602" spans="2:18" x14ac:dyDescent="0.2">
      <c r="B602" s="52"/>
      <c r="F602" s="90"/>
      <c r="H602" s="54"/>
      <c r="K602" s="90"/>
      <c r="M602" s="56"/>
      <c r="N602" s="56"/>
      <c r="O602" s="52"/>
      <c r="P602" s="52"/>
      <c r="Q602" s="52"/>
      <c r="R602" s="52"/>
    </row>
    <row r="603" spans="2:18" x14ac:dyDescent="0.2">
      <c r="B603" s="52"/>
      <c r="F603" s="90"/>
      <c r="H603" s="54"/>
      <c r="K603" s="90"/>
      <c r="M603" s="56"/>
      <c r="N603" s="56"/>
      <c r="O603" s="52"/>
      <c r="P603" s="52"/>
      <c r="Q603" s="52"/>
      <c r="R603" s="52"/>
    </row>
    <row r="604" spans="2:18" x14ac:dyDescent="0.2">
      <c r="B604" s="52"/>
      <c r="F604" s="90"/>
      <c r="H604" s="54"/>
      <c r="K604" s="90"/>
      <c r="M604" s="56"/>
      <c r="N604" s="56"/>
      <c r="O604" s="52"/>
      <c r="P604" s="52"/>
      <c r="Q604" s="52"/>
      <c r="R604" s="52"/>
    </row>
    <row r="605" spans="2:18" x14ac:dyDescent="0.2">
      <c r="B605" s="52"/>
      <c r="F605" s="90"/>
      <c r="H605" s="54"/>
      <c r="K605" s="90"/>
      <c r="M605" s="56"/>
      <c r="N605" s="56"/>
      <c r="O605" s="52"/>
      <c r="P605" s="52"/>
      <c r="Q605" s="52"/>
      <c r="R605" s="52"/>
    </row>
    <row r="606" spans="2:18" x14ac:dyDescent="0.2">
      <c r="B606" s="52"/>
      <c r="F606" s="90"/>
      <c r="H606" s="54"/>
      <c r="K606" s="90"/>
      <c r="M606" s="56"/>
      <c r="N606" s="56"/>
      <c r="O606" s="52"/>
      <c r="P606" s="52"/>
      <c r="Q606" s="52"/>
      <c r="R606" s="52"/>
    </row>
    <row r="607" spans="2:18" x14ac:dyDescent="0.2">
      <c r="B607" s="52"/>
      <c r="F607" s="90"/>
      <c r="H607" s="54"/>
      <c r="K607" s="90"/>
      <c r="M607" s="56"/>
      <c r="N607" s="56"/>
      <c r="O607" s="52"/>
      <c r="P607" s="52"/>
      <c r="Q607" s="52"/>
      <c r="R607" s="52"/>
    </row>
    <row r="608" spans="2:18" x14ac:dyDescent="0.2">
      <c r="B608" s="52"/>
      <c r="F608" s="90"/>
      <c r="H608" s="54"/>
      <c r="K608" s="90"/>
      <c r="M608" s="56"/>
      <c r="N608" s="56"/>
      <c r="O608" s="52"/>
      <c r="P608" s="52"/>
      <c r="Q608" s="52"/>
      <c r="R608" s="52"/>
    </row>
    <row r="609" spans="2:18" x14ac:dyDescent="0.2">
      <c r="B609" s="52"/>
      <c r="F609" s="90"/>
      <c r="H609" s="54"/>
      <c r="K609" s="90"/>
      <c r="M609" s="56"/>
      <c r="N609" s="56"/>
      <c r="O609" s="52"/>
      <c r="P609" s="52"/>
      <c r="Q609" s="52"/>
      <c r="R609" s="52"/>
    </row>
    <row r="610" spans="2:18" x14ac:dyDescent="0.2">
      <c r="B610" s="52"/>
      <c r="F610" s="90"/>
      <c r="H610" s="54"/>
      <c r="K610" s="90"/>
      <c r="M610" s="56"/>
      <c r="N610" s="56"/>
      <c r="O610" s="52"/>
      <c r="P610" s="52"/>
      <c r="Q610" s="52"/>
      <c r="R610" s="52"/>
    </row>
    <row r="611" spans="2:18" x14ac:dyDescent="0.2">
      <c r="B611" s="52"/>
      <c r="F611" s="90"/>
      <c r="H611" s="54"/>
      <c r="K611" s="90"/>
      <c r="M611" s="56"/>
      <c r="N611" s="56"/>
      <c r="O611" s="52"/>
      <c r="P611" s="52"/>
      <c r="Q611" s="52"/>
      <c r="R611" s="52"/>
    </row>
    <row r="612" spans="2:18" x14ac:dyDescent="0.2">
      <c r="B612" s="52"/>
      <c r="F612" s="90"/>
      <c r="H612" s="54"/>
      <c r="K612" s="90"/>
      <c r="M612" s="56"/>
      <c r="N612" s="56"/>
      <c r="O612" s="52"/>
      <c r="P612" s="52"/>
      <c r="Q612" s="52"/>
      <c r="R612" s="52"/>
    </row>
    <row r="613" spans="2:18" x14ac:dyDescent="0.2">
      <c r="B613" s="52"/>
      <c r="F613" s="90"/>
      <c r="H613" s="54"/>
      <c r="K613" s="90"/>
      <c r="M613" s="56"/>
      <c r="N613" s="56"/>
      <c r="O613" s="52"/>
      <c r="P613" s="52"/>
      <c r="Q613" s="52"/>
      <c r="R613" s="52"/>
    </row>
    <row r="614" spans="2:18" x14ac:dyDescent="0.2">
      <c r="B614" s="52"/>
      <c r="F614" s="90"/>
      <c r="H614" s="54"/>
      <c r="K614" s="90"/>
      <c r="M614" s="56"/>
      <c r="N614" s="56"/>
      <c r="O614" s="52"/>
      <c r="P614" s="52"/>
      <c r="Q614" s="52"/>
      <c r="R614" s="52"/>
    </row>
    <row r="615" spans="2:18" x14ac:dyDescent="0.2">
      <c r="B615" s="52"/>
      <c r="F615" s="90"/>
      <c r="H615" s="54"/>
      <c r="K615" s="90"/>
      <c r="M615" s="56"/>
      <c r="N615" s="56"/>
      <c r="O615" s="52"/>
      <c r="P615" s="52"/>
      <c r="Q615" s="52"/>
      <c r="R615" s="52"/>
    </row>
    <row r="616" spans="2:18" x14ac:dyDescent="0.2">
      <c r="B616" s="52"/>
      <c r="F616" s="90"/>
      <c r="H616" s="54"/>
      <c r="K616" s="90"/>
      <c r="M616" s="56"/>
      <c r="N616" s="56"/>
      <c r="O616" s="52"/>
      <c r="P616" s="52"/>
      <c r="Q616" s="52"/>
      <c r="R616" s="52"/>
    </row>
    <row r="617" spans="2:18" x14ac:dyDescent="0.2">
      <c r="B617" s="52"/>
      <c r="F617" s="90"/>
      <c r="H617" s="54"/>
      <c r="K617" s="90"/>
      <c r="M617" s="56"/>
      <c r="N617" s="56"/>
      <c r="O617" s="52"/>
      <c r="P617" s="52"/>
      <c r="Q617" s="52"/>
      <c r="R617" s="52"/>
    </row>
    <row r="618" spans="2:18" x14ac:dyDescent="0.2">
      <c r="B618" s="52"/>
      <c r="F618" s="90"/>
      <c r="H618" s="54"/>
      <c r="K618" s="90"/>
      <c r="M618" s="56"/>
      <c r="N618" s="56"/>
      <c r="O618" s="52"/>
      <c r="P618" s="52"/>
      <c r="Q618" s="52"/>
      <c r="R618" s="52"/>
    </row>
    <row r="619" spans="2:18" x14ac:dyDescent="0.2">
      <c r="B619" s="52"/>
      <c r="F619" s="90"/>
      <c r="H619" s="57"/>
      <c r="K619" s="90"/>
      <c r="M619" s="56"/>
      <c r="N619" s="56"/>
      <c r="O619" s="52"/>
      <c r="P619" s="52"/>
      <c r="Q619" s="52"/>
      <c r="R619" s="52"/>
    </row>
    <row r="620" spans="2:18" x14ac:dyDescent="0.2">
      <c r="B620" s="52"/>
      <c r="F620" s="90"/>
      <c r="H620" s="54"/>
      <c r="K620" s="90"/>
      <c r="M620" s="56"/>
      <c r="N620" s="56"/>
      <c r="O620" s="52"/>
      <c r="P620" s="52"/>
      <c r="Q620" s="52"/>
      <c r="R620" s="52"/>
    </row>
    <row r="621" spans="2:18" x14ac:dyDescent="0.2">
      <c r="B621" s="52"/>
      <c r="F621" s="90"/>
      <c r="H621" s="54"/>
      <c r="K621" s="90"/>
      <c r="M621" s="56"/>
      <c r="N621" s="56"/>
      <c r="O621" s="52"/>
      <c r="P621" s="52"/>
      <c r="Q621" s="52"/>
      <c r="R621" s="52"/>
    </row>
    <row r="622" spans="2:18" x14ac:dyDescent="0.2">
      <c r="B622" s="52"/>
      <c r="F622" s="90"/>
      <c r="H622" s="54"/>
      <c r="K622" s="90"/>
      <c r="M622" s="56"/>
      <c r="N622" s="56"/>
      <c r="O622" s="52"/>
      <c r="P622" s="52"/>
      <c r="Q622" s="52"/>
      <c r="R622" s="52"/>
    </row>
    <row r="623" spans="2:18" x14ac:dyDescent="0.2">
      <c r="B623" s="52"/>
      <c r="F623" s="90"/>
      <c r="H623" s="54"/>
      <c r="K623" s="90"/>
      <c r="M623" s="56"/>
      <c r="N623" s="56"/>
      <c r="O623" s="52"/>
      <c r="P623" s="52"/>
      <c r="Q623" s="52"/>
      <c r="R623" s="52"/>
    </row>
    <row r="624" spans="2:18" x14ac:dyDescent="0.2">
      <c r="B624" s="52"/>
      <c r="F624" s="90"/>
      <c r="H624" s="54"/>
      <c r="K624" s="90"/>
      <c r="M624" s="56"/>
      <c r="N624" s="56"/>
      <c r="O624" s="52"/>
      <c r="P624" s="52"/>
      <c r="Q624" s="52"/>
      <c r="R624" s="52"/>
    </row>
    <row r="625" spans="2:18" x14ac:dyDescent="0.2">
      <c r="B625" s="52"/>
      <c r="F625" s="90"/>
      <c r="H625" s="54"/>
      <c r="K625" s="90"/>
      <c r="M625" s="56"/>
      <c r="N625" s="56"/>
      <c r="O625" s="52"/>
      <c r="P625" s="52"/>
      <c r="Q625" s="52"/>
      <c r="R625" s="52"/>
    </row>
    <row r="626" spans="2:18" x14ac:dyDescent="0.2">
      <c r="B626" s="52"/>
      <c r="F626" s="90"/>
      <c r="H626" s="54"/>
      <c r="K626" s="90"/>
      <c r="M626" s="56"/>
      <c r="N626" s="56"/>
      <c r="O626" s="52"/>
      <c r="P626" s="52"/>
      <c r="Q626" s="52"/>
      <c r="R626" s="52"/>
    </row>
    <row r="627" spans="2:18" x14ac:dyDescent="0.2">
      <c r="B627" s="52"/>
      <c r="F627" s="90"/>
      <c r="H627" s="54"/>
      <c r="K627" s="90"/>
      <c r="M627" s="56"/>
      <c r="N627" s="56"/>
      <c r="O627" s="52"/>
      <c r="P627" s="52"/>
      <c r="Q627" s="52"/>
      <c r="R627" s="52"/>
    </row>
    <row r="628" spans="2:18" x14ac:dyDescent="0.2">
      <c r="B628" s="52"/>
      <c r="F628" s="90"/>
      <c r="H628" s="54"/>
      <c r="K628" s="90"/>
      <c r="M628" s="56"/>
      <c r="N628" s="56"/>
      <c r="O628" s="52"/>
      <c r="P628" s="52"/>
      <c r="Q628" s="52"/>
      <c r="R628" s="52"/>
    </row>
    <row r="629" spans="2:18" x14ac:dyDescent="0.2">
      <c r="B629" s="52"/>
      <c r="F629" s="90"/>
      <c r="H629" s="54"/>
      <c r="K629" s="90"/>
      <c r="M629" s="56"/>
      <c r="N629" s="56"/>
      <c r="O629" s="52"/>
      <c r="P629" s="52"/>
      <c r="Q629" s="52"/>
      <c r="R629" s="52"/>
    </row>
    <row r="630" spans="2:18" x14ac:dyDescent="0.2">
      <c r="B630" s="52"/>
      <c r="F630" s="90"/>
      <c r="H630" s="54"/>
      <c r="K630" s="90"/>
      <c r="M630" s="56"/>
      <c r="N630" s="56"/>
      <c r="O630" s="52"/>
      <c r="P630" s="52"/>
      <c r="Q630" s="52"/>
      <c r="R630" s="52"/>
    </row>
    <row r="631" spans="2:18" x14ac:dyDescent="0.2">
      <c r="B631" s="52"/>
      <c r="F631" s="90"/>
      <c r="H631" s="54"/>
      <c r="K631" s="90"/>
      <c r="M631" s="56"/>
      <c r="N631" s="56"/>
      <c r="O631" s="52"/>
      <c r="P631" s="52"/>
      <c r="Q631" s="52"/>
      <c r="R631" s="52"/>
    </row>
    <row r="632" spans="2:18" x14ac:dyDescent="0.2">
      <c r="B632" s="52"/>
      <c r="F632" s="90"/>
      <c r="H632" s="54"/>
      <c r="K632" s="90"/>
      <c r="M632" s="56"/>
      <c r="N632" s="56"/>
      <c r="O632" s="52"/>
      <c r="P632" s="52"/>
      <c r="Q632" s="52"/>
      <c r="R632" s="52"/>
    </row>
    <row r="633" spans="2:18" x14ac:dyDescent="0.2">
      <c r="B633" s="52"/>
      <c r="F633" s="90"/>
      <c r="H633" s="54"/>
      <c r="K633" s="90"/>
      <c r="M633" s="56"/>
      <c r="N633" s="56"/>
      <c r="O633" s="52"/>
      <c r="P633" s="52"/>
      <c r="Q633" s="52"/>
      <c r="R633" s="52"/>
    </row>
    <row r="634" spans="2:18" x14ac:dyDescent="0.2">
      <c r="B634" s="52"/>
      <c r="F634" s="90"/>
      <c r="H634" s="54"/>
      <c r="K634" s="90"/>
      <c r="M634" s="56"/>
      <c r="N634" s="56"/>
      <c r="O634" s="52"/>
      <c r="P634" s="52"/>
      <c r="Q634" s="52"/>
      <c r="R634" s="52"/>
    </row>
    <row r="635" spans="2:18" x14ac:dyDescent="0.2">
      <c r="B635" s="52"/>
      <c r="F635" s="90"/>
      <c r="H635" s="54"/>
      <c r="K635" s="90"/>
      <c r="M635" s="56"/>
      <c r="N635" s="56"/>
      <c r="O635" s="52"/>
      <c r="P635" s="52"/>
      <c r="Q635" s="52"/>
      <c r="R635" s="52"/>
    </row>
    <row r="636" spans="2:18" x14ac:dyDescent="0.2">
      <c r="B636" s="52"/>
      <c r="F636" s="90"/>
      <c r="H636" s="54"/>
      <c r="K636" s="90"/>
      <c r="M636" s="56"/>
      <c r="N636" s="56"/>
      <c r="O636" s="52"/>
      <c r="P636" s="52"/>
      <c r="Q636" s="52"/>
      <c r="R636" s="52"/>
    </row>
    <row r="637" spans="2:18" x14ac:dyDescent="0.2">
      <c r="B637" s="52"/>
      <c r="F637" s="90"/>
      <c r="H637" s="54"/>
      <c r="K637" s="90"/>
      <c r="M637" s="56"/>
      <c r="N637" s="56"/>
      <c r="O637" s="52"/>
      <c r="P637" s="52"/>
      <c r="Q637" s="52"/>
      <c r="R637" s="52"/>
    </row>
    <row r="638" spans="2:18" x14ac:dyDescent="0.2">
      <c r="B638" s="52"/>
      <c r="F638" s="90"/>
      <c r="H638" s="54"/>
      <c r="K638" s="90"/>
      <c r="M638" s="56"/>
      <c r="N638" s="56"/>
      <c r="O638" s="52"/>
      <c r="P638" s="52"/>
      <c r="Q638" s="52"/>
      <c r="R638" s="52"/>
    </row>
    <row r="639" spans="2:18" x14ac:dyDescent="0.2">
      <c r="B639" s="52"/>
      <c r="F639" s="90"/>
      <c r="H639" s="54"/>
      <c r="K639" s="90"/>
      <c r="M639" s="56"/>
      <c r="N639" s="56"/>
      <c r="O639" s="52"/>
      <c r="P639" s="52"/>
      <c r="Q639" s="52"/>
      <c r="R639" s="52"/>
    </row>
    <row r="640" spans="2:18" x14ac:dyDescent="0.2">
      <c r="B640" s="52"/>
      <c r="F640" s="90"/>
      <c r="H640" s="54"/>
      <c r="K640" s="90"/>
      <c r="M640" s="56"/>
      <c r="N640" s="56"/>
      <c r="O640" s="52"/>
      <c r="P640" s="52"/>
      <c r="Q640" s="52"/>
      <c r="R640" s="52"/>
    </row>
    <row r="641" spans="2:18" x14ac:dyDescent="0.2">
      <c r="B641" s="52"/>
      <c r="F641" s="90"/>
      <c r="H641" s="54"/>
      <c r="K641" s="90"/>
      <c r="M641" s="56"/>
      <c r="N641" s="56"/>
      <c r="O641" s="52"/>
      <c r="P641" s="52"/>
      <c r="Q641" s="52"/>
      <c r="R641" s="52"/>
    </row>
    <row r="642" spans="2:18" x14ac:dyDescent="0.2">
      <c r="B642" s="52"/>
      <c r="F642" s="90"/>
      <c r="H642" s="54"/>
      <c r="K642" s="90"/>
      <c r="M642" s="56"/>
      <c r="N642" s="56"/>
      <c r="O642" s="52"/>
      <c r="P642" s="52"/>
      <c r="Q642" s="52"/>
      <c r="R642" s="52"/>
    </row>
    <row r="643" spans="2:18" x14ac:dyDescent="0.2">
      <c r="B643" s="52"/>
      <c r="F643" s="90"/>
      <c r="H643" s="54"/>
      <c r="K643" s="90"/>
      <c r="M643" s="56"/>
      <c r="N643" s="56"/>
      <c r="O643" s="52"/>
      <c r="P643" s="52"/>
      <c r="Q643" s="52"/>
      <c r="R643" s="52"/>
    </row>
    <row r="644" spans="2:18" x14ac:dyDescent="0.2">
      <c r="B644" s="52"/>
      <c r="F644" s="90"/>
      <c r="H644" s="54"/>
      <c r="K644" s="90"/>
      <c r="M644" s="56"/>
      <c r="N644" s="56"/>
      <c r="O644" s="52"/>
      <c r="P644" s="52"/>
      <c r="Q644" s="52"/>
      <c r="R644" s="52"/>
    </row>
    <row r="645" spans="2:18" x14ac:dyDescent="0.2">
      <c r="B645" s="52"/>
      <c r="F645" s="90"/>
      <c r="H645" s="54"/>
      <c r="K645" s="90"/>
      <c r="M645" s="56"/>
      <c r="N645" s="56"/>
      <c r="O645" s="52"/>
      <c r="P645" s="52"/>
      <c r="Q645" s="52"/>
      <c r="R645" s="52"/>
    </row>
    <row r="646" spans="2:18" x14ac:dyDescent="0.2">
      <c r="B646" s="52"/>
      <c r="F646" s="90"/>
      <c r="H646" s="54"/>
      <c r="K646" s="90"/>
      <c r="M646" s="56"/>
      <c r="N646" s="56"/>
      <c r="O646" s="52"/>
      <c r="P646" s="52"/>
      <c r="Q646" s="52"/>
      <c r="R646" s="52"/>
    </row>
    <row r="647" spans="2:18" x14ac:dyDescent="0.2">
      <c r="B647" s="52"/>
      <c r="F647" s="90"/>
      <c r="H647" s="57"/>
      <c r="K647" s="90"/>
      <c r="M647" s="56"/>
      <c r="N647" s="56"/>
      <c r="O647" s="52"/>
      <c r="P647" s="52"/>
      <c r="Q647" s="52"/>
      <c r="R647" s="52"/>
    </row>
    <row r="648" spans="2:18" x14ac:dyDescent="0.2">
      <c r="B648" s="52"/>
      <c r="F648" s="90"/>
      <c r="H648" s="57"/>
      <c r="K648" s="90"/>
      <c r="M648" s="56"/>
      <c r="N648" s="56"/>
      <c r="O648" s="52"/>
      <c r="P648" s="52"/>
      <c r="Q648" s="52"/>
      <c r="R648" s="52"/>
    </row>
    <row r="649" spans="2:18" x14ac:dyDescent="0.2">
      <c r="B649" s="52"/>
      <c r="F649" s="90"/>
      <c r="H649" s="57"/>
      <c r="K649" s="90"/>
      <c r="M649" s="56"/>
      <c r="N649" s="56"/>
      <c r="O649" s="52"/>
      <c r="P649" s="52"/>
      <c r="Q649" s="52"/>
      <c r="R649" s="52"/>
    </row>
    <row r="650" spans="2:18" x14ac:dyDescent="0.2">
      <c r="B650" s="52"/>
      <c r="F650" s="90"/>
      <c r="H650" s="54"/>
      <c r="K650" s="90"/>
      <c r="M650" s="56"/>
      <c r="N650" s="56"/>
      <c r="O650" s="52"/>
      <c r="P650" s="52"/>
      <c r="Q650" s="52"/>
      <c r="R650" s="52"/>
    </row>
    <row r="651" spans="2:18" x14ac:dyDescent="0.2">
      <c r="B651" s="52"/>
      <c r="F651" s="90"/>
      <c r="H651" s="54"/>
      <c r="K651" s="90"/>
      <c r="M651" s="56"/>
      <c r="N651" s="56"/>
      <c r="O651" s="52"/>
      <c r="P651" s="52"/>
      <c r="Q651" s="52"/>
      <c r="R651" s="52"/>
    </row>
    <row r="652" spans="2:18" x14ac:dyDescent="0.2">
      <c r="B652" s="52"/>
      <c r="F652" s="90"/>
      <c r="H652" s="54"/>
      <c r="K652" s="90"/>
      <c r="M652" s="56"/>
      <c r="N652" s="56"/>
      <c r="O652" s="52"/>
      <c r="P652" s="52"/>
      <c r="Q652" s="52"/>
      <c r="R652" s="52"/>
    </row>
    <row r="653" spans="2:18" x14ac:dyDescent="0.2">
      <c r="B653" s="52"/>
      <c r="F653" s="90"/>
      <c r="H653" s="57"/>
      <c r="K653" s="90"/>
      <c r="M653" s="56"/>
      <c r="N653" s="56"/>
      <c r="O653" s="52"/>
      <c r="P653" s="52"/>
      <c r="Q653" s="52"/>
      <c r="R653" s="52"/>
    </row>
    <row r="654" spans="2:18" x14ac:dyDescent="0.2">
      <c r="B654" s="52"/>
      <c r="F654" s="90"/>
      <c r="H654" s="57"/>
      <c r="K654" s="90"/>
      <c r="M654" s="56"/>
      <c r="N654" s="56"/>
      <c r="O654" s="52"/>
      <c r="P654" s="52"/>
      <c r="Q654" s="52"/>
      <c r="R654" s="52"/>
    </row>
    <row r="655" spans="2:18" x14ac:dyDescent="0.2">
      <c r="B655" s="52"/>
      <c r="F655" s="90"/>
      <c r="H655" s="57"/>
      <c r="K655" s="90"/>
      <c r="M655" s="56"/>
      <c r="N655" s="56"/>
      <c r="O655" s="52"/>
      <c r="P655" s="52"/>
      <c r="Q655" s="52"/>
      <c r="R655" s="52"/>
    </row>
    <row r="656" spans="2:18" x14ac:dyDescent="0.2">
      <c r="B656" s="52"/>
      <c r="F656" s="90"/>
      <c r="H656" s="57"/>
      <c r="K656" s="90"/>
      <c r="M656" s="56"/>
      <c r="N656" s="56"/>
      <c r="O656" s="52"/>
      <c r="P656" s="52"/>
      <c r="Q656" s="52"/>
      <c r="R656" s="52"/>
    </row>
    <row r="657" spans="2:18" x14ac:dyDescent="0.2">
      <c r="B657" s="52"/>
      <c r="F657" s="90"/>
      <c r="H657" s="57"/>
      <c r="K657" s="90"/>
      <c r="M657" s="56"/>
      <c r="N657" s="56"/>
      <c r="O657" s="52"/>
      <c r="P657" s="52"/>
      <c r="Q657" s="52"/>
      <c r="R657" s="52"/>
    </row>
    <row r="658" spans="2:18" x14ac:dyDescent="0.2">
      <c r="B658" s="52"/>
      <c r="F658" s="90"/>
      <c r="H658" s="57"/>
      <c r="K658" s="90"/>
      <c r="M658" s="56"/>
      <c r="N658" s="56"/>
      <c r="O658" s="52"/>
      <c r="P658" s="52"/>
      <c r="Q658" s="52"/>
      <c r="R658" s="52"/>
    </row>
    <row r="659" spans="2:18" x14ac:dyDescent="0.2">
      <c r="B659" s="52"/>
      <c r="F659" s="90"/>
      <c r="H659" s="57"/>
      <c r="K659" s="90"/>
      <c r="M659" s="56"/>
      <c r="N659" s="56"/>
      <c r="O659" s="52"/>
      <c r="P659" s="52"/>
      <c r="Q659" s="52"/>
      <c r="R659" s="52"/>
    </row>
    <row r="660" spans="2:18" x14ac:dyDescent="0.2">
      <c r="B660" s="52"/>
      <c r="F660" s="90"/>
      <c r="H660" s="57"/>
      <c r="K660" s="90"/>
      <c r="M660" s="56"/>
      <c r="N660" s="56"/>
      <c r="O660" s="52"/>
      <c r="P660" s="52"/>
      <c r="Q660" s="52"/>
      <c r="R660" s="52"/>
    </row>
    <row r="661" spans="2:18" x14ac:dyDescent="0.2">
      <c r="B661" s="52"/>
      <c r="F661" s="90"/>
      <c r="H661" s="57"/>
      <c r="K661" s="90"/>
      <c r="M661" s="56"/>
      <c r="N661" s="56"/>
      <c r="O661" s="52"/>
      <c r="P661" s="52"/>
      <c r="Q661" s="52"/>
      <c r="R661" s="52"/>
    </row>
    <row r="662" spans="2:18" x14ac:dyDescent="0.2">
      <c r="B662" s="52"/>
      <c r="F662" s="90"/>
      <c r="H662" s="57"/>
      <c r="K662" s="90"/>
      <c r="M662" s="56"/>
      <c r="N662" s="56"/>
      <c r="O662" s="52"/>
      <c r="P662" s="52"/>
      <c r="Q662" s="52"/>
      <c r="R662" s="52"/>
    </row>
    <row r="663" spans="2:18" x14ac:dyDescent="0.2">
      <c r="B663" s="52"/>
      <c r="F663" s="90"/>
      <c r="H663" s="57"/>
      <c r="K663" s="90"/>
      <c r="M663" s="56"/>
      <c r="N663" s="56"/>
      <c r="O663" s="52"/>
      <c r="P663" s="52"/>
      <c r="Q663" s="52"/>
      <c r="R663" s="52"/>
    </row>
    <row r="664" spans="2:18" x14ac:dyDescent="0.2">
      <c r="B664" s="52"/>
      <c r="F664" s="90"/>
      <c r="H664" s="57"/>
      <c r="K664" s="90"/>
      <c r="M664" s="56"/>
      <c r="N664" s="56"/>
      <c r="O664" s="52"/>
      <c r="P664" s="52"/>
      <c r="Q664" s="52"/>
      <c r="R664" s="52"/>
    </row>
    <row r="665" spans="2:18" x14ac:dyDescent="0.2">
      <c r="B665" s="52"/>
      <c r="F665" s="90"/>
      <c r="H665" s="57"/>
      <c r="K665" s="90"/>
      <c r="M665" s="56"/>
      <c r="N665" s="56"/>
      <c r="O665" s="52"/>
      <c r="P665" s="52"/>
      <c r="Q665" s="52"/>
      <c r="R665" s="52"/>
    </row>
    <row r="666" spans="2:18" x14ac:dyDescent="0.2">
      <c r="B666" s="52"/>
      <c r="F666" s="90"/>
      <c r="H666" s="57"/>
      <c r="K666" s="90"/>
      <c r="M666" s="56"/>
      <c r="N666" s="56"/>
      <c r="O666" s="52"/>
      <c r="P666" s="52"/>
      <c r="Q666" s="52"/>
      <c r="R666" s="52"/>
    </row>
    <row r="667" spans="2:18" x14ac:dyDescent="0.2">
      <c r="B667" s="52"/>
      <c r="F667" s="90"/>
      <c r="H667" s="57"/>
      <c r="K667" s="90"/>
      <c r="M667" s="56"/>
      <c r="N667" s="56"/>
      <c r="O667" s="52"/>
      <c r="P667" s="52"/>
      <c r="Q667" s="52"/>
      <c r="R667" s="52"/>
    </row>
    <row r="668" spans="2:18" x14ac:dyDescent="0.2">
      <c r="B668" s="52"/>
      <c r="F668" s="90"/>
      <c r="H668" s="57"/>
      <c r="K668" s="90"/>
      <c r="M668" s="56"/>
      <c r="N668" s="56"/>
      <c r="O668" s="52"/>
      <c r="P668" s="52"/>
      <c r="Q668" s="52"/>
      <c r="R668" s="52"/>
    </row>
    <row r="669" spans="2:18" x14ac:dyDescent="0.2">
      <c r="B669" s="52"/>
      <c r="F669" s="90"/>
      <c r="H669" s="57"/>
      <c r="K669" s="90"/>
      <c r="M669" s="56"/>
      <c r="N669" s="56"/>
      <c r="O669" s="52"/>
      <c r="P669" s="52"/>
      <c r="Q669" s="52"/>
      <c r="R669" s="52"/>
    </row>
    <row r="670" spans="2:18" x14ac:dyDescent="0.2">
      <c r="B670" s="52"/>
      <c r="F670" s="90"/>
      <c r="H670" s="57"/>
      <c r="K670" s="90"/>
      <c r="M670" s="56"/>
      <c r="N670" s="56"/>
      <c r="O670" s="52"/>
      <c r="P670" s="52"/>
      <c r="Q670" s="52"/>
      <c r="R670" s="52"/>
    </row>
    <row r="671" spans="2:18" x14ac:dyDescent="0.2">
      <c r="B671" s="52"/>
      <c r="F671" s="90"/>
      <c r="H671" s="57"/>
      <c r="K671" s="90"/>
      <c r="M671" s="56"/>
      <c r="N671" s="56"/>
      <c r="O671" s="52"/>
      <c r="P671" s="52"/>
      <c r="Q671" s="52"/>
      <c r="R671" s="52"/>
    </row>
  </sheetData>
  <mergeCells count="5">
    <mergeCell ref="A2:R3"/>
    <mergeCell ref="B4:R4"/>
    <mergeCell ref="A5:R5"/>
    <mergeCell ref="A6:R6"/>
    <mergeCell ref="C13:D13"/>
  </mergeCells>
  <printOptions horizontalCentered="1"/>
  <pageMargins left="0.2" right="0.2" top="0.5" bottom="0.5" header="0.25" footer="0.25"/>
  <pageSetup scale="45" orientation="landscape" r:id="rId1"/>
  <headerFooter>
    <oddHeader>&amp;C&amp;12&amp;A&amp;R&amp;12CASE NO. 2015-00343
ATTACHMENT 1
TO STAFF DR NO. 1-13</oddHeader>
    <oddFooter>&amp;C&amp;11&amp;P of &amp;N</oddFooter>
  </headerFooter>
  <rowBreaks count="2" manualBreakCount="2">
    <brk id="84" max="17" man="1"/>
    <brk id="296"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zoomScale="60" zoomScaleNormal="85" workbookViewId="0">
      <selection activeCell="A5" sqref="A5:R5"/>
    </sheetView>
  </sheetViews>
  <sheetFormatPr defaultRowHeight="12.75" x14ac:dyDescent="0.2"/>
  <cols>
    <col min="1" max="1" width="1.42578125" style="13" customWidth="1"/>
    <col min="2" max="2" width="10.28515625" style="13" bestFit="1" customWidth="1"/>
    <col min="3" max="3" width="37" style="13" bestFit="1" customWidth="1"/>
    <col min="4" max="4" width="88" style="184" bestFit="1" customWidth="1"/>
    <col min="5" max="5" width="13.7109375" style="53" bestFit="1" customWidth="1"/>
    <col min="6" max="6" width="14" style="91" bestFit="1" customWidth="1"/>
    <col min="7" max="7" width="10.85546875" style="13" bestFit="1" customWidth="1"/>
    <col min="8" max="8" width="12" style="13" bestFit="1" customWidth="1"/>
    <col min="9" max="9" width="10" style="54" bestFit="1" customWidth="1"/>
    <col min="10" max="10" width="11.5703125" style="55" bestFit="1" customWidth="1"/>
    <col min="11" max="11" width="14.140625" style="91" bestFit="1" customWidth="1"/>
    <col min="12" max="12" width="10.85546875" style="55" bestFit="1" customWidth="1"/>
    <col min="13" max="13" width="11.7109375" style="13" customWidth="1"/>
    <col min="14" max="14" width="11" style="13" customWidth="1"/>
    <col min="15" max="16" width="6.42578125" style="58" bestFit="1" customWidth="1"/>
    <col min="17" max="17" width="10.28515625" style="58" bestFit="1" customWidth="1"/>
    <col min="18" max="18" width="10.140625" style="58" customWidth="1"/>
  </cols>
  <sheetData>
    <row r="1" spans="1:18" x14ac:dyDescent="0.2">
      <c r="A1"/>
      <c r="B1"/>
      <c r="C1"/>
      <c r="D1" s="180"/>
      <c r="E1" s="2"/>
      <c r="F1" s="74"/>
      <c r="G1"/>
      <c r="H1"/>
      <c r="I1" s="10"/>
      <c r="J1" s="43"/>
      <c r="K1" s="74"/>
      <c r="L1" s="43"/>
      <c r="M1"/>
      <c r="N1"/>
      <c r="O1" s="5"/>
      <c r="P1" s="5"/>
      <c r="Q1" s="5"/>
      <c r="R1" s="5"/>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2553</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1"/>
      <c r="H7" s="1"/>
      <c r="I7" s="15"/>
      <c r="J7" s="42"/>
      <c r="K7" s="73"/>
      <c r="L7" s="42"/>
      <c r="M7" s="1"/>
      <c r="N7"/>
      <c r="O7" s="1"/>
      <c r="P7" s="1"/>
      <c r="Q7" s="1"/>
      <c r="R7" s="1"/>
    </row>
    <row r="8" spans="1:18" x14ac:dyDescent="0.2">
      <c r="A8" s="1"/>
      <c r="B8" s="1"/>
      <c r="C8" s="1"/>
      <c r="D8" s="181"/>
      <c r="E8" s="59"/>
      <c r="F8" s="73"/>
      <c r="G8" s="1"/>
      <c r="H8" s="1"/>
      <c r="I8" s="15"/>
      <c r="J8" s="42"/>
      <c r="K8" s="73"/>
      <c r="L8" s="42"/>
      <c r="M8" s="1"/>
      <c r="N8" s="1"/>
      <c r="O8" s="1"/>
      <c r="P8" s="1"/>
      <c r="Q8" s="1"/>
      <c r="R8" s="1"/>
    </row>
    <row r="9" spans="1:18" x14ac:dyDescent="0.2">
      <c r="A9" s="4" t="s">
        <v>2908</v>
      </c>
      <c r="B9" s="1"/>
      <c r="C9" s="1"/>
      <c r="D9" s="181"/>
      <c r="E9" s="59"/>
      <c r="F9" s="73"/>
      <c r="G9" s="1"/>
      <c r="H9" s="1"/>
      <c r="I9" s="15"/>
      <c r="J9" s="42"/>
      <c r="K9" s="73"/>
      <c r="L9" s="42"/>
      <c r="M9" s="1"/>
      <c r="N9" s="4" t="s">
        <v>2887</v>
      </c>
      <c r="O9" s="1"/>
      <c r="P9" s="1"/>
      <c r="Q9" s="1"/>
      <c r="R9" s="1"/>
    </row>
    <row r="10" spans="1:18" x14ac:dyDescent="0.2">
      <c r="A10" s="4"/>
      <c r="B10" s="1"/>
      <c r="C10" s="1"/>
      <c r="D10" s="181"/>
      <c r="E10" s="59"/>
      <c r="F10" s="73"/>
      <c r="G10" s="1"/>
      <c r="H10" s="1"/>
      <c r="I10" s="15"/>
      <c r="J10" s="42"/>
      <c r="K10" s="73"/>
      <c r="L10" s="42"/>
      <c r="M10" s="1"/>
      <c r="N10" s="1"/>
      <c r="O10" s="1"/>
      <c r="P10" s="1"/>
      <c r="Q10" s="1"/>
      <c r="R10" s="1"/>
    </row>
    <row r="11" spans="1:18" x14ac:dyDescent="0.2">
      <c r="A11" s="3" t="s">
        <v>2895</v>
      </c>
      <c r="B11"/>
      <c r="C11"/>
      <c r="D11" s="180"/>
      <c r="E11" s="2"/>
      <c r="F11" s="74"/>
      <c r="G11"/>
      <c r="H11"/>
      <c r="I11" s="10"/>
      <c r="J11" s="43"/>
      <c r="K11" s="74"/>
      <c r="L11" s="43"/>
      <c r="M11"/>
      <c r="N11" s="3" t="s">
        <v>7754</v>
      </c>
      <c r="O11" s="5"/>
      <c r="P11" s="5"/>
      <c r="Q11" s="5"/>
      <c r="R11" s="5"/>
    </row>
    <row r="12" spans="1:18" ht="13.5" thickBot="1" x14ac:dyDescent="0.25">
      <c r="A12"/>
      <c r="B12"/>
      <c r="C12"/>
      <c r="D12" s="180"/>
      <c r="E12" s="2"/>
      <c r="F12" s="74"/>
      <c r="G12"/>
      <c r="H12"/>
      <c r="I12" s="10"/>
      <c r="J12" s="43"/>
      <c r="K12" s="74"/>
      <c r="L12" s="43"/>
      <c r="M12"/>
      <c r="N12"/>
      <c r="O12" s="5"/>
      <c r="P12" s="5"/>
      <c r="Q12" s="14"/>
      <c r="R12" s="14"/>
    </row>
    <row r="13" spans="1:18" s="30" customFormat="1" ht="39.75" thickTop="1" thickBot="1" x14ac:dyDescent="0.25">
      <c r="A13" s="25"/>
      <c r="B13" s="26" t="s">
        <v>2802</v>
      </c>
      <c r="C13" s="219" t="s">
        <v>2803</v>
      </c>
      <c r="D13" s="220"/>
      <c r="E13" s="77" t="s">
        <v>2300</v>
      </c>
      <c r="F13" s="78" t="s">
        <v>2816</v>
      </c>
      <c r="G13" s="27" t="s">
        <v>2804</v>
      </c>
      <c r="H13" s="27" t="s">
        <v>2805</v>
      </c>
      <c r="I13" s="28" t="s">
        <v>2806</v>
      </c>
      <c r="J13" s="80" t="s">
        <v>2807</v>
      </c>
      <c r="K13" s="82" t="s">
        <v>2817</v>
      </c>
      <c r="L13" s="80" t="s">
        <v>2808</v>
      </c>
      <c r="M13" s="27" t="s">
        <v>2809</v>
      </c>
      <c r="N13" s="27" t="s">
        <v>2810</v>
      </c>
      <c r="O13" s="27" t="s">
        <v>2811</v>
      </c>
      <c r="P13" s="26" t="s">
        <v>2812</v>
      </c>
      <c r="Q13" s="26" t="s">
        <v>2813</v>
      </c>
      <c r="R13" s="29" t="s">
        <v>2814</v>
      </c>
    </row>
    <row r="14" spans="1:18" s="31" customFormat="1" ht="13.5" thickTop="1" x14ac:dyDescent="0.2">
      <c r="B14" s="129" t="s">
        <v>2372</v>
      </c>
      <c r="C14" s="31" t="s">
        <v>2373</v>
      </c>
      <c r="D14" s="188" t="s">
        <v>2374</v>
      </c>
      <c r="E14" s="130">
        <v>-272600.63</v>
      </c>
      <c r="F14" s="132">
        <v>583548</v>
      </c>
      <c r="G14" s="109">
        <v>-196895.12</v>
      </c>
      <c r="H14" s="134">
        <f>G14/F14</f>
        <v>-0.33741032442918151</v>
      </c>
      <c r="I14" s="39">
        <f t="shared" ref="I14:I77" si="0">J14/17395831</f>
        <v>2.2226755364546828E-2</v>
      </c>
      <c r="J14" s="81">
        <v>386652.88</v>
      </c>
      <c r="K14" s="133">
        <v>583548</v>
      </c>
      <c r="L14" s="110">
        <f t="shared" ref="L14:L19" si="1">J14-K14</f>
        <v>-196895.12</v>
      </c>
      <c r="M14" s="111">
        <v>39722</v>
      </c>
      <c r="N14" s="111">
        <v>40086</v>
      </c>
      <c r="O14" s="32">
        <v>39395</v>
      </c>
      <c r="P14" s="33">
        <v>39395</v>
      </c>
      <c r="Q14" s="125">
        <v>39761</v>
      </c>
      <c r="R14" s="127">
        <v>39761</v>
      </c>
    </row>
    <row r="15" spans="1:18" s="31" customFormat="1" x14ac:dyDescent="0.2">
      <c r="B15" s="37" t="s">
        <v>840</v>
      </c>
      <c r="C15" s="34" t="s">
        <v>841</v>
      </c>
      <c r="D15" s="189" t="s">
        <v>842</v>
      </c>
      <c r="E15" s="38">
        <v>-29907.46</v>
      </c>
      <c r="F15" s="79">
        <v>0</v>
      </c>
      <c r="G15" s="34">
        <v>273.94999999999709</v>
      </c>
      <c r="H15" s="35" t="s">
        <v>2907</v>
      </c>
      <c r="I15" s="35">
        <f t="shared" si="0"/>
        <v>1.5748026064405722E-5</v>
      </c>
      <c r="J15" s="118">
        <v>273.94999999999709</v>
      </c>
      <c r="K15" s="121">
        <v>0</v>
      </c>
      <c r="L15" s="71">
        <f t="shared" si="1"/>
        <v>273.94999999999709</v>
      </c>
      <c r="M15" s="41">
        <v>39722</v>
      </c>
      <c r="N15" s="41">
        <v>40086</v>
      </c>
      <c r="O15" s="119">
        <v>39456</v>
      </c>
      <c r="P15" s="120">
        <v>39456</v>
      </c>
      <c r="Q15" s="126">
        <v>39821</v>
      </c>
      <c r="R15" s="128">
        <v>39821</v>
      </c>
    </row>
    <row r="16" spans="1:18" s="31" customFormat="1" x14ac:dyDescent="0.2">
      <c r="B16" s="37" t="s">
        <v>145</v>
      </c>
      <c r="C16" s="34" t="s">
        <v>146</v>
      </c>
      <c r="D16" s="189" t="s">
        <v>147</v>
      </c>
      <c r="E16" s="38">
        <v>-29541.34</v>
      </c>
      <c r="F16" s="79">
        <v>37.44999999999709</v>
      </c>
      <c r="G16" s="34">
        <v>-29578.79</v>
      </c>
      <c r="H16" s="35">
        <f>G16/F16</f>
        <v>-789.82082777042183</v>
      </c>
      <c r="I16" s="35">
        <f t="shared" si="0"/>
        <v>-1.6981850421517661E-3</v>
      </c>
      <c r="J16" s="118">
        <v>-29541.34</v>
      </c>
      <c r="K16" s="121">
        <v>37.44999999999709</v>
      </c>
      <c r="L16" s="71">
        <f t="shared" si="1"/>
        <v>-29578.789999999997</v>
      </c>
      <c r="M16" s="41">
        <v>39722</v>
      </c>
      <c r="N16" s="41">
        <v>40086</v>
      </c>
      <c r="O16" s="119">
        <v>40028</v>
      </c>
      <c r="P16" s="120">
        <v>40028</v>
      </c>
      <c r="Q16" s="126">
        <v>40084</v>
      </c>
      <c r="R16" s="128">
        <v>40084</v>
      </c>
    </row>
    <row r="17" spans="2:18" s="31" customFormat="1" x14ac:dyDescent="0.2">
      <c r="B17" s="37" t="s">
        <v>1477</v>
      </c>
      <c r="C17" s="34" t="s">
        <v>1478</v>
      </c>
      <c r="D17" s="189" t="s">
        <v>1479</v>
      </c>
      <c r="E17" s="38">
        <v>-22586.77</v>
      </c>
      <c r="F17" s="79">
        <v>-8938.609999999986</v>
      </c>
      <c r="G17" s="34">
        <v>31942.97</v>
      </c>
      <c r="H17" s="35">
        <f>G17/F17</f>
        <v>-3.5735947759215416</v>
      </c>
      <c r="I17" s="35">
        <f t="shared" si="0"/>
        <v>1.3224065007299737E-3</v>
      </c>
      <c r="J17" s="118">
        <v>23004.36</v>
      </c>
      <c r="K17" s="121">
        <v>-8938.609999999986</v>
      </c>
      <c r="L17" s="71">
        <f t="shared" si="1"/>
        <v>31942.969999999987</v>
      </c>
      <c r="M17" s="41">
        <v>39722</v>
      </c>
      <c r="N17" s="41">
        <v>40086</v>
      </c>
      <c r="O17" s="119">
        <v>39678</v>
      </c>
      <c r="P17" s="120">
        <v>39678</v>
      </c>
      <c r="Q17" s="126">
        <v>40043</v>
      </c>
      <c r="R17" s="128">
        <v>40043</v>
      </c>
    </row>
    <row r="18" spans="2:18" s="31" customFormat="1" x14ac:dyDescent="0.2">
      <c r="B18" s="37" t="s">
        <v>1375</v>
      </c>
      <c r="C18" s="34" t="s">
        <v>1376</v>
      </c>
      <c r="D18" s="189" t="s">
        <v>1377</v>
      </c>
      <c r="E18" s="38">
        <v>-18251.52</v>
      </c>
      <c r="F18" s="79">
        <v>14156.64</v>
      </c>
      <c r="G18" s="34">
        <v>-3650.8</v>
      </c>
      <c r="H18" s="35">
        <f>G18/F18</f>
        <v>-0.25788605205755039</v>
      </c>
      <c r="I18" s="35">
        <f t="shared" si="0"/>
        <v>6.0392860795210077E-4</v>
      </c>
      <c r="J18" s="118">
        <v>10505.84</v>
      </c>
      <c r="K18" s="121">
        <v>14156.64</v>
      </c>
      <c r="L18" s="71">
        <f t="shared" si="1"/>
        <v>-3650.7999999999993</v>
      </c>
      <c r="M18" s="41">
        <v>39722</v>
      </c>
      <c r="N18" s="41">
        <v>40086</v>
      </c>
      <c r="O18" s="119">
        <v>39637</v>
      </c>
      <c r="P18" s="120">
        <v>39637</v>
      </c>
      <c r="Q18" s="126">
        <v>39719</v>
      </c>
      <c r="R18" s="128">
        <v>39719</v>
      </c>
    </row>
    <row r="19" spans="2:18" s="31" customFormat="1" x14ac:dyDescent="0.2">
      <c r="B19" s="37" t="s">
        <v>1176</v>
      </c>
      <c r="C19" s="34" t="s">
        <v>1177</v>
      </c>
      <c r="D19" s="189" t="s">
        <v>1178</v>
      </c>
      <c r="E19" s="38">
        <v>-12965.2</v>
      </c>
      <c r="F19" s="79">
        <v>-12965.2</v>
      </c>
      <c r="G19" s="34">
        <v>0</v>
      </c>
      <c r="H19" s="35">
        <f>G19/F19</f>
        <v>0</v>
      </c>
      <c r="I19" s="35">
        <f t="shared" si="0"/>
        <v>-7.4530501014869605E-4</v>
      </c>
      <c r="J19" s="118">
        <v>-12965.2</v>
      </c>
      <c r="K19" s="121">
        <v>-12965.2</v>
      </c>
      <c r="L19" s="71">
        <f t="shared" si="1"/>
        <v>0</v>
      </c>
      <c r="M19" s="41">
        <v>39722</v>
      </c>
      <c r="N19" s="41">
        <v>40086</v>
      </c>
      <c r="O19" s="119">
        <v>39839</v>
      </c>
      <c r="P19" s="120">
        <v>39839</v>
      </c>
      <c r="Q19" s="126">
        <v>40086</v>
      </c>
      <c r="R19" s="128">
        <v>40086</v>
      </c>
    </row>
    <row r="20" spans="2:18" s="31" customFormat="1" x14ac:dyDescent="0.2">
      <c r="B20" s="37" t="s">
        <v>1087</v>
      </c>
      <c r="C20" s="34" t="s">
        <v>1088</v>
      </c>
      <c r="D20" s="189" t="s">
        <v>1895</v>
      </c>
      <c r="E20" s="38">
        <v>-8485</v>
      </c>
      <c r="F20" s="79" t="s">
        <v>2801</v>
      </c>
      <c r="G20" s="34" t="s">
        <v>2907</v>
      </c>
      <c r="H20" s="35" t="s">
        <v>2907</v>
      </c>
      <c r="I20" s="35">
        <f t="shared" si="0"/>
        <v>-4.8776054446608502E-4</v>
      </c>
      <c r="J20" s="118">
        <v>-8485</v>
      </c>
      <c r="K20" s="83" t="s">
        <v>2801</v>
      </c>
      <c r="L20" s="71" t="s">
        <v>2907</v>
      </c>
      <c r="M20" s="41">
        <v>39722</v>
      </c>
      <c r="N20" s="41">
        <v>40086</v>
      </c>
      <c r="O20" s="119">
        <v>39765</v>
      </c>
      <c r="P20" s="120">
        <v>39765</v>
      </c>
      <c r="Q20" s="126">
        <v>39765</v>
      </c>
      <c r="R20" s="128">
        <v>39765</v>
      </c>
    </row>
    <row r="21" spans="2:18" s="31" customFormat="1" x14ac:dyDescent="0.2">
      <c r="B21" s="37" t="s">
        <v>1804</v>
      </c>
      <c r="C21" s="34" t="s">
        <v>1805</v>
      </c>
      <c r="D21" s="189" t="s">
        <v>1895</v>
      </c>
      <c r="E21" s="38">
        <v>-8146</v>
      </c>
      <c r="F21" s="79" t="s">
        <v>2801</v>
      </c>
      <c r="G21" s="34" t="s">
        <v>2907</v>
      </c>
      <c r="H21" s="36" t="s">
        <v>2907</v>
      </c>
      <c r="I21" s="35">
        <f t="shared" si="0"/>
        <v>-4.6827311670250189E-4</v>
      </c>
      <c r="J21" s="118">
        <v>-8146</v>
      </c>
      <c r="K21" s="122" t="s">
        <v>2801</v>
      </c>
      <c r="L21" s="84" t="s">
        <v>2907</v>
      </c>
      <c r="M21" s="41">
        <v>39722</v>
      </c>
      <c r="N21" s="41">
        <v>40086</v>
      </c>
      <c r="O21" s="119">
        <v>39741</v>
      </c>
      <c r="P21" s="120">
        <v>39741</v>
      </c>
      <c r="Q21" s="126">
        <v>39741</v>
      </c>
      <c r="R21" s="128">
        <v>39741</v>
      </c>
    </row>
    <row r="22" spans="2:18" s="31" customFormat="1" x14ac:dyDescent="0.2">
      <c r="B22" s="37" t="s">
        <v>1102</v>
      </c>
      <c r="C22" s="34" t="s">
        <v>1103</v>
      </c>
      <c r="D22" s="189" t="s">
        <v>1895</v>
      </c>
      <c r="E22" s="38">
        <v>-7889</v>
      </c>
      <c r="F22" s="79" t="s">
        <v>2801</v>
      </c>
      <c r="G22" s="34" t="s">
        <v>2907</v>
      </c>
      <c r="H22" s="35" t="s">
        <v>2907</v>
      </c>
      <c r="I22" s="35">
        <f t="shared" si="0"/>
        <v>-4.5349946202627515E-4</v>
      </c>
      <c r="J22" s="118">
        <v>-7889</v>
      </c>
      <c r="K22" s="83" t="s">
        <v>2801</v>
      </c>
      <c r="L22" s="71" t="s">
        <v>2907</v>
      </c>
      <c r="M22" s="41">
        <v>39722</v>
      </c>
      <c r="N22" s="41">
        <v>40086</v>
      </c>
      <c r="O22" s="119">
        <v>39770</v>
      </c>
      <c r="P22" s="120">
        <v>39770</v>
      </c>
      <c r="Q22" s="126">
        <v>39770</v>
      </c>
      <c r="R22" s="128">
        <v>39770</v>
      </c>
    </row>
    <row r="23" spans="2:18" s="31" customFormat="1" x14ac:dyDescent="0.2">
      <c r="B23" s="37" t="s">
        <v>1480</v>
      </c>
      <c r="C23" s="34" t="s">
        <v>1481</v>
      </c>
      <c r="D23" s="189" t="s">
        <v>1482</v>
      </c>
      <c r="E23" s="38">
        <v>-7075.020000000015</v>
      </c>
      <c r="F23" s="79">
        <v>-13134.5</v>
      </c>
      <c r="G23" s="34">
        <v>19749.150000000001</v>
      </c>
      <c r="H23" s="36">
        <f>G23/F23</f>
        <v>-1.503608816475694</v>
      </c>
      <c r="I23" s="35">
        <f t="shared" si="0"/>
        <v>3.8024340429612349E-4</v>
      </c>
      <c r="J23" s="118">
        <v>6614.6500000000378</v>
      </c>
      <c r="K23" s="121">
        <v>-13134.5</v>
      </c>
      <c r="L23" s="71">
        <f>J23-K23</f>
        <v>19749.150000000038</v>
      </c>
      <c r="M23" s="41">
        <v>39722</v>
      </c>
      <c r="N23" s="41">
        <v>40086</v>
      </c>
      <c r="O23" s="119">
        <v>39678</v>
      </c>
      <c r="P23" s="120">
        <v>39678</v>
      </c>
      <c r="Q23" s="126">
        <v>40043</v>
      </c>
      <c r="R23" s="128">
        <v>40043</v>
      </c>
    </row>
    <row r="24" spans="2:18" s="31" customFormat="1" x14ac:dyDescent="0.2">
      <c r="B24" s="37" t="s">
        <v>2748</v>
      </c>
      <c r="C24" s="34" t="s">
        <v>2749</v>
      </c>
      <c r="D24" s="189" t="s">
        <v>2750</v>
      </c>
      <c r="E24" s="38">
        <v>-6297.36</v>
      </c>
      <c r="F24" s="79">
        <v>247776</v>
      </c>
      <c r="G24" s="34">
        <v>-135915.57999999999</v>
      </c>
      <c r="H24" s="36">
        <f>G24/F24</f>
        <v>-0.54854215097507419</v>
      </c>
      <c r="I24" s="35">
        <f t="shared" si="0"/>
        <v>6.4303004553217377E-3</v>
      </c>
      <c r="J24" s="118">
        <v>111860.42</v>
      </c>
      <c r="K24" s="121">
        <v>247776</v>
      </c>
      <c r="L24" s="71">
        <f>J24-K24</f>
        <v>-135915.58000000002</v>
      </c>
      <c r="M24" s="41">
        <v>39722</v>
      </c>
      <c r="N24" s="41">
        <v>40086</v>
      </c>
      <c r="O24" s="119">
        <v>39377</v>
      </c>
      <c r="P24" s="120">
        <v>39377</v>
      </c>
      <c r="Q24" s="126">
        <v>39722</v>
      </c>
      <c r="R24" s="128">
        <v>39722</v>
      </c>
    </row>
    <row r="25" spans="2:18" s="31" customFormat="1" x14ac:dyDescent="0.2">
      <c r="B25" s="37" t="s">
        <v>2319</v>
      </c>
      <c r="C25" s="34" t="s">
        <v>2320</v>
      </c>
      <c r="D25" s="189" t="s">
        <v>2321</v>
      </c>
      <c r="E25" s="38">
        <v>-5873.75</v>
      </c>
      <c r="F25" s="79">
        <v>15759</v>
      </c>
      <c r="G25" s="34">
        <v>1689.72</v>
      </c>
      <c r="H25" s="36">
        <f>G25/F25</f>
        <v>0.10722253950123739</v>
      </c>
      <c r="I25" s="35">
        <f t="shared" si="0"/>
        <v>1.0030403261563072E-3</v>
      </c>
      <c r="J25" s="118">
        <v>17448.72</v>
      </c>
      <c r="K25" s="121">
        <v>15759</v>
      </c>
      <c r="L25" s="71">
        <f>J25-K25</f>
        <v>1689.7200000000012</v>
      </c>
      <c r="M25" s="41">
        <v>39722</v>
      </c>
      <c r="N25" s="41">
        <v>40086</v>
      </c>
      <c r="O25" s="119">
        <v>39353</v>
      </c>
      <c r="P25" s="120">
        <v>39353</v>
      </c>
      <c r="Q25" s="126">
        <v>39805</v>
      </c>
      <c r="R25" s="128">
        <v>39805</v>
      </c>
    </row>
    <row r="26" spans="2:18" s="31" customFormat="1" x14ac:dyDescent="0.2">
      <c r="B26" s="37" t="s">
        <v>1104</v>
      </c>
      <c r="C26" s="34" t="s">
        <v>1105</v>
      </c>
      <c r="D26" s="189" t="s">
        <v>1895</v>
      </c>
      <c r="E26" s="38">
        <v>-5814</v>
      </c>
      <c r="F26" s="79" t="s">
        <v>2801</v>
      </c>
      <c r="G26" s="34" t="s">
        <v>2907</v>
      </c>
      <c r="H26" s="35" t="s">
        <v>2907</v>
      </c>
      <c r="I26" s="35">
        <f t="shared" si="0"/>
        <v>-3.3421800890109818E-4</v>
      </c>
      <c r="J26" s="118">
        <v>-5814</v>
      </c>
      <c r="K26" s="83" t="s">
        <v>2801</v>
      </c>
      <c r="L26" s="71" t="s">
        <v>2907</v>
      </c>
      <c r="M26" s="41">
        <v>39722</v>
      </c>
      <c r="N26" s="41">
        <v>40086</v>
      </c>
      <c r="O26" s="119">
        <v>39770</v>
      </c>
      <c r="P26" s="120">
        <v>39770</v>
      </c>
      <c r="Q26" s="126">
        <v>39770</v>
      </c>
      <c r="R26" s="128">
        <v>39770</v>
      </c>
    </row>
    <row r="27" spans="2:18" s="31" customFormat="1" x14ac:dyDescent="0.2">
      <c r="B27" s="37" t="s">
        <v>1052</v>
      </c>
      <c r="C27" s="34" t="s">
        <v>1053</v>
      </c>
      <c r="D27" s="189" t="s">
        <v>1895</v>
      </c>
      <c r="E27" s="38">
        <v>-5499</v>
      </c>
      <c r="F27" s="79" t="s">
        <v>2801</v>
      </c>
      <c r="G27" s="34" t="s">
        <v>2907</v>
      </c>
      <c r="H27" s="35" t="s">
        <v>2907</v>
      </c>
      <c r="I27" s="35">
        <f t="shared" si="0"/>
        <v>-3.1611022204113156E-4</v>
      </c>
      <c r="J27" s="118">
        <v>-5499</v>
      </c>
      <c r="K27" s="83" t="s">
        <v>2801</v>
      </c>
      <c r="L27" s="71" t="s">
        <v>2907</v>
      </c>
      <c r="M27" s="41">
        <v>39722</v>
      </c>
      <c r="N27" s="41">
        <v>40086</v>
      </c>
      <c r="O27" s="119">
        <v>39765</v>
      </c>
      <c r="P27" s="120">
        <v>39765</v>
      </c>
      <c r="Q27" s="126">
        <v>39765</v>
      </c>
      <c r="R27" s="128">
        <v>39765</v>
      </c>
    </row>
    <row r="28" spans="2:18" s="31" customFormat="1" x14ac:dyDescent="0.2">
      <c r="B28" s="37" t="s">
        <v>305</v>
      </c>
      <c r="C28" s="34" t="s">
        <v>306</v>
      </c>
      <c r="D28" s="189" t="s">
        <v>307</v>
      </c>
      <c r="E28" s="38">
        <v>-5195</v>
      </c>
      <c r="F28" s="79" t="s">
        <v>2801</v>
      </c>
      <c r="G28" s="34" t="s">
        <v>2907</v>
      </c>
      <c r="H28" s="36" t="s">
        <v>2907</v>
      </c>
      <c r="I28" s="35">
        <f t="shared" si="0"/>
        <v>-2.9863477059532251E-4</v>
      </c>
      <c r="J28" s="118">
        <v>-5195</v>
      </c>
      <c r="K28" s="122" t="s">
        <v>2801</v>
      </c>
      <c r="L28" s="84" t="s">
        <v>2907</v>
      </c>
      <c r="M28" s="41">
        <v>39722</v>
      </c>
      <c r="N28" s="41">
        <v>40086</v>
      </c>
      <c r="O28" s="119">
        <v>39756</v>
      </c>
      <c r="P28" s="120">
        <v>39756</v>
      </c>
      <c r="Q28" s="126">
        <v>39756</v>
      </c>
      <c r="R28" s="128">
        <v>39756</v>
      </c>
    </row>
    <row r="29" spans="2:18" s="31" customFormat="1" x14ac:dyDescent="0.2">
      <c r="B29" s="37" t="s">
        <v>1079</v>
      </c>
      <c r="C29" s="34" t="s">
        <v>1080</v>
      </c>
      <c r="D29" s="189" t="s">
        <v>1895</v>
      </c>
      <c r="E29" s="38">
        <v>-5082</v>
      </c>
      <c r="F29" s="79" t="s">
        <v>2801</v>
      </c>
      <c r="G29" s="34" t="s">
        <v>2907</v>
      </c>
      <c r="H29" s="36" t="s">
        <v>2907</v>
      </c>
      <c r="I29" s="35">
        <f t="shared" si="0"/>
        <v>-2.9213896134079484E-4</v>
      </c>
      <c r="J29" s="118">
        <v>-5082</v>
      </c>
      <c r="K29" s="83" t="s">
        <v>2801</v>
      </c>
      <c r="L29" s="71" t="s">
        <v>2907</v>
      </c>
      <c r="M29" s="41">
        <v>39722</v>
      </c>
      <c r="N29" s="41">
        <v>40086</v>
      </c>
      <c r="O29" s="119">
        <v>39765</v>
      </c>
      <c r="P29" s="120">
        <v>39765</v>
      </c>
      <c r="Q29" s="126">
        <v>39765</v>
      </c>
      <c r="R29" s="128">
        <v>39765</v>
      </c>
    </row>
    <row r="30" spans="2:18" s="31" customFormat="1" x14ac:dyDescent="0.2">
      <c r="B30" s="37" t="s">
        <v>269</v>
      </c>
      <c r="C30" s="34" t="s">
        <v>270</v>
      </c>
      <c r="D30" s="189" t="s">
        <v>1895</v>
      </c>
      <c r="E30" s="38">
        <v>-5010.97</v>
      </c>
      <c r="F30" s="79" t="s">
        <v>2801</v>
      </c>
      <c r="G30" s="34" t="s">
        <v>2907</v>
      </c>
      <c r="H30" s="36" t="s">
        <v>2907</v>
      </c>
      <c r="I30" s="35">
        <f t="shared" si="0"/>
        <v>-2.8805579911646647E-4</v>
      </c>
      <c r="J30" s="118">
        <v>-5010.97</v>
      </c>
      <c r="K30" s="122" t="s">
        <v>2801</v>
      </c>
      <c r="L30" s="84" t="s">
        <v>2907</v>
      </c>
      <c r="M30" s="41">
        <v>39722</v>
      </c>
      <c r="N30" s="41">
        <v>40086</v>
      </c>
      <c r="O30" s="119">
        <v>39748</v>
      </c>
      <c r="P30" s="120">
        <v>39748</v>
      </c>
      <c r="Q30" s="126">
        <v>39748</v>
      </c>
      <c r="R30" s="128">
        <v>39748</v>
      </c>
    </row>
    <row r="31" spans="2:18" s="31" customFormat="1" x14ac:dyDescent="0.2">
      <c r="B31" s="37" t="s">
        <v>301</v>
      </c>
      <c r="C31" s="34" t="s">
        <v>302</v>
      </c>
      <c r="D31" s="189" t="s">
        <v>1895</v>
      </c>
      <c r="E31" s="38">
        <v>-4624</v>
      </c>
      <c r="F31" s="79" t="s">
        <v>2801</v>
      </c>
      <c r="G31" s="34" t="s">
        <v>2907</v>
      </c>
      <c r="H31" s="35" t="s">
        <v>2907</v>
      </c>
      <c r="I31" s="35">
        <f t="shared" si="0"/>
        <v>-2.6581081409677985E-4</v>
      </c>
      <c r="J31" s="118">
        <v>-4624</v>
      </c>
      <c r="K31" s="122" t="s">
        <v>2801</v>
      </c>
      <c r="L31" s="84" t="s">
        <v>2907</v>
      </c>
      <c r="M31" s="41">
        <v>39722</v>
      </c>
      <c r="N31" s="41">
        <v>40086</v>
      </c>
      <c r="O31" s="119">
        <v>39756</v>
      </c>
      <c r="P31" s="120">
        <v>39756</v>
      </c>
      <c r="Q31" s="126">
        <v>39756</v>
      </c>
      <c r="R31" s="128">
        <v>39756</v>
      </c>
    </row>
    <row r="32" spans="2:18" s="31" customFormat="1" x14ac:dyDescent="0.2">
      <c r="B32" s="37" t="s">
        <v>253</v>
      </c>
      <c r="C32" s="34" t="s">
        <v>254</v>
      </c>
      <c r="D32" s="189" t="s">
        <v>1895</v>
      </c>
      <c r="E32" s="38">
        <v>-4594</v>
      </c>
      <c r="F32" s="79" t="s">
        <v>2801</v>
      </c>
      <c r="G32" s="34" t="s">
        <v>2907</v>
      </c>
      <c r="H32" s="35" t="s">
        <v>2907</v>
      </c>
      <c r="I32" s="35">
        <f t="shared" si="0"/>
        <v>-2.6408626296725921E-4</v>
      </c>
      <c r="J32" s="118">
        <v>-4594</v>
      </c>
      <c r="K32" s="122" t="s">
        <v>2801</v>
      </c>
      <c r="L32" s="84" t="s">
        <v>2907</v>
      </c>
      <c r="M32" s="41">
        <v>39722</v>
      </c>
      <c r="N32" s="41">
        <v>40086</v>
      </c>
      <c r="O32" s="119">
        <v>39748</v>
      </c>
      <c r="P32" s="120">
        <v>39748</v>
      </c>
      <c r="Q32" s="126">
        <v>39748</v>
      </c>
      <c r="R32" s="128">
        <v>39748</v>
      </c>
    </row>
    <row r="33" spans="2:18" s="31" customFormat="1" x14ac:dyDescent="0.2">
      <c r="B33" s="37" t="s">
        <v>1050</v>
      </c>
      <c r="C33" s="34" t="s">
        <v>1051</v>
      </c>
      <c r="D33" s="189" t="s">
        <v>1895</v>
      </c>
      <c r="E33" s="38">
        <v>-4554</v>
      </c>
      <c r="F33" s="79" t="s">
        <v>2801</v>
      </c>
      <c r="G33" s="34" t="s">
        <v>2907</v>
      </c>
      <c r="H33" s="35" t="s">
        <v>2907</v>
      </c>
      <c r="I33" s="35">
        <f t="shared" si="0"/>
        <v>-2.6178686146123174E-4</v>
      </c>
      <c r="J33" s="118">
        <v>-4554</v>
      </c>
      <c r="K33" s="83" t="s">
        <v>2801</v>
      </c>
      <c r="L33" s="71" t="s">
        <v>2907</v>
      </c>
      <c r="M33" s="41">
        <v>39722</v>
      </c>
      <c r="N33" s="41">
        <v>40086</v>
      </c>
      <c r="O33" s="119">
        <v>39765</v>
      </c>
      <c r="P33" s="120">
        <v>39765</v>
      </c>
      <c r="Q33" s="126">
        <v>39765</v>
      </c>
      <c r="R33" s="128">
        <v>39765</v>
      </c>
    </row>
    <row r="34" spans="2:18" s="31" customFormat="1" x14ac:dyDescent="0.2">
      <c r="B34" s="37" t="s">
        <v>1074</v>
      </c>
      <c r="C34" s="34" t="s">
        <v>1075</v>
      </c>
      <c r="D34" s="189" t="s">
        <v>1895</v>
      </c>
      <c r="E34" s="38">
        <v>-4262</v>
      </c>
      <c r="F34" s="79" t="s">
        <v>2801</v>
      </c>
      <c r="G34" s="34" t="s">
        <v>2907</v>
      </c>
      <c r="H34" s="36" t="s">
        <v>2907</v>
      </c>
      <c r="I34" s="35">
        <f t="shared" si="0"/>
        <v>-2.4500123046723092E-4</v>
      </c>
      <c r="J34" s="118">
        <v>-4262</v>
      </c>
      <c r="K34" s="83" t="s">
        <v>2801</v>
      </c>
      <c r="L34" s="71" t="s">
        <v>2907</v>
      </c>
      <c r="M34" s="41">
        <v>39722</v>
      </c>
      <c r="N34" s="41">
        <v>40086</v>
      </c>
      <c r="O34" s="119">
        <v>39765</v>
      </c>
      <c r="P34" s="120">
        <v>39765</v>
      </c>
      <c r="Q34" s="126">
        <v>39765</v>
      </c>
      <c r="R34" s="128">
        <v>39765</v>
      </c>
    </row>
    <row r="35" spans="2:18" s="31" customFormat="1" x14ac:dyDescent="0.2">
      <c r="B35" s="37" t="s">
        <v>1054</v>
      </c>
      <c r="C35" s="34" t="s">
        <v>1055</v>
      </c>
      <c r="D35" s="189" t="s">
        <v>1895</v>
      </c>
      <c r="E35" s="38">
        <v>-3682</v>
      </c>
      <c r="F35" s="79" t="s">
        <v>2801</v>
      </c>
      <c r="G35" s="34" t="s">
        <v>2907</v>
      </c>
      <c r="H35" s="35" t="s">
        <v>2907</v>
      </c>
      <c r="I35" s="35">
        <f t="shared" si="0"/>
        <v>-2.1165990862983205E-4</v>
      </c>
      <c r="J35" s="118">
        <v>-3682</v>
      </c>
      <c r="K35" s="83" t="s">
        <v>2801</v>
      </c>
      <c r="L35" s="71" t="s">
        <v>2907</v>
      </c>
      <c r="M35" s="41">
        <v>39722</v>
      </c>
      <c r="N35" s="41">
        <v>40086</v>
      </c>
      <c r="O35" s="119">
        <v>39765</v>
      </c>
      <c r="P35" s="120">
        <v>39765</v>
      </c>
      <c r="Q35" s="126">
        <v>39765</v>
      </c>
      <c r="R35" s="128">
        <v>39765</v>
      </c>
    </row>
    <row r="36" spans="2:18" s="31" customFormat="1" x14ac:dyDescent="0.2">
      <c r="B36" s="37" t="s">
        <v>1126</v>
      </c>
      <c r="C36" s="34" t="s">
        <v>1127</v>
      </c>
      <c r="D36" s="189" t="s">
        <v>1895</v>
      </c>
      <c r="E36" s="38">
        <v>-3676</v>
      </c>
      <c r="F36" s="79" t="s">
        <v>2801</v>
      </c>
      <c r="G36" s="34" t="s">
        <v>2907</v>
      </c>
      <c r="H36" s="35" t="s">
        <v>2907</v>
      </c>
      <c r="I36" s="35">
        <f t="shared" si="0"/>
        <v>-2.1131499840392794E-4</v>
      </c>
      <c r="J36" s="118">
        <v>-3676</v>
      </c>
      <c r="K36" s="83" t="s">
        <v>2801</v>
      </c>
      <c r="L36" s="71" t="s">
        <v>2907</v>
      </c>
      <c r="M36" s="41">
        <v>39722</v>
      </c>
      <c r="N36" s="41">
        <v>40086</v>
      </c>
      <c r="O36" s="119">
        <v>39770</v>
      </c>
      <c r="P36" s="120">
        <v>39770</v>
      </c>
      <c r="Q36" s="126">
        <v>39770</v>
      </c>
      <c r="R36" s="128">
        <v>39770</v>
      </c>
    </row>
    <row r="37" spans="2:18" s="31" customFormat="1" x14ac:dyDescent="0.2">
      <c r="B37" s="37" t="s">
        <v>733</v>
      </c>
      <c r="C37" s="34" t="s">
        <v>734</v>
      </c>
      <c r="D37" s="189" t="s">
        <v>1895</v>
      </c>
      <c r="E37" s="38">
        <v>-3438.18</v>
      </c>
      <c r="F37" s="79" t="s">
        <v>2801</v>
      </c>
      <c r="G37" s="34" t="s">
        <v>2907</v>
      </c>
      <c r="H37" s="35" t="s">
        <v>2907</v>
      </c>
      <c r="I37" s="35">
        <f t="shared" si="0"/>
        <v>-1.9764390674984137E-4</v>
      </c>
      <c r="J37" s="118">
        <v>-3438.18</v>
      </c>
      <c r="K37" s="122" t="s">
        <v>2801</v>
      </c>
      <c r="L37" s="84" t="s">
        <v>2907</v>
      </c>
      <c r="M37" s="41">
        <v>39722</v>
      </c>
      <c r="N37" s="41">
        <v>40086</v>
      </c>
      <c r="O37" s="119">
        <v>40052</v>
      </c>
      <c r="P37" s="120">
        <v>40052</v>
      </c>
      <c r="Q37" s="126">
        <v>40052</v>
      </c>
      <c r="R37" s="128">
        <v>40052</v>
      </c>
    </row>
    <row r="38" spans="2:18" s="31" customFormat="1" x14ac:dyDescent="0.2">
      <c r="B38" s="37" t="s">
        <v>247</v>
      </c>
      <c r="C38" s="34" t="s">
        <v>248</v>
      </c>
      <c r="D38" s="189" t="s">
        <v>1895</v>
      </c>
      <c r="E38" s="38">
        <v>-3253</v>
      </c>
      <c r="F38" s="79" t="s">
        <v>2801</v>
      </c>
      <c r="G38" s="34" t="s">
        <v>2907</v>
      </c>
      <c r="H38" s="35" t="s">
        <v>2907</v>
      </c>
      <c r="I38" s="35">
        <f t="shared" si="0"/>
        <v>-1.8699882747768703E-4</v>
      </c>
      <c r="J38" s="118">
        <v>-3253</v>
      </c>
      <c r="K38" s="122" t="s">
        <v>2801</v>
      </c>
      <c r="L38" s="84" t="s">
        <v>2907</v>
      </c>
      <c r="M38" s="41">
        <v>39722</v>
      </c>
      <c r="N38" s="41">
        <v>40086</v>
      </c>
      <c r="O38" s="119">
        <v>39748</v>
      </c>
      <c r="P38" s="120">
        <v>39748</v>
      </c>
      <c r="Q38" s="126">
        <v>39748</v>
      </c>
      <c r="R38" s="128">
        <v>39748</v>
      </c>
    </row>
    <row r="39" spans="2:18" s="31" customFormat="1" x14ac:dyDescent="0.2">
      <c r="B39" s="37" t="s">
        <v>1202</v>
      </c>
      <c r="C39" s="34" t="s">
        <v>1203</v>
      </c>
      <c r="D39" s="189" t="s">
        <v>1204</v>
      </c>
      <c r="E39" s="38">
        <v>-3230.65</v>
      </c>
      <c r="F39" s="79">
        <v>6184.81</v>
      </c>
      <c r="G39" s="34">
        <v>-6184.74</v>
      </c>
      <c r="H39" s="35">
        <f>G39/F39</f>
        <v>-0.99998868194819235</v>
      </c>
      <c r="I39" s="35">
        <f t="shared" si="0"/>
        <v>4.0239526355481381E-9</v>
      </c>
      <c r="J39" s="118">
        <v>7.0000000000000007E-2</v>
      </c>
      <c r="K39" s="121">
        <v>6184.81</v>
      </c>
      <c r="L39" s="71">
        <f>J39-K39</f>
        <v>-6184.7400000000007</v>
      </c>
      <c r="M39" s="41">
        <v>39722</v>
      </c>
      <c r="N39" s="41">
        <v>40086</v>
      </c>
      <c r="O39" s="119">
        <v>39498</v>
      </c>
      <c r="P39" s="120">
        <v>39498</v>
      </c>
      <c r="Q39" s="126">
        <v>39864</v>
      </c>
      <c r="R39" s="128">
        <v>39864</v>
      </c>
    </row>
    <row r="40" spans="2:18" s="31" customFormat="1" x14ac:dyDescent="0.2">
      <c r="B40" s="37" t="s">
        <v>312</v>
      </c>
      <c r="C40" s="34" t="s">
        <v>313</v>
      </c>
      <c r="D40" s="189" t="s">
        <v>1895</v>
      </c>
      <c r="E40" s="38">
        <v>-3140</v>
      </c>
      <c r="F40" s="79" t="s">
        <v>2801</v>
      </c>
      <c r="G40" s="34" t="s">
        <v>2907</v>
      </c>
      <c r="H40" s="35" t="s">
        <v>2907</v>
      </c>
      <c r="I40" s="35">
        <f t="shared" si="0"/>
        <v>-1.8050301822315933E-4</v>
      </c>
      <c r="J40" s="118">
        <v>-3140</v>
      </c>
      <c r="K40" s="122" t="s">
        <v>2801</v>
      </c>
      <c r="L40" s="84" t="s">
        <v>2907</v>
      </c>
      <c r="M40" s="41">
        <v>39722</v>
      </c>
      <c r="N40" s="41">
        <v>40086</v>
      </c>
      <c r="O40" s="119">
        <v>39756</v>
      </c>
      <c r="P40" s="120">
        <v>39756</v>
      </c>
      <c r="Q40" s="126">
        <v>39756</v>
      </c>
      <c r="R40" s="128">
        <v>39756</v>
      </c>
    </row>
    <row r="41" spans="2:18" s="31" customFormat="1" x14ac:dyDescent="0.2">
      <c r="B41" s="37" t="s">
        <v>1093</v>
      </c>
      <c r="C41" s="34" t="s">
        <v>1094</v>
      </c>
      <c r="D41" s="189" t="s">
        <v>1895</v>
      </c>
      <c r="E41" s="38">
        <v>-3068</v>
      </c>
      <c r="F41" s="79" t="s">
        <v>2801</v>
      </c>
      <c r="G41" s="34" t="s">
        <v>2907</v>
      </c>
      <c r="H41" s="35" t="s">
        <v>2907</v>
      </c>
      <c r="I41" s="35">
        <f t="shared" si="0"/>
        <v>-1.7636409551230982E-4</v>
      </c>
      <c r="J41" s="118">
        <v>-3068</v>
      </c>
      <c r="K41" s="83" t="s">
        <v>2801</v>
      </c>
      <c r="L41" s="71" t="s">
        <v>2907</v>
      </c>
      <c r="M41" s="41">
        <v>39722</v>
      </c>
      <c r="N41" s="41">
        <v>40086</v>
      </c>
      <c r="O41" s="119">
        <v>39765</v>
      </c>
      <c r="P41" s="120">
        <v>39765</v>
      </c>
      <c r="Q41" s="126">
        <v>39765</v>
      </c>
      <c r="R41" s="128">
        <v>39765</v>
      </c>
    </row>
    <row r="42" spans="2:18" s="31" customFormat="1" x14ac:dyDescent="0.2">
      <c r="B42" s="37" t="s">
        <v>1969</v>
      </c>
      <c r="C42" s="34" t="s">
        <v>1970</v>
      </c>
      <c r="D42" s="189" t="s">
        <v>1971</v>
      </c>
      <c r="E42" s="38">
        <v>-2943.32</v>
      </c>
      <c r="F42" s="79">
        <v>4572</v>
      </c>
      <c r="G42" s="34">
        <v>1210.3900000000001</v>
      </c>
      <c r="H42" s="36">
        <f>G42/F42</f>
        <v>0.26473972003499563</v>
      </c>
      <c r="I42" s="35">
        <f t="shared" si="0"/>
        <v>3.3240090686095997E-4</v>
      </c>
      <c r="J42" s="118">
        <v>5782.39</v>
      </c>
      <c r="K42" s="121">
        <v>4572</v>
      </c>
      <c r="L42" s="71">
        <f>J42-K42</f>
        <v>1210.3900000000003</v>
      </c>
      <c r="M42" s="41">
        <v>39722</v>
      </c>
      <c r="N42" s="41">
        <v>40086</v>
      </c>
      <c r="O42" s="119">
        <v>39168</v>
      </c>
      <c r="P42" s="120">
        <v>39168</v>
      </c>
      <c r="Q42" s="126">
        <v>39528</v>
      </c>
      <c r="R42" s="128">
        <v>39528</v>
      </c>
    </row>
    <row r="43" spans="2:18" s="31" customFormat="1" x14ac:dyDescent="0.2">
      <c r="B43" s="37" t="s">
        <v>1064</v>
      </c>
      <c r="C43" s="34" t="s">
        <v>1065</v>
      </c>
      <c r="D43" s="189" t="s">
        <v>1895</v>
      </c>
      <c r="E43" s="38">
        <v>-2723</v>
      </c>
      <c r="F43" s="79" t="s">
        <v>2801</v>
      </c>
      <c r="G43" s="34" t="s">
        <v>2907</v>
      </c>
      <c r="H43" s="35" t="s">
        <v>2907</v>
      </c>
      <c r="I43" s="35">
        <f t="shared" si="0"/>
        <v>-1.5653175752282256E-4</v>
      </c>
      <c r="J43" s="118">
        <v>-2723</v>
      </c>
      <c r="K43" s="83" t="s">
        <v>2801</v>
      </c>
      <c r="L43" s="71" t="s">
        <v>2907</v>
      </c>
      <c r="M43" s="41">
        <v>39722</v>
      </c>
      <c r="N43" s="41">
        <v>40086</v>
      </c>
      <c r="O43" s="119">
        <v>39765</v>
      </c>
      <c r="P43" s="120">
        <v>39765</v>
      </c>
      <c r="Q43" s="126">
        <v>39765</v>
      </c>
      <c r="R43" s="128">
        <v>39765</v>
      </c>
    </row>
    <row r="44" spans="2:18" s="31" customFormat="1" x14ac:dyDescent="0.2">
      <c r="B44" s="37" t="s">
        <v>106</v>
      </c>
      <c r="C44" s="34" t="s">
        <v>107</v>
      </c>
      <c r="D44" s="189" t="s">
        <v>108</v>
      </c>
      <c r="E44" s="38">
        <v>-2618.65</v>
      </c>
      <c r="F44" s="79">
        <v>7843</v>
      </c>
      <c r="G44" s="34">
        <v>-10461.65</v>
      </c>
      <c r="H44" s="35">
        <f>G44/F44</f>
        <v>-1.3338837179650644</v>
      </c>
      <c r="I44" s="35">
        <f t="shared" si="0"/>
        <v>-1.5053319384397332E-4</v>
      </c>
      <c r="J44" s="118">
        <v>-2618.65</v>
      </c>
      <c r="K44" s="121">
        <v>7843</v>
      </c>
      <c r="L44" s="71">
        <f>J44-K44</f>
        <v>-10461.65</v>
      </c>
      <c r="M44" s="41">
        <v>39722</v>
      </c>
      <c r="N44" s="41">
        <v>40086</v>
      </c>
      <c r="O44" s="119">
        <v>40003</v>
      </c>
      <c r="P44" s="120">
        <v>40003</v>
      </c>
      <c r="Q44" s="126">
        <v>40084</v>
      </c>
      <c r="R44" s="128">
        <v>40084</v>
      </c>
    </row>
    <row r="45" spans="2:18" s="31" customFormat="1" x14ac:dyDescent="0.2">
      <c r="B45" s="37" t="s">
        <v>739</v>
      </c>
      <c r="C45" s="34" t="s">
        <v>740</v>
      </c>
      <c r="D45" s="189" t="s">
        <v>1895</v>
      </c>
      <c r="E45" s="38">
        <v>-2602.27</v>
      </c>
      <c r="F45" s="79" t="s">
        <v>2801</v>
      </c>
      <c r="G45" s="34" t="s">
        <v>2907</v>
      </c>
      <c r="H45" s="35" t="s">
        <v>2907</v>
      </c>
      <c r="I45" s="35">
        <f t="shared" si="0"/>
        <v>-1.4959158892725505E-4</v>
      </c>
      <c r="J45" s="118">
        <v>-2602.27</v>
      </c>
      <c r="K45" s="122" t="s">
        <v>2801</v>
      </c>
      <c r="L45" s="84" t="s">
        <v>2907</v>
      </c>
      <c r="M45" s="41">
        <v>39722</v>
      </c>
      <c r="N45" s="41">
        <v>40086</v>
      </c>
      <c r="O45" s="119">
        <v>40052</v>
      </c>
      <c r="P45" s="120">
        <v>40052</v>
      </c>
      <c r="Q45" s="126">
        <v>40052</v>
      </c>
      <c r="R45" s="128">
        <v>40052</v>
      </c>
    </row>
    <row r="46" spans="2:18" s="31" customFormat="1" x14ac:dyDescent="0.2">
      <c r="B46" s="37" t="s">
        <v>308</v>
      </c>
      <c r="C46" s="34" t="s">
        <v>309</v>
      </c>
      <c r="D46" s="189" t="s">
        <v>1895</v>
      </c>
      <c r="E46" s="38">
        <v>-2572</v>
      </c>
      <c r="F46" s="79" t="s">
        <v>2801</v>
      </c>
      <c r="G46" s="34" t="s">
        <v>2907</v>
      </c>
      <c r="H46" s="35" t="s">
        <v>2907</v>
      </c>
      <c r="I46" s="35">
        <f t="shared" si="0"/>
        <v>-1.4785151683756873E-4</v>
      </c>
      <c r="J46" s="118">
        <v>-2572</v>
      </c>
      <c r="K46" s="122" t="s">
        <v>2801</v>
      </c>
      <c r="L46" s="84" t="s">
        <v>2907</v>
      </c>
      <c r="M46" s="41">
        <v>39722</v>
      </c>
      <c r="N46" s="41">
        <v>40086</v>
      </c>
      <c r="O46" s="119">
        <v>39756</v>
      </c>
      <c r="P46" s="120">
        <v>39756</v>
      </c>
      <c r="Q46" s="126">
        <v>39756</v>
      </c>
      <c r="R46" s="128">
        <v>39756</v>
      </c>
    </row>
    <row r="47" spans="2:18" s="31" customFormat="1" x14ac:dyDescent="0.2">
      <c r="B47" s="37" t="s">
        <v>735</v>
      </c>
      <c r="C47" s="34" t="s">
        <v>736</v>
      </c>
      <c r="D47" s="189" t="s">
        <v>1895</v>
      </c>
      <c r="E47" s="38">
        <v>-2489.5500000000002</v>
      </c>
      <c r="F47" s="79" t="s">
        <v>2801</v>
      </c>
      <c r="G47" s="34" t="s">
        <v>2907</v>
      </c>
      <c r="H47" s="35" t="s">
        <v>2907</v>
      </c>
      <c r="I47" s="35">
        <f t="shared" si="0"/>
        <v>-1.4311187548326953E-4</v>
      </c>
      <c r="J47" s="118">
        <v>-2489.5500000000002</v>
      </c>
      <c r="K47" s="122" t="s">
        <v>2801</v>
      </c>
      <c r="L47" s="84" t="s">
        <v>2907</v>
      </c>
      <c r="M47" s="41">
        <v>39722</v>
      </c>
      <c r="N47" s="41">
        <v>40086</v>
      </c>
      <c r="O47" s="119">
        <v>40052</v>
      </c>
      <c r="P47" s="120">
        <v>40052</v>
      </c>
      <c r="Q47" s="126">
        <v>40052</v>
      </c>
      <c r="R47" s="128">
        <v>40052</v>
      </c>
    </row>
    <row r="48" spans="2:18" s="31" customFormat="1" x14ac:dyDescent="0.2">
      <c r="B48" s="37" t="s">
        <v>1124</v>
      </c>
      <c r="C48" s="34" t="s">
        <v>1125</v>
      </c>
      <c r="D48" s="189" t="s">
        <v>1895</v>
      </c>
      <c r="E48" s="38">
        <v>-2481</v>
      </c>
      <c r="F48" s="79" t="s">
        <v>2801</v>
      </c>
      <c r="G48" s="34" t="s">
        <v>2907</v>
      </c>
      <c r="H48" s="35" t="s">
        <v>2907</v>
      </c>
      <c r="I48" s="35">
        <f t="shared" si="0"/>
        <v>-1.4262037841135614E-4</v>
      </c>
      <c r="J48" s="118">
        <v>-2481</v>
      </c>
      <c r="K48" s="83" t="s">
        <v>2801</v>
      </c>
      <c r="L48" s="71" t="s">
        <v>2907</v>
      </c>
      <c r="M48" s="41">
        <v>39722</v>
      </c>
      <c r="N48" s="41">
        <v>40086</v>
      </c>
      <c r="O48" s="119">
        <v>39770</v>
      </c>
      <c r="P48" s="120">
        <v>39770</v>
      </c>
      <c r="Q48" s="126">
        <v>39770</v>
      </c>
      <c r="R48" s="128">
        <v>39770</v>
      </c>
    </row>
    <row r="49" spans="2:18" s="31" customFormat="1" x14ac:dyDescent="0.2">
      <c r="B49" s="37" t="s">
        <v>1811</v>
      </c>
      <c r="C49" s="34" t="s">
        <v>1812</v>
      </c>
      <c r="D49" s="189" t="s">
        <v>1895</v>
      </c>
      <c r="E49" s="38">
        <v>-2438</v>
      </c>
      <c r="F49" s="79" t="s">
        <v>2801</v>
      </c>
      <c r="G49" s="34" t="s">
        <v>2907</v>
      </c>
      <c r="H49" s="35" t="s">
        <v>2907</v>
      </c>
      <c r="I49" s="35">
        <f t="shared" si="0"/>
        <v>-1.4014852179237657E-4</v>
      </c>
      <c r="J49" s="118">
        <v>-2438</v>
      </c>
      <c r="K49" s="122" t="s">
        <v>2801</v>
      </c>
      <c r="L49" s="84" t="s">
        <v>2907</v>
      </c>
      <c r="M49" s="41">
        <v>39722</v>
      </c>
      <c r="N49" s="41">
        <v>40086</v>
      </c>
      <c r="O49" s="119">
        <v>39742</v>
      </c>
      <c r="P49" s="120">
        <v>39742</v>
      </c>
      <c r="Q49" s="126">
        <v>39742</v>
      </c>
      <c r="R49" s="128">
        <v>39742</v>
      </c>
    </row>
    <row r="50" spans="2:18" s="31" customFormat="1" x14ac:dyDescent="0.2">
      <c r="B50" s="37" t="s">
        <v>255</v>
      </c>
      <c r="C50" s="34" t="s">
        <v>256</v>
      </c>
      <c r="D50" s="189" t="s">
        <v>1895</v>
      </c>
      <c r="E50" s="38">
        <v>-2436</v>
      </c>
      <c r="F50" s="79" t="s">
        <v>2801</v>
      </c>
      <c r="G50" s="34" t="s">
        <v>2907</v>
      </c>
      <c r="H50" s="35" t="s">
        <v>2907</v>
      </c>
      <c r="I50" s="35">
        <f t="shared" si="0"/>
        <v>-1.400335517170752E-4</v>
      </c>
      <c r="J50" s="118">
        <v>-2436</v>
      </c>
      <c r="K50" s="122" t="s">
        <v>2801</v>
      </c>
      <c r="L50" s="84" t="s">
        <v>2907</v>
      </c>
      <c r="M50" s="41">
        <v>39722</v>
      </c>
      <c r="N50" s="41">
        <v>40086</v>
      </c>
      <c r="O50" s="119">
        <v>39748</v>
      </c>
      <c r="P50" s="120">
        <v>39748</v>
      </c>
      <c r="Q50" s="126">
        <v>39748</v>
      </c>
      <c r="R50" s="128">
        <v>39748</v>
      </c>
    </row>
    <row r="51" spans="2:18" s="31" customFormat="1" x14ac:dyDescent="0.2">
      <c r="B51" s="37" t="s">
        <v>1118</v>
      </c>
      <c r="C51" s="34" t="s">
        <v>1119</v>
      </c>
      <c r="D51" s="189" t="s">
        <v>1895</v>
      </c>
      <c r="E51" s="38">
        <v>-2395</v>
      </c>
      <c r="F51" s="79" t="s">
        <v>2801</v>
      </c>
      <c r="G51" s="34" t="s">
        <v>2907</v>
      </c>
      <c r="H51" s="35" t="s">
        <v>2907</v>
      </c>
      <c r="I51" s="35">
        <f t="shared" si="0"/>
        <v>-1.3767666517339701E-4</v>
      </c>
      <c r="J51" s="118">
        <v>-2395</v>
      </c>
      <c r="K51" s="83" t="s">
        <v>2801</v>
      </c>
      <c r="L51" s="71" t="s">
        <v>2907</v>
      </c>
      <c r="M51" s="41">
        <v>39722</v>
      </c>
      <c r="N51" s="41">
        <v>40086</v>
      </c>
      <c r="O51" s="119">
        <v>39770</v>
      </c>
      <c r="P51" s="120">
        <v>39770</v>
      </c>
      <c r="Q51" s="126">
        <v>39770</v>
      </c>
      <c r="R51" s="128">
        <v>39770</v>
      </c>
    </row>
    <row r="52" spans="2:18" s="31" customFormat="1" x14ac:dyDescent="0.2">
      <c r="B52" s="37" t="s">
        <v>972</v>
      </c>
      <c r="C52" s="34" t="s">
        <v>973</v>
      </c>
      <c r="D52" s="189" t="s">
        <v>974</v>
      </c>
      <c r="E52" s="38">
        <v>-2324.9299999999998</v>
      </c>
      <c r="F52" s="79">
        <v>4161</v>
      </c>
      <c r="G52" s="34">
        <v>-6485.93</v>
      </c>
      <c r="H52" s="35">
        <f>G52/F52</f>
        <v>-1.5587430906032205</v>
      </c>
      <c r="I52" s="35">
        <f t="shared" si="0"/>
        <v>-1.3364868858521331E-4</v>
      </c>
      <c r="J52" s="118">
        <v>-2324.9299999999998</v>
      </c>
      <c r="K52" s="121">
        <v>4161</v>
      </c>
      <c r="L52" s="71">
        <f>J52-K52</f>
        <v>-6485.93</v>
      </c>
      <c r="M52" s="41">
        <v>39722</v>
      </c>
      <c r="N52" s="41">
        <v>40086</v>
      </c>
      <c r="O52" s="119">
        <v>39689</v>
      </c>
      <c r="P52" s="120">
        <v>39689</v>
      </c>
      <c r="Q52" s="126">
        <v>39721</v>
      </c>
      <c r="R52" s="128">
        <v>39721</v>
      </c>
    </row>
    <row r="53" spans="2:18" s="31" customFormat="1" x14ac:dyDescent="0.2">
      <c r="B53" s="37" t="s">
        <v>257</v>
      </c>
      <c r="C53" s="34" t="s">
        <v>258</v>
      </c>
      <c r="D53" s="189" t="s">
        <v>1895</v>
      </c>
      <c r="E53" s="38">
        <v>-2209</v>
      </c>
      <c r="F53" s="79" t="s">
        <v>2801</v>
      </c>
      <c r="G53" s="34" t="s">
        <v>2907</v>
      </c>
      <c r="H53" s="35" t="s">
        <v>2907</v>
      </c>
      <c r="I53" s="35">
        <f t="shared" si="0"/>
        <v>-1.269844481703691E-4</v>
      </c>
      <c r="J53" s="118">
        <v>-2209</v>
      </c>
      <c r="K53" s="122" t="s">
        <v>2801</v>
      </c>
      <c r="L53" s="84" t="s">
        <v>2907</v>
      </c>
      <c r="M53" s="41">
        <v>39722</v>
      </c>
      <c r="N53" s="41">
        <v>40086</v>
      </c>
      <c r="O53" s="119">
        <v>39748</v>
      </c>
      <c r="P53" s="120">
        <v>39748</v>
      </c>
      <c r="Q53" s="126">
        <v>39748</v>
      </c>
      <c r="R53" s="128">
        <v>39748</v>
      </c>
    </row>
    <row r="54" spans="2:18" s="31" customFormat="1" x14ac:dyDescent="0.2">
      <c r="B54" s="37" t="s">
        <v>743</v>
      </c>
      <c r="C54" s="34" t="s">
        <v>744</v>
      </c>
      <c r="D54" s="189" t="s">
        <v>1895</v>
      </c>
      <c r="E54" s="38">
        <v>-2131.63</v>
      </c>
      <c r="F54" s="79" t="s">
        <v>2801</v>
      </c>
      <c r="G54" s="34" t="s">
        <v>2907</v>
      </c>
      <c r="H54" s="35" t="s">
        <v>2907</v>
      </c>
      <c r="I54" s="35">
        <f t="shared" si="0"/>
        <v>-1.2253683080733538E-4</v>
      </c>
      <c r="J54" s="118">
        <v>-2131.63</v>
      </c>
      <c r="K54" s="122" t="s">
        <v>2801</v>
      </c>
      <c r="L54" s="84" t="s">
        <v>2907</v>
      </c>
      <c r="M54" s="41">
        <v>39722</v>
      </c>
      <c r="N54" s="41">
        <v>40086</v>
      </c>
      <c r="O54" s="119">
        <v>40052</v>
      </c>
      <c r="P54" s="120">
        <v>40052</v>
      </c>
      <c r="Q54" s="126">
        <v>40052</v>
      </c>
      <c r="R54" s="128">
        <v>40052</v>
      </c>
    </row>
    <row r="55" spans="2:18" s="31" customFormat="1" x14ac:dyDescent="0.2">
      <c r="B55" s="37" t="s">
        <v>1116</v>
      </c>
      <c r="C55" s="34" t="s">
        <v>1117</v>
      </c>
      <c r="D55" s="189" t="s">
        <v>1895</v>
      </c>
      <c r="E55" s="38">
        <v>-2096</v>
      </c>
      <c r="F55" s="79" t="s">
        <v>2801</v>
      </c>
      <c r="G55" s="34" t="s">
        <v>2907</v>
      </c>
      <c r="H55" s="35" t="s">
        <v>2907</v>
      </c>
      <c r="I55" s="35">
        <f t="shared" si="0"/>
        <v>-1.2048863891584139E-4</v>
      </c>
      <c r="J55" s="118">
        <v>-2096</v>
      </c>
      <c r="K55" s="83" t="s">
        <v>2801</v>
      </c>
      <c r="L55" s="71" t="s">
        <v>2907</v>
      </c>
      <c r="M55" s="41">
        <v>39722</v>
      </c>
      <c r="N55" s="41">
        <v>40086</v>
      </c>
      <c r="O55" s="119">
        <v>39770</v>
      </c>
      <c r="P55" s="120">
        <v>39770</v>
      </c>
      <c r="Q55" s="126">
        <v>39770</v>
      </c>
      <c r="R55" s="128">
        <v>39770</v>
      </c>
    </row>
    <row r="56" spans="2:18" s="31" customFormat="1" x14ac:dyDescent="0.2">
      <c r="B56" s="37" t="s">
        <v>236</v>
      </c>
      <c r="C56" s="34" t="s">
        <v>237</v>
      </c>
      <c r="D56" s="189" t="s">
        <v>1895</v>
      </c>
      <c r="E56" s="38">
        <v>-1944</v>
      </c>
      <c r="F56" s="79" t="s">
        <v>2801</v>
      </c>
      <c r="G56" s="34" t="s">
        <v>2907</v>
      </c>
      <c r="H56" s="35" t="s">
        <v>2907</v>
      </c>
      <c r="I56" s="35">
        <f t="shared" si="0"/>
        <v>-1.1175091319293686E-4</v>
      </c>
      <c r="J56" s="118">
        <v>-1944</v>
      </c>
      <c r="K56" s="122" t="s">
        <v>2801</v>
      </c>
      <c r="L56" s="84" t="s">
        <v>2907</v>
      </c>
      <c r="M56" s="41">
        <v>39722</v>
      </c>
      <c r="N56" s="41">
        <v>40086</v>
      </c>
      <c r="O56" s="119">
        <v>39742</v>
      </c>
      <c r="P56" s="120">
        <v>39742</v>
      </c>
      <c r="Q56" s="126">
        <v>39742</v>
      </c>
      <c r="R56" s="128">
        <v>39742</v>
      </c>
    </row>
    <row r="57" spans="2:18" s="31" customFormat="1" x14ac:dyDescent="0.2">
      <c r="B57" s="37" t="s">
        <v>297</v>
      </c>
      <c r="C57" s="34" t="s">
        <v>298</v>
      </c>
      <c r="D57" s="189" t="s">
        <v>1895</v>
      </c>
      <c r="E57" s="38">
        <v>-1907</v>
      </c>
      <c r="F57" s="79" t="s">
        <v>2801</v>
      </c>
      <c r="G57" s="34" t="s">
        <v>2907</v>
      </c>
      <c r="H57" s="35" t="s">
        <v>2907</v>
      </c>
      <c r="I57" s="35">
        <f t="shared" si="0"/>
        <v>-1.0962396679986142E-4</v>
      </c>
      <c r="J57" s="118">
        <v>-1907</v>
      </c>
      <c r="K57" s="122" t="s">
        <v>2801</v>
      </c>
      <c r="L57" s="84" t="s">
        <v>2907</v>
      </c>
      <c r="M57" s="41">
        <v>39722</v>
      </c>
      <c r="N57" s="41">
        <v>40086</v>
      </c>
      <c r="O57" s="119">
        <v>39756</v>
      </c>
      <c r="P57" s="120">
        <v>39756</v>
      </c>
      <c r="Q57" s="126">
        <v>39756</v>
      </c>
      <c r="R57" s="128">
        <v>39756</v>
      </c>
    </row>
    <row r="58" spans="2:18" s="31" customFormat="1" x14ac:dyDescent="0.2">
      <c r="B58" s="37" t="s">
        <v>1048</v>
      </c>
      <c r="C58" s="34" t="s">
        <v>1049</v>
      </c>
      <c r="D58" s="189" t="s">
        <v>1895</v>
      </c>
      <c r="E58" s="38">
        <v>-1861</v>
      </c>
      <c r="F58" s="79" t="s">
        <v>2801</v>
      </c>
      <c r="G58" s="34" t="s">
        <v>2907</v>
      </c>
      <c r="H58" s="35" t="s">
        <v>2907</v>
      </c>
      <c r="I58" s="35">
        <f t="shared" si="0"/>
        <v>-1.0697965506792978E-4</v>
      </c>
      <c r="J58" s="118">
        <v>-1861</v>
      </c>
      <c r="K58" s="83" t="s">
        <v>2801</v>
      </c>
      <c r="L58" s="71" t="s">
        <v>2907</v>
      </c>
      <c r="M58" s="41">
        <v>39722</v>
      </c>
      <c r="N58" s="41">
        <v>40086</v>
      </c>
      <c r="O58" s="119">
        <v>39765</v>
      </c>
      <c r="P58" s="120">
        <v>39765</v>
      </c>
      <c r="Q58" s="126">
        <v>39765</v>
      </c>
      <c r="R58" s="128">
        <v>39765</v>
      </c>
    </row>
    <row r="59" spans="2:18" s="31" customFormat="1" x14ac:dyDescent="0.2">
      <c r="B59" s="37" t="s">
        <v>279</v>
      </c>
      <c r="C59" s="34" t="s">
        <v>280</v>
      </c>
      <c r="D59" s="189" t="s">
        <v>1895</v>
      </c>
      <c r="E59" s="38">
        <v>-1829</v>
      </c>
      <c r="F59" s="79" t="s">
        <v>2801</v>
      </c>
      <c r="G59" s="34" t="s">
        <v>2907</v>
      </c>
      <c r="H59" s="35" t="s">
        <v>2907</v>
      </c>
      <c r="I59" s="35">
        <f t="shared" si="0"/>
        <v>-1.0514013386310777E-4</v>
      </c>
      <c r="J59" s="118">
        <v>-1829</v>
      </c>
      <c r="K59" s="122" t="s">
        <v>2801</v>
      </c>
      <c r="L59" s="84" t="s">
        <v>2907</v>
      </c>
      <c r="M59" s="41">
        <v>39722</v>
      </c>
      <c r="N59" s="41">
        <v>40086</v>
      </c>
      <c r="O59" s="119">
        <v>39755</v>
      </c>
      <c r="P59" s="120">
        <v>39755</v>
      </c>
      <c r="Q59" s="126">
        <v>39755</v>
      </c>
      <c r="R59" s="128">
        <v>39755</v>
      </c>
    </row>
    <row r="60" spans="2:18" s="31" customFormat="1" x14ac:dyDescent="0.2">
      <c r="B60" s="37" t="s">
        <v>285</v>
      </c>
      <c r="C60" s="34" t="s">
        <v>286</v>
      </c>
      <c r="D60" s="189" t="s">
        <v>1895</v>
      </c>
      <c r="E60" s="38">
        <v>-1818</v>
      </c>
      <c r="F60" s="79" t="s">
        <v>2801</v>
      </c>
      <c r="G60" s="34" t="s">
        <v>2907</v>
      </c>
      <c r="H60" s="35" t="s">
        <v>2907</v>
      </c>
      <c r="I60" s="35">
        <f t="shared" si="0"/>
        <v>-1.0450779844895021E-4</v>
      </c>
      <c r="J60" s="118">
        <v>-1818</v>
      </c>
      <c r="K60" s="122" t="s">
        <v>2801</v>
      </c>
      <c r="L60" s="84" t="s">
        <v>2907</v>
      </c>
      <c r="M60" s="41">
        <v>39722</v>
      </c>
      <c r="N60" s="41">
        <v>40086</v>
      </c>
      <c r="O60" s="119">
        <v>39756</v>
      </c>
      <c r="P60" s="120">
        <v>39756</v>
      </c>
      <c r="Q60" s="126">
        <v>39756</v>
      </c>
      <c r="R60" s="128">
        <v>39756</v>
      </c>
    </row>
    <row r="61" spans="2:18" s="31" customFormat="1" x14ac:dyDescent="0.2">
      <c r="B61" s="37" t="s">
        <v>1089</v>
      </c>
      <c r="C61" s="34" t="s">
        <v>1090</v>
      </c>
      <c r="D61" s="189" t="s">
        <v>1895</v>
      </c>
      <c r="E61" s="38">
        <v>-1756</v>
      </c>
      <c r="F61" s="79" t="s">
        <v>2801</v>
      </c>
      <c r="G61" s="34" t="s">
        <v>2907</v>
      </c>
      <c r="H61" s="35" t="s">
        <v>2907</v>
      </c>
      <c r="I61" s="35">
        <f t="shared" si="0"/>
        <v>-1.0094372611460758E-4</v>
      </c>
      <c r="J61" s="118">
        <v>-1756</v>
      </c>
      <c r="K61" s="83" t="s">
        <v>2801</v>
      </c>
      <c r="L61" s="71" t="s">
        <v>2907</v>
      </c>
      <c r="M61" s="41">
        <v>39722</v>
      </c>
      <c r="N61" s="41">
        <v>40086</v>
      </c>
      <c r="O61" s="119">
        <v>39765</v>
      </c>
      <c r="P61" s="120">
        <v>39765</v>
      </c>
      <c r="Q61" s="126">
        <v>39765</v>
      </c>
      <c r="R61" s="128">
        <v>39765</v>
      </c>
    </row>
    <row r="62" spans="2:18" s="31" customFormat="1" x14ac:dyDescent="0.2">
      <c r="B62" s="37" t="s">
        <v>263</v>
      </c>
      <c r="C62" s="34" t="s">
        <v>264</v>
      </c>
      <c r="D62" s="189" t="s">
        <v>1895</v>
      </c>
      <c r="E62" s="38">
        <v>-1684</v>
      </c>
      <c r="F62" s="79" t="s">
        <v>2801</v>
      </c>
      <c r="G62" s="34" t="s">
        <v>2907</v>
      </c>
      <c r="H62" s="35" t="s">
        <v>2907</v>
      </c>
      <c r="I62" s="35">
        <f t="shared" si="0"/>
        <v>-9.6804803403758061E-5</v>
      </c>
      <c r="J62" s="118">
        <v>-1684</v>
      </c>
      <c r="K62" s="122" t="s">
        <v>2801</v>
      </c>
      <c r="L62" s="84" t="s">
        <v>2907</v>
      </c>
      <c r="M62" s="41">
        <v>39722</v>
      </c>
      <c r="N62" s="41">
        <v>40086</v>
      </c>
      <c r="O62" s="119">
        <v>39748</v>
      </c>
      <c r="P62" s="120">
        <v>39748</v>
      </c>
      <c r="Q62" s="126">
        <v>39748</v>
      </c>
      <c r="R62" s="128">
        <v>39748</v>
      </c>
    </row>
    <row r="63" spans="2:18" s="31" customFormat="1" x14ac:dyDescent="0.2">
      <c r="B63" s="37" t="s">
        <v>1106</v>
      </c>
      <c r="C63" s="34" t="s">
        <v>1107</v>
      </c>
      <c r="D63" s="189" t="s">
        <v>1895</v>
      </c>
      <c r="E63" s="38">
        <v>-1601</v>
      </c>
      <c r="F63" s="79" t="s">
        <v>2801</v>
      </c>
      <c r="G63" s="34" t="s">
        <v>2907</v>
      </c>
      <c r="H63" s="35" t="s">
        <v>2907</v>
      </c>
      <c r="I63" s="35">
        <f t="shared" si="0"/>
        <v>-9.203354527875099E-5</v>
      </c>
      <c r="J63" s="118">
        <v>-1601</v>
      </c>
      <c r="K63" s="83" t="s">
        <v>2801</v>
      </c>
      <c r="L63" s="71" t="s">
        <v>2907</v>
      </c>
      <c r="M63" s="41">
        <v>39722</v>
      </c>
      <c r="N63" s="41">
        <v>40086</v>
      </c>
      <c r="O63" s="119">
        <v>39770</v>
      </c>
      <c r="P63" s="120">
        <v>39770</v>
      </c>
      <c r="Q63" s="126">
        <v>39770</v>
      </c>
      <c r="R63" s="128">
        <v>39770</v>
      </c>
    </row>
    <row r="64" spans="2:18" s="31" customFormat="1" x14ac:dyDescent="0.2">
      <c r="B64" s="37" t="s">
        <v>1060</v>
      </c>
      <c r="C64" s="34" t="s">
        <v>1061</v>
      </c>
      <c r="D64" s="189" t="s">
        <v>1895</v>
      </c>
      <c r="E64" s="38">
        <v>-1532</v>
      </c>
      <c r="F64" s="79" t="s">
        <v>2801</v>
      </c>
      <c r="G64" s="34" t="s">
        <v>2907</v>
      </c>
      <c r="H64" s="35" t="s">
        <v>2907</v>
      </c>
      <c r="I64" s="35">
        <f t="shared" si="0"/>
        <v>-8.8067077680853539E-5</v>
      </c>
      <c r="J64" s="118">
        <v>-1532</v>
      </c>
      <c r="K64" s="83" t="s">
        <v>2801</v>
      </c>
      <c r="L64" s="71" t="s">
        <v>2907</v>
      </c>
      <c r="M64" s="41">
        <v>39722</v>
      </c>
      <c r="N64" s="41">
        <v>40086</v>
      </c>
      <c r="O64" s="119">
        <v>39765</v>
      </c>
      <c r="P64" s="120">
        <v>39765</v>
      </c>
      <c r="Q64" s="126">
        <v>39765</v>
      </c>
      <c r="R64" s="128">
        <v>39765</v>
      </c>
    </row>
    <row r="65" spans="2:18" s="31" customFormat="1" x14ac:dyDescent="0.2">
      <c r="B65" s="37" t="s">
        <v>1081</v>
      </c>
      <c r="C65" s="34" t="s">
        <v>1082</v>
      </c>
      <c r="D65" s="189" t="s">
        <v>1895</v>
      </c>
      <c r="E65" s="38">
        <v>-1498</v>
      </c>
      <c r="F65" s="79" t="s">
        <v>2801</v>
      </c>
      <c r="G65" s="34" t="s">
        <v>2907</v>
      </c>
      <c r="H65" s="35" t="s">
        <v>2907</v>
      </c>
      <c r="I65" s="35">
        <f t="shared" si="0"/>
        <v>-8.6112586400730157E-5</v>
      </c>
      <c r="J65" s="118">
        <v>-1498</v>
      </c>
      <c r="K65" s="83" t="s">
        <v>2801</v>
      </c>
      <c r="L65" s="71" t="s">
        <v>2907</v>
      </c>
      <c r="M65" s="41">
        <v>39722</v>
      </c>
      <c r="N65" s="41">
        <v>40086</v>
      </c>
      <c r="O65" s="119">
        <v>39765</v>
      </c>
      <c r="P65" s="120">
        <v>39765</v>
      </c>
      <c r="Q65" s="126">
        <v>39765</v>
      </c>
      <c r="R65" s="128">
        <v>39765</v>
      </c>
    </row>
    <row r="66" spans="2:18" s="31" customFormat="1" x14ac:dyDescent="0.2">
      <c r="B66" s="37" t="s">
        <v>251</v>
      </c>
      <c r="C66" s="34" t="s">
        <v>252</v>
      </c>
      <c r="D66" s="189" t="s">
        <v>1895</v>
      </c>
      <c r="E66" s="38">
        <v>-1476</v>
      </c>
      <c r="F66" s="79" t="s">
        <v>2801</v>
      </c>
      <c r="G66" s="34" t="s">
        <v>2907</v>
      </c>
      <c r="H66" s="35" t="s">
        <v>2907</v>
      </c>
      <c r="I66" s="35">
        <f t="shared" si="0"/>
        <v>-8.4847915572415026E-5</v>
      </c>
      <c r="J66" s="118">
        <v>-1476</v>
      </c>
      <c r="K66" s="122" t="s">
        <v>2801</v>
      </c>
      <c r="L66" s="84" t="s">
        <v>2907</v>
      </c>
      <c r="M66" s="41">
        <v>39722</v>
      </c>
      <c r="N66" s="41">
        <v>40086</v>
      </c>
      <c r="O66" s="119">
        <v>39748</v>
      </c>
      <c r="P66" s="120">
        <v>39748</v>
      </c>
      <c r="Q66" s="126">
        <v>39748</v>
      </c>
      <c r="R66" s="128">
        <v>39748</v>
      </c>
    </row>
    <row r="67" spans="2:18" s="31" customFormat="1" x14ac:dyDescent="0.2">
      <c r="B67" s="37" t="s">
        <v>259</v>
      </c>
      <c r="C67" s="34" t="s">
        <v>260</v>
      </c>
      <c r="D67" s="189" t="s">
        <v>1895</v>
      </c>
      <c r="E67" s="38">
        <v>-1445</v>
      </c>
      <c r="F67" s="79" t="s">
        <v>2801</v>
      </c>
      <c r="G67" s="34" t="s">
        <v>2907</v>
      </c>
      <c r="H67" s="35" t="s">
        <v>2907</v>
      </c>
      <c r="I67" s="35">
        <f t="shared" si="0"/>
        <v>-8.3065879405243699E-5</v>
      </c>
      <c r="J67" s="118">
        <v>-1445</v>
      </c>
      <c r="K67" s="122" t="s">
        <v>2801</v>
      </c>
      <c r="L67" s="84" t="s">
        <v>2907</v>
      </c>
      <c r="M67" s="41">
        <v>39722</v>
      </c>
      <c r="N67" s="41">
        <v>40086</v>
      </c>
      <c r="O67" s="119">
        <v>39748</v>
      </c>
      <c r="P67" s="120">
        <v>39748</v>
      </c>
      <c r="Q67" s="126">
        <v>39748</v>
      </c>
      <c r="R67" s="128">
        <v>39748</v>
      </c>
    </row>
    <row r="68" spans="2:18" s="31" customFormat="1" x14ac:dyDescent="0.2">
      <c r="B68" s="37" t="s">
        <v>267</v>
      </c>
      <c r="C68" s="34" t="s">
        <v>268</v>
      </c>
      <c r="D68" s="189" t="s">
        <v>1895</v>
      </c>
      <c r="E68" s="38">
        <v>-1442</v>
      </c>
      <c r="F68" s="79" t="s">
        <v>2801</v>
      </c>
      <c r="G68" s="34" t="s">
        <v>2907</v>
      </c>
      <c r="H68" s="35" t="s">
        <v>2907</v>
      </c>
      <c r="I68" s="35">
        <f t="shared" si="0"/>
        <v>-8.2893424292291643E-5</v>
      </c>
      <c r="J68" s="118">
        <v>-1442</v>
      </c>
      <c r="K68" s="122" t="s">
        <v>2801</v>
      </c>
      <c r="L68" s="84" t="s">
        <v>2907</v>
      </c>
      <c r="M68" s="41">
        <v>39722</v>
      </c>
      <c r="N68" s="41">
        <v>40086</v>
      </c>
      <c r="O68" s="119">
        <v>39748</v>
      </c>
      <c r="P68" s="120">
        <v>39748</v>
      </c>
      <c r="Q68" s="126">
        <v>39748</v>
      </c>
      <c r="R68" s="128">
        <v>39748</v>
      </c>
    </row>
    <row r="69" spans="2:18" s="31" customFormat="1" x14ac:dyDescent="0.2">
      <c r="B69" s="37" t="s">
        <v>710</v>
      </c>
      <c r="C69" s="34" t="s">
        <v>711</v>
      </c>
      <c r="D69" s="189" t="s">
        <v>712</v>
      </c>
      <c r="E69" s="38">
        <v>-1398.42</v>
      </c>
      <c r="F69" s="79">
        <v>384.63</v>
      </c>
      <c r="G69" s="34">
        <v>-1783.05</v>
      </c>
      <c r="H69" s="35">
        <f>G69/F69</f>
        <v>-4.6357538413540285</v>
      </c>
      <c r="I69" s="35">
        <f t="shared" si="0"/>
        <v>-8.0388226351474677E-5</v>
      </c>
      <c r="J69" s="118">
        <v>-1398.42</v>
      </c>
      <c r="K69" s="121">
        <v>384.63</v>
      </c>
      <c r="L69" s="71">
        <f>J69-K69</f>
        <v>-1783.0500000000002</v>
      </c>
      <c r="M69" s="41">
        <v>39722</v>
      </c>
      <c r="N69" s="41">
        <v>40086</v>
      </c>
      <c r="O69" s="119">
        <v>40039</v>
      </c>
      <c r="P69" s="120">
        <v>40039</v>
      </c>
      <c r="Q69" s="126">
        <v>40084</v>
      </c>
      <c r="R69" s="128">
        <v>40084</v>
      </c>
    </row>
    <row r="70" spans="2:18" s="31" customFormat="1" x14ac:dyDescent="0.2">
      <c r="B70" s="37" t="s">
        <v>1110</v>
      </c>
      <c r="C70" s="34" t="s">
        <v>1111</v>
      </c>
      <c r="D70" s="189" t="s">
        <v>1895</v>
      </c>
      <c r="E70" s="38">
        <v>-1269</v>
      </c>
      <c r="F70" s="79" t="s">
        <v>2801</v>
      </c>
      <c r="G70" s="34" t="s">
        <v>2907</v>
      </c>
      <c r="H70" s="35" t="s">
        <v>2907</v>
      </c>
      <c r="I70" s="35">
        <f t="shared" si="0"/>
        <v>-7.2948512778722675E-5</v>
      </c>
      <c r="J70" s="118">
        <v>-1269</v>
      </c>
      <c r="K70" s="83" t="s">
        <v>2801</v>
      </c>
      <c r="L70" s="71" t="s">
        <v>2907</v>
      </c>
      <c r="M70" s="41">
        <v>39722</v>
      </c>
      <c r="N70" s="41">
        <v>40086</v>
      </c>
      <c r="O70" s="119">
        <v>39770</v>
      </c>
      <c r="P70" s="120">
        <v>39770</v>
      </c>
      <c r="Q70" s="126">
        <v>39770</v>
      </c>
      <c r="R70" s="128">
        <v>39770</v>
      </c>
    </row>
    <row r="71" spans="2:18" s="31" customFormat="1" x14ac:dyDescent="0.2">
      <c r="B71" s="37" t="s">
        <v>322</v>
      </c>
      <c r="C71" s="34" t="s">
        <v>323</v>
      </c>
      <c r="D71" s="189" t="s">
        <v>324</v>
      </c>
      <c r="E71" s="38">
        <v>-1260</v>
      </c>
      <c r="F71" s="79" t="s">
        <v>2801</v>
      </c>
      <c r="G71" s="34" t="s">
        <v>2907</v>
      </c>
      <c r="H71" s="35" t="s">
        <v>2907</v>
      </c>
      <c r="I71" s="35">
        <f t="shared" si="0"/>
        <v>-7.243114743986648E-5</v>
      </c>
      <c r="J71" s="118">
        <v>-1260</v>
      </c>
      <c r="K71" s="122" t="s">
        <v>2801</v>
      </c>
      <c r="L71" s="84" t="s">
        <v>2907</v>
      </c>
      <c r="M71" s="41">
        <v>39722</v>
      </c>
      <c r="N71" s="41">
        <v>40086</v>
      </c>
      <c r="O71" s="119">
        <v>39756</v>
      </c>
      <c r="P71" s="120">
        <v>39756</v>
      </c>
      <c r="Q71" s="126">
        <v>39756</v>
      </c>
      <c r="R71" s="128">
        <v>39756</v>
      </c>
    </row>
    <row r="72" spans="2:18" s="31" customFormat="1" x14ac:dyDescent="0.2">
      <c r="B72" s="37" t="s">
        <v>325</v>
      </c>
      <c r="C72" s="34" t="s">
        <v>326</v>
      </c>
      <c r="D72" s="189" t="s">
        <v>1895</v>
      </c>
      <c r="E72" s="38">
        <v>-1257</v>
      </c>
      <c r="F72" s="79" t="s">
        <v>2801</v>
      </c>
      <c r="G72" s="34" t="s">
        <v>2907</v>
      </c>
      <c r="H72" s="35" t="s">
        <v>2907</v>
      </c>
      <c r="I72" s="35">
        <f t="shared" si="0"/>
        <v>-7.2258692326914424E-5</v>
      </c>
      <c r="J72" s="118">
        <v>-1257</v>
      </c>
      <c r="K72" s="122" t="s">
        <v>2801</v>
      </c>
      <c r="L72" s="84" t="s">
        <v>2907</v>
      </c>
      <c r="M72" s="41">
        <v>39722</v>
      </c>
      <c r="N72" s="41">
        <v>40086</v>
      </c>
      <c r="O72" s="119">
        <v>39756</v>
      </c>
      <c r="P72" s="120">
        <v>39756</v>
      </c>
      <c r="Q72" s="126">
        <v>39756</v>
      </c>
      <c r="R72" s="128">
        <v>39756</v>
      </c>
    </row>
    <row r="73" spans="2:18" s="31" customFormat="1" x14ac:dyDescent="0.2">
      <c r="B73" s="37" t="s">
        <v>741</v>
      </c>
      <c r="C73" s="34" t="s">
        <v>742</v>
      </c>
      <c r="D73" s="189" t="s">
        <v>1895</v>
      </c>
      <c r="E73" s="38">
        <v>-1226.76</v>
      </c>
      <c r="F73" s="79" t="s">
        <v>2801</v>
      </c>
      <c r="G73" s="34" t="s">
        <v>2907</v>
      </c>
      <c r="H73" s="35" t="s">
        <v>2907</v>
      </c>
      <c r="I73" s="35">
        <f t="shared" si="0"/>
        <v>-7.0520344788357623E-5</v>
      </c>
      <c r="J73" s="118">
        <v>-1226.76</v>
      </c>
      <c r="K73" s="122" t="s">
        <v>2801</v>
      </c>
      <c r="L73" s="84" t="s">
        <v>2907</v>
      </c>
      <c r="M73" s="41">
        <v>39722</v>
      </c>
      <c r="N73" s="41">
        <v>40086</v>
      </c>
      <c r="O73" s="119">
        <v>40052</v>
      </c>
      <c r="P73" s="120">
        <v>40052</v>
      </c>
      <c r="Q73" s="126">
        <v>40052</v>
      </c>
      <c r="R73" s="128">
        <v>40052</v>
      </c>
    </row>
    <row r="74" spans="2:18" s="31" customFormat="1" x14ac:dyDescent="0.2">
      <c r="B74" s="37" t="s">
        <v>1815</v>
      </c>
      <c r="C74" s="34" t="s">
        <v>235</v>
      </c>
      <c r="D74" s="189" t="s">
        <v>1895</v>
      </c>
      <c r="E74" s="38">
        <v>-1206</v>
      </c>
      <c r="F74" s="79" t="s">
        <v>2801</v>
      </c>
      <c r="G74" s="34" t="s">
        <v>2907</v>
      </c>
      <c r="H74" s="35" t="s">
        <v>2907</v>
      </c>
      <c r="I74" s="35">
        <f t="shared" si="0"/>
        <v>-6.932695540672935E-5</v>
      </c>
      <c r="J74" s="118">
        <v>-1206</v>
      </c>
      <c r="K74" s="122" t="s">
        <v>2801</v>
      </c>
      <c r="L74" s="84" t="s">
        <v>2907</v>
      </c>
      <c r="M74" s="41">
        <v>39722</v>
      </c>
      <c r="N74" s="41">
        <v>40086</v>
      </c>
      <c r="O74" s="119">
        <v>39742</v>
      </c>
      <c r="P74" s="120">
        <v>39742</v>
      </c>
      <c r="Q74" s="126">
        <v>39742</v>
      </c>
      <c r="R74" s="128">
        <v>39742</v>
      </c>
    </row>
    <row r="75" spans="2:18" s="31" customFormat="1" x14ac:dyDescent="0.2">
      <c r="B75" s="37" t="s">
        <v>1091</v>
      </c>
      <c r="C75" s="34" t="s">
        <v>1092</v>
      </c>
      <c r="D75" s="189" t="s">
        <v>1895</v>
      </c>
      <c r="E75" s="38">
        <v>-1171</v>
      </c>
      <c r="F75" s="79" t="s">
        <v>2801</v>
      </c>
      <c r="G75" s="34" t="s">
        <v>2907</v>
      </c>
      <c r="H75" s="35" t="s">
        <v>2907</v>
      </c>
      <c r="I75" s="35">
        <f t="shared" si="0"/>
        <v>-6.7314979088955283E-5</v>
      </c>
      <c r="J75" s="118">
        <v>-1171</v>
      </c>
      <c r="K75" s="83" t="s">
        <v>2801</v>
      </c>
      <c r="L75" s="71" t="s">
        <v>2907</v>
      </c>
      <c r="M75" s="41">
        <v>39722</v>
      </c>
      <c r="N75" s="41">
        <v>40086</v>
      </c>
      <c r="O75" s="119">
        <v>39765</v>
      </c>
      <c r="P75" s="120">
        <v>39765</v>
      </c>
      <c r="Q75" s="126">
        <v>39765</v>
      </c>
      <c r="R75" s="128">
        <v>39765</v>
      </c>
    </row>
    <row r="76" spans="2:18" s="31" customFormat="1" x14ac:dyDescent="0.2">
      <c r="B76" s="37" t="s">
        <v>283</v>
      </c>
      <c r="C76" s="34" t="s">
        <v>284</v>
      </c>
      <c r="D76" s="189" t="s">
        <v>1895</v>
      </c>
      <c r="E76" s="38">
        <v>-1124</v>
      </c>
      <c r="F76" s="79" t="s">
        <v>2801</v>
      </c>
      <c r="G76" s="34" t="s">
        <v>2907</v>
      </c>
      <c r="H76" s="35" t="s">
        <v>2907</v>
      </c>
      <c r="I76" s="35">
        <f t="shared" si="0"/>
        <v>-6.4613182319372964E-5</v>
      </c>
      <c r="J76" s="118">
        <v>-1124</v>
      </c>
      <c r="K76" s="122" t="s">
        <v>2801</v>
      </c>
      <c r="L76" s="84" t="s">
        <v>2907</v>
      </c>
      <c r="M76" s="41">
        <v>39722</v>
      </c>
      <c r="N76" s="41">
        <v>40086</v>
      </c>
      <c r="O76" s="119">
        <v>39756</v>
      </c>
      <c r="P76" s="120">
        <v>39756</v>
      </c>
      <c r="Q76" s="126">
        <v>39756</v>
      </c>
      <c r="R76" s="128">
        <v>39756</v>
      </c>
    </row>
    <row r="77" spans="2:18" s="31" customFormat="1" x14ac:dyDescent="0.2">
      <c r="B77" s="37" t="s">
        <v>1062</v>
      </c>
      <c r="C77" s="34" t="s">
        <v>1063</v>
      </c>
      <c r="D77" s="189" t="s">
        <v>1895</v>
      </c>
      <c r="E77" s="38">
        <v>-1086</v>
      </c>
      <c r="F77" s="79" t="s">
        <v>2801</v>
      </c>
      <c r="G77" s="34" t="s">
        <v>2907</v>
      </c>
      <c r="H77" s="35" t="s">
        <v>2907</v>
      </c>
      <c r="I77" s="35">
        <f t="shared" si="0"/>
        <v>-6.2428750888646826E-5</v>
      </c>
      <c r="J77" s="118">
        <v>-1086</v>
      </c>
      <c r="K77" s="83" t="s">
        <v>2801</v>
      </c>
      <c r="L77" s="71" t="s">
        <v>2907</v>
      </c>
      <c r="M77" s="41">
        <v>39722</v>
      </c>
      <c r="N77" s="41">
        <v>40086</v>
      </c>
      <c r="O77" s="119">
        <v>39765</v>
      </c>
      <c r="P77" s="120">
        <v>39765</v>
      </c>
      <c r="Q77" s="126">
        <v>39765</v>
      </c>
      <c r="R77" s="128">
        <v>39765</v>
      </c>
    </row>
    <row r="78" spans="2:18" s="31" customFormat="1" x14ac:dyDescent="0.2">
      <c r="B78" s="37" t="s">
        <v>291</v>
      </c>
      <c r="C78" s="34" t="s">
        <v>292</v>
      </c>
      <c r="D78" s="189" t="s">
        <v>1895</v>
      </c>
      <c r="E78" s="38">
        <v>-1071</v>
      </c>
      <c r="F78" s="79" t="s">
        <v>2801</v>
      </c>
      <c r="G78" s="34" t="s">
        <v>2907</v>
      </c>
      <c r="H78" s="36" t="s">
        <v>2907</v>
      </c>
      <c r="I78" s="35">
        <f t="shared" ref="I78:I141" si="2">J78/17395831</f>
        <v>-6.1566475323886506E-5</v>
      </c>
      <c r="J78" s="118">
        <v>-1071</v>
      </c>
      <c r="K78" s="122" t="s">
        <v>2801</v>
      </c>
      <c r="L78" s="84" t="s">
        <v>2907</v>
      </c>
      <c r="M78" s="41">
        <v>39722</v>
      </c>
      <c r="N78" s="41">
        <v>40086</v>
      </c>
      <c r="O78" s="119">
        <v>39756</v>
      </c>
      <c r="P78" s="120">
        <v>39756</v>
      </c>
      <c r="Q78" s="126">
        <v>39756</v>
      </c>
      <c r="R78" s="128">
        <v>39756</v>
      </c>
    </row>
    <row r="79" spans="2:18" s="31" customFormat="1" x14ac:dyDescent="0.2">
      <c r="B79" s="37" t="s">
        <v>1072</v>
      </c>
      <c r="C79" s="34" t="s">
        <v>1073</v>
      </c>
      <c r="D79" s="189" t="s">
        <v>1895</v>
      </c>
      <c r="E79" s="38">
        <v>-1064</v>
      </c>
      <c r="F79" s="79" t="s">
        <v>2801</v>
      </c>
      <c r="G79" s="34" t="s">
        <v>2907</v>
      </c>
      <c r="H79" s="35" t="s">
        <v>2907</v>
      </c>
      <c r="I79" s="35">
        <f t="shared" si="2"/>
        <v>-6.1164080060331695E-5</v>
      </c>
      <c r="J79" s="118">
        <v>-1064</v>
      </c>
      <c r="K79" s="83" t="s">
        <v>2801</v>
      </c>
      <c r="L79" s="71" t="s">
        <v>2907</v>
      </c>
      <c r="M79" s="41">
        <v>39722</v>
      </c>
      <c r="N79" s="41">
        <v>40086</v>
      </c>
      <c r="O79" s="119">
        <v>39765</v>
      </c>
      <c r="P79" s="120">
        <v>39765</v>
      </c>
      <c r="Q79" s="126">
        <v>39765</v>
      </c>
      <c r="R79" s="128">
        <v>39765</v>
      </c>
    </row>
    <row r="80" spans="2:18" s="31" customFormat="1" x14ac:dyDescent="0.2">
      <c r="B80" s="37" t="s">
        <v>1112</v>
      </c>
      <c r="C80" s="34" t="s">
        <v>1113</v>
      </c>
      <c r="D80" s="189" t="s">
        <v>1895</v>
      </c>
      <c r="E80" s="38">
        <v>-1033</v>
      </c>
      <c r="F80" s="79" t="s">
        <v>2801</v>
      </c>
      <c r="G80" s="34" t="s">
        <v>2907</v>
      </c>
      <c r="H80" s="35" t="s">
        <v>2907</v>
      </c>
      <c r="I80" s="35">
        <f t="shared" si="2"/>
        <v>-5.9382043893160375E-5</v>
      </c>
      <c r="J80" s="118">
        <v>-1033</v>
      </c>
      <c r="K80" s="83" t="s">
        <v>2801</v>
      </c>
      <c r="L80" s="71" t="s">
        <v>2907</v>
      </c>
      <c r="M80" s="41">
        <v>39722</v>
      </c>
      <c r="N80" s="41">
        <v>40086</v>
      </c>
      <c r="O80" s="119">
        <v>39770</v>
      </c>
      <c r="P80" s="120">
        <v>39770</v>
      </c>
      <c r="Q80" s="126">
        <v>39770</v>
      </c>
      <c r="R80" s="128">
        <v>39770</v>
      </c>
    </row>
    <row r="81" spans="2:18" s="31" customFormat="1" x14ac:dyDescent="0.2">
      <c r="B81" s="37" t="s">
        <v>314</v>
      </c>
      <c r="C81" s="34" t="s">
        <v>315</v>
      </c>
      <c r="D81" s="189" t="s">
        <v>1895</v>
      </c>
      <c r="E81" s="38">
        <v>-1031</v>
      </c>
      <c r="F81" s="79" t="s">
        <v>2801</v>
      </c>
      <c r="G81" s="34" t="s">
        <v>2907</v>
      </c>
      <c r="H81" s="35" t="s">
        <v>2907</v>
      </c>
      <c r="I81" s="35">
        <f t="shared" si="2"/>
        <v>-5.9267073817859005E-5</v>
      </c>
      <c r="J81" s="118">
        <v>-1031</v>
      </c>
      <c r="K81" s="122" t="s">
        <v>2801</v>
      </c>
      <c r="L81" s="84" t="s">
        <v>2907</v>
      </c>
      <c r="M81" s="41">
        <v>39722</v>
      </c>
      <c r="N81" s="41">
        <v>40086</v>
      </c>
      <c r="O81" s="119">
        <v>39756</v>
      </c>
      <c r="P81" s="120">
        <v>39756</v>
      </c>
      <c r="Q81" s="126">
        <v>39756</v>
      </c>
      <c r="R81" s="128">
        <v>39756</v>
      </c>
    </row>
    <row r="82" spans="2:18" s="31" customFormat="1" x14ac:dyDescent="0.2">
      <c r="B82" s="37" t="s">
        <v>1114</v>
      </c>
      <c r="C82" s="34" t="s">
        <v>1115</v>
      </c>
      <c r="D82" s="189" t="s">
        <v>1895</v>
      </c>
      <c r="E82" s="38">
        <v>-978.1</v>
      </c>
      <c r="F82" s="79" t="s">
        <v>2801</v>
      </c>
      <c r="G82" s="34" t="s">
        <v>2907</v>
      </c>
      <c r="H82" s="36" t="s">
        <v>2907</v>
      </c>
      <c r="I82" s="35">
        <f t="shared" si="2"/>
        <v>-5.6226115326137624E-5</v>
      </c>
      <c r="J82" s="118">
        <v>-978.1</v>
      </c>
      <c r="K82" s="83" t="s">
        <v>2801</v>
      </c>
      <c r="L82" s="71" t="s">
        <v>2907</v>
      </c>
      <c r="M82" s="41">
        <v>39722</v>
      </c>
      <c r="N82" s="41">
        <v>40086</v>
      </c>
      <c r="O82" s="119">
        <v>39770</v>
      </c>
      <c r="P82" s="120">
        <v>39770</v>
      </c>
      <c r="Q82" s="126">
        <v>39770</v>
      </c>
      <c r="R82" s="128">
        <v>39770</v>
      </c>
    </row>
    <row r="83" spans="2:18" s="31" customFormat="1" x14ac:dyDescent="0.2">
      <c r="B83" s="37" t="s">
        <v>320</v>
      </c>
      <c r="C83" s="34" t="s">
        <v>321</v>
      </c>
      <c r="D83" s="189" t="s">
        <v>1895</v>
      </c>
      <c r="E83" s="38">
        <v>-940</v>
      </c>
      <c r="F83" s="79" t="s">
        <v>2801</v>
      </c>
      <c r="G83" s="34" t="s">
        <v>2907</v>
      </c>
      <c r="H83" s="35" t="s">
        <v>2907</v>
      </c>
      <c r="I83" s="35">
        <f t="shared" si="2"/>
        <v>-5.4035935391646423E-5</v>
      </c>
      <c r="J83" s="118">
        <v>-940</v>
      </c>
      <c r="K83" s="122" t="s">
        <v>2801</v>
      </c>
      <c r="L83" s="84" t="s">
        <v>2907</v>
      </c>
      <c r="M83" s="41">
        <v>39722</v>
      </c>
      <c r="N83" s="41">
        <v>40086</v>
      </c>
      <c r="O83" s="119">
        <v>39756</v>
      </c>
      <c r="P83" s="120">
        <v>39756</v>
      </c>
      <c r="Q83" s="126">
        <v>39756</v>
      </c>
      <c r="R83" s="128">
        <v>39756</v>
      </c>
    </row>
    <row r="84" spans="2:18" s="31" customFormat="1" x14ac:dyDescent="0.2">
      <c r="B84" s="37" t="s">
        <v>2608</v>
      </c>
      <c r="C84" s="34" t="s">
        <v>2609</v>
      </c>
      <c r="D84" s="189" t="s">
        <v>2610</v>
      </c>
      <c r="E84" s="38">
        <v>-932.58</v>
      </c>
      <c r="F84" s="79" t="s">
        <v>2801</v>
      </c>
      <c r="G84" s="34" t="s">
        <v>2907</v>
      </c>
      <c r="H84" s="36" t="s">
        <v>2907</v>
      </c>
      <c r="I84" s="35">
        <f t="shared" si="2"/>
        <v>3.7362011622209944E-2</v>
      </c>
      <c r="J84" s="118">
        <v>649943.24</v>
      </c>
      <c r="K84" s="83" t="s">
        <v>2801</v>
      </c>
      <c r="L84" s="71" t="s">
        <v>2907</v>
      </c>
      <c r="M84" s="41">
        <v>39722</v>
      </c>
      <c r="N84" s="41">
        <v>40086</v>
      </c>
      <c r="O84" s="119">
        <v>38995</v>
      </c>
      <c r="P84" s="120">
        <v>38995</v>
      </c>
      <c r="Q84" s="126">
        <v>39354</v>
      </c>
      <c r="R84" s="128">
        <v>39354</v>
      </c>
    </row>
    <row r="85" spans="2:18" s="31" customFormat="1" x14ac:dyDescent="0.2">
      <c r="B85" s="37" t="s">
        <v>1483</v>
      </c>
      <c r="C85" s="34" t="s">
        <v>1484</v>
      </c>
      <c r="D85" s="189" t="s">
        <v>1485</v>
      </c>
      <c r="E85" s="38">
        <v>-905.5</v>
      </c>
      <c r="F85" s="79">
        <v>5988.4</v>
      </c>
      <c r="G85" s="34">
        <v>-577.24</v>
      </c>
      <c r="H85" s="35">
        <f>G85/F85</f>
        <v>-9.6393026517934688E-2</v>
      </c>
      <c r="I85" s="35">
        <f t="shared" si="2"/>
        <v>3.1106073633389516E-4</v>
      </c>
      <c r="J85" s="118">
        <v>5411.16</v>
      </c>
      <c r="K85" s="121">
        <v>5988.4</v>
      </c>
      <c r="L85" s="71">
        <f>J85-K85</f>
        <v>-577.23999999999978</v>
      </c>
      <c r="M85" s="41">
        <v>39722</v>
      </c>
      <c r="N85" s="41">
        <v>40086</v>
      </c>
      <c r="O85" s="119">
        <v>39678</v>
      </c>
      <c r="P85" s="120">
        <v>39678</v>
      </c>
      <c r="Q85" s="126">
        <v>39719</v>
      </c>
      <c r="R85" s="128">
        <v>39719</v>
      </c>
    </row>
    <row r="86" spans="2:18" s="31" customFormat="1" x14ac:dyDescent="0.2">
      <c r="B86" s="37" t="s">
        <v>2766</v>
      </c>
      <c r="C86" s="34" t="s">
        <v>2767</v>
      </c>
      <c r="D86" s="189" t="s">
        <v>2768</v>
      </c>
      <c r="E86" s="38">
        <v>-904.72</v>
      </c>
      <c r="F86" s="79">
        <v>1859.99</v>
      </c>
      <c r="G86" s="34">
        <v>524.55999999999995</v>
      </c>
      <c r="H86" s="36">
        <f>G86/F86</f>
        <v>0.2820230216291485</v>
      </c>
      <c r="I86" s="35">
        <f t="shared" si="2"/>
        <v>1.3707594652994734E-4</v>
      </c>
      <c r="J86" s="118">
        <v>2384.5500000000002</v>
      </c>
      <c r="K86" s="121">
        <v>1859.99</v>
      </c>
      <c r="L86" s="71">
        <f>J86-K86</f>
        <v>524.56000000000017</v>
      </c>
      <c r="M86" s="41">
        <v>39722</v>
      </c>
      <c r="N86" s="41">
        <v>40086</v>
      </c>
      <c r="O86" s="119">
        <v>39378</v>
      </c>
      <c r="P86" s="120">
        <v>39378</v>
      </c>
      <c r="Q86" s="126">
        <v>39744</v>
      </c>
      <c r="R86" s="128">
        <v>39744</v>
      </c>
    </row>
    <row r="87" spans="2:18" s="31" customFormat="1" x14ac:dyDescent="0.2">
      <c r="B87" s="37" t="s">
        <v>1120</v>
      </c>
      <c r="C87" s="34" t="s">
        <v>1121</v>
      </c>
      <c r="D87" s="189" t="s">
        <v>1895</v>
      </c>
      <c r="E87" s="38">
        <v>-865</v>
      </c>
      <c r="F87" s="79" t="s">
        <v>2801</v>
      </c>
      <c r="G87" s="34" t="s">
        <v>2907</v>
      </c>
      <c r="H87" s="35" t="s">
        <v>2907</v>
      </c>
      <c r="I87" s="35">
        <f t="shared" si="2"/>
        <v>-4.9724557567844847E-5</v>
      </c>
      <c r="J87" s="118">
        <v>-865</v>
      </c>
      <c r="K87" s="83" t="s">
        <v>2801</v>
      </c>
      <c r="L87" s="71" t="s">
        <v>2907</v>
      </c>
      <c r="M87" s="41">
        <v>39722</v>
      </c>
      <c r="N87" s="41">
        <v>40086</v>
      </c>
      <c r="O87" s="119">
        <v>39770</v>
      </c>
      <c r="P87" s="120">
        <v>39770</v>
      </c>
      <c r="Q87" s="126">
        <v>39770</v>
      </c>
      <c r="R87" s="128">
        <v>39770</v>
      </c>
    </row>
    <row r="88" spans="2:18" s="31" customFormat="1" x14ac:dyDescent="0.2">
      <c r="B88" s="37" t="s">
        <v>1122</v>
      </c>
      <c r="C88" s="34" t="s">
        <v>1123</v>
      </c>
      <c r="D88" s="189" t="s">
        <v>1895</v>
      </c>
      <c r="E88" s="38">
        <v>-856</v>
      </c>
      <c r="F88" s="79" t="s">
        <v>2801</v>
      </c>
      <c r="G88" s="34" t="s">
        <v>2907</v>
      </c>
      <c r="H88" s="35" t="s">
        <v>2907</v>
      </c>
      <c r="I88" s="35">
        <f t="shared" si="2"/>
        <v>-4.9207192228988659E-5</v>
      </c>
      <c r="J88" s="118">
        <v>-856</v>
      </c>
      <c r="K88" s="83" t="s">
        <v>2801</v>
      </c>
      <c r="L88" s="71" t="s">
        <v>2907</v>
      </c>
      <c r="M88" s="41">
        <v>39722</v>
      </c>
      <c r="N88" s="41">
        <v>40086</v>
      </c>
      <c r="O88" s="119">
        <v>39770</v>
      </c>
      <c r="P88" s="120">
        <v>39770</v>
      </c>
      <c r="Q88" s="126">
        <v>39770</v>
      </c>
      <c r="R88" s="128">
        <v>39770</v>
      </c>
    </row>
    <row r="89" spans="2:18" s="31" customFormat="1" x14ac:dyDescent="0.2">
      <c r="B89" s="37" t="s">
        <v>1066</v>
      </c>
      <c r="C89" s="34" t="s">
        <v>1067</v>
      </c>
      <c r="D89" s="189" t="s">
        <v>1895</v>
      </c>
      <c r="E89" s="38">
        <v>-821</v>
      </c>
      <c r="F89" s="79" t="s">
        <v>2801</v>
      </c>
      <c r="G89" s="34" t="s">
        <v>2907</v>
      </c>
      <c r="H89" s="35" t="s">
        <v>2907</v>
      </c>
      <c r="I89" s="35">
        <f t="shared" si="2"/>
        <v>-4.7195215911214591E-5</v>
      </c>
      <c r="J89" s="118">
        <v>-821</v>
      </c>
      <c r="K89" s="83" t="s">
        <v>2801</v>
      </c>
      <c r="L89" s="71" t="s">
        <v>2907</v>
      </c>
      <c r="M89" s="41">
        <v>39722</v>
      </c>
      <c r="N89" s="41">
        <v>40086</v>
      </c>
      <c r="O89" s="119">
        <v>39765</v>
      </c>
      <c r="P89" s="120">
        <v>39765</v>
      </c>
      <c r="Q89" s="126">
        <v>39765</v>
      </c>
      <c r="R89" s="128">
        <v>39765</v>
      </c>
    </row>
    <row r="90" spans="2:18" s="31" customFormat="1" x14ac:dyDescent="0.2">
      <c r="B90" s="37" t="s">
        <v>1128</v>
      </c>
      <c r="C90" s="34" t="s">
        <v>1129</v>
      </c>
      <c r="D90" s="189" t="s">
        <v>1895</v>
      </c>
      <c r="E90" s="38">
        <v>-754</v>
      </c>
      <c r="F90" s="79" t="s">
        <v>2801</v>
      </c>
      <c r="G90" s="34" t="s">
        <v>2907</v>
      </c>
      <c r="H90" s="35" t="s">
        <v>2907</v>
      </c>
      <c r="I90" s="35">
        <f t="shared" si="2"/>
        <v>-4.3343718388618512E-5</v>
      </c>
      <c r="J90" s="118">
        <v>-754</v>
      </c>
      <c r="K90" s="83" t="s">
        <v>2801</v>
      </c>
      <c r="L90" s="71" t="s">
        <v>2907</v>
      </c>
      <c r="M90" s="41">
        <v>39722</v>
      </c>
      <c r="N90" s="41">
        <v>40086</v>
      </c>
      <c r="O90" s="119">
        <v>39770</v>
      </c>
      <c r="P90" s="120">
        <v>39770</v>
      </c>
      <c r="Q90" s="126">
        <v>39770</v>
      </c>
      <c r="R90" s="128">
        <v>39770</v>
      </c>
    </row>
    <row r="91" spans="2:18" s="31" customFormat="1" x14ac:dyDescent="0.2">
      <c r="B91" s="37" t="s">
        <v>1108</v>
      </c>
      <c r="C91" s="34" t="s">
        <v>1109</v>
      </c>
      <c r="D91" s="189" t="s">
        <v>1895</v>
      </c>
      <c r="E91" s="38">
        <v>-710</v>
      </c>
      <c r="F91" s="79" t="s">
        <v>2801</v>
      </c>
      <c r="G91" s="34" t="s">
        <v>2907</v>
      </c>
      <c r="H91" s="35" t="s">
        <v>2907</v>
      </c>
      <c r="I91" s="35">
        <f t="shared" si="2"/>
        <v>-4.0814376731988256E-5</v>
      </c>
      <c r="J91" s="118">
        <v>-710</v>
      </c>
      <c r="K91" s="83" t="s">
        <v>2801</v>
      </c>
      <c r="L91" s="71" t="s">
        <v>2907</v>
      </c>
      <c r="M91" s="41">
        <v>39722</v>
      </c>
      <c r="N91" s="41">
        <v>40086</v>
      </c>
      <c r="O91" s="119">
        <v>39770</v>
      </c>
      <c r="P91" s="120">
        <v>39770</v>
      </c>
      <c r="Q91" s="126">
        <v>39770</v>
      </c>
      <c r="R91" s="128">
        <v>39770</v>
      </c>
    </row>
    <row r="92" spans="2:18" s="31" customFormat="1" x14ac:dyDescent="0.2">
      <c r="B92" s="37" t="s">
        <v>316</v>
      </c>
      <c r="C92" s="34" t="s">
        <v>317</v>
      </c>
      <c r="D92" s="189" t="s">
        <v>1895</v>
      </c>
      <c r="E92" s="38">
        <v>-698</v>
      </c>
      <c r="F92" s="79" t="s">
        <v>2801</v>
      </c>
      <c r="G92" s="34" t="s">
        <v>2907</v>
      </c>
      <c r="H92" s="35" t="s">
        <v>2907</v>
      </c>
      <c r="I92" s="35">
        <f t="shared" si="2"/>
        <v>-4.0124556280180005E-5</v>
      </c>
      <c r="J92" s="118">
        <v>-698</v>
      </c>
      <c r="K92" s="122" t="s">
        <v>2801</v>
      </c>
      <c r="L92" s="84" t="s">
        <v>2907</v>
      </c>
      <c r="M92" s="41">
        <v>39722</v>
      </c>
      <c r="N92" s="41">
        <v>40086</v>
      </c>
      <c r="O92" s="119">
        <v>39756</v>
      </c>
      <c r="P92" s="120">
        <v>39756</v>
      </c>
      <c r="Q92" s="126">
        <v>39756</v>
      </c>
      <c r="R92" s="128">
        <v>39756</v>
      </c>
    </row>
    <row r="93" spans="2:18" s="31" customFormat="1" x14ac:dyDescent="0.2">
      <c r="B93" s="37" t="s">
        <v>299</v>
      </c>
      <c r="C93" s="34" t="s">
        <v>300</v>
      </c>
      <c r="D93" s="189" t="s">
        <v>1895</v>
      </c>
      <c r="E93" s="38">
        <v>-688</v>
      </c>
      <c r="F93" s="79" t="s">
        <v>2801</v>
      </c>
      <c r="G93" s="34" t="s">
        <v>2907</v>
      </c>
      <c r="H93" s="35" t="s">
        <v>2907</v>
      </c>
      <c r="I93" s="35">
        <f t="shared" si="2"/>
        <v>-3.9549705903673124E-5</v>
      </c>
      <c r="J93" s="118">
        <v>-688</v>
      </c>
      <c r="K93" s="122" t="s">
        <v>2801</v>
      </c>
      <c r="L93" s="84" t="s">
        <v>2907</v>
      </c>
      <c r="M93" s="41">
        <v>39722</v>
      </c>
      <c r="N93" s="41">
        <v>40086</v>
      </c>
      <c r="O93" s="119">
        <v>39756</v>
      </c>
      <c r="P93" s="120">
        <v>39756</v>
      </c>
      <c r="Q93" s="126">
        <v>39756</v>
      </c>
      <c r="R93" s="128">
        <v>39756</v>
      </c>
    </row>
    <row r="94" spans="2:18" s="31" customFormat="1" x14ac:dyDescent="0.2">
      <c r="B94" s="37" t="s">
        <v>1095</v>
      </c>
      <c r="C94" s="34" t="s">
        <v>1096</v>
      </c>
      <c r="D94" s="189" t="s">
        <v>1895</v>
      </c>
      <c r="E94" s="38">
        <v>-684</v>
      </c>
      <c r="F94" s="79" t="s">
        <v>2801</v>
      </c>
      <c r="G94" s="34" t="s">
        <v>2907</v>
      </c>
      <c r="H94" s="35" t="s">
        <v>2907</v>
      </c>
      <c r="I94" s="35">
        <f t="shared" si="2"/>
        <v>-3.9319765753070376E-5</v>
      </c>
      <c r="J94" s="118">
        <v>-684</v>
      </c>
      <c r="K94" s="83" t="s">
        <v>2801</v>
      </c>
      <c r="L94" s="71" t="s">
        <v>2907</v>
      </c>
      <c r="M94" s="41">
        <v>39722</v>
      </c>
      <c r="N94" s="41">
        <v>40086</v>
      </c>
      <c r="O94" s="119">
        <v>39765</v>
      </c>
      <c r="P94" s="120">
        <v>39765</v>
      </c>
      <c r="Q94" s="126">
        <v>39765</v>
      </c>
      <c r="R94" s="128">
        <v>39765</v>
      </c>
    </row>
    <row r="95" spans="2:18" s="31" customFormat="1" x14ac:dyDescent="0.2">
      <c r="B95" s="37" t="s">
        <v>281</v>
      </c>
      <c r="C95" s="34" t="s">
        <v>282</v>
      </c>
      <c r="D95" s="189" t="s">
        <v>1895</v>
      </c>
      <c r="E95" s="38">
        <v>-678</v>
      </c>
      <c r="F95" s="79" t="s">
        <v>2801</v>
      </c>
      <c r="G95" s="34" t="s">
        <v>2907</v>
      </c>
      <c r="H95" s="35" t="s">
        <v>2907</v>
      </c>
      <c r="I95" s="35">
        <f t="shared" si="2"/>
        <v>-3.8974855527166251E-5</v>
      </c>
      <c r="J95" s="118">
        <v>-678</v>
      </c>
      <c r="K95" s="122" t="s">
        <v>2801</v>
      </c>
      <c r="L95" s="84" t="s">
        <v>2907</v>
      </c>
      <c r="M95" s="41">
        <v>39722</v>
      </c>
      <c r="N95" s="41">
        <v>40086</v>
      </c>
      <c r="O95" s="119">
        <v>39756</v>
      </c>
      <c r="P95" s="120">
        <v>39756</v>
      </c>
      <c r="Q95" s="126">
        <v>39756</v>
      </c>
      <c r="R95" s="128">
        <v>39756</v>
      </c>
    </row>
    <row r="96" spans="2:18" s="31" customFormat="1" x14ac:dyDescent="0.2">
      <c r="B96" s="37" t="s">
        <v>295</v>
      </c>
      <c r="C96" s="34" t="s">
        <v>296</v>
      </c>
      <c r="D96" s="189" t="s">
        <v>1895</v>
      </c>
      <c r="E96" s="38">
        <v>-662</v>
      </c>
      <c r="F96" s="79" t="s">
        <v>2801</v>
      </c>
      <c r="G96" s="34" t="s">
        <v>2907</v>
      </c>
      <c r="H96" s="35" t="s">
        <v>2907</v>
      </c>
      <c r="I96" s="35">
        <f t="shared" si="2"/>
        <v>-3.8055094924755245E-5</v>
      </c>
      <c r="J96" s="118">
        <v>-662</v>
      </c>
      <c r="K96" s="122" t="s">
        <v>2801</v>
      </c>
      <c r="L96" s="84" t="s">
        <v>2907</v>
      </c>
      <c r="M96" s="41">
        <v>39722</v>
      </c>
      <c r="N96" s="41">
        <v>40086</v>
      </c>
      <c r="O96" s="119">
        <v>39756</v>
      </c>
      <c r="P96" s="120">
        <v>39756</v>
      </c>
      <c r="Q96" s="126">
        <v>39756</v>
      </c>
      <c r="R96" s="128">
        <v>39756</v>
      </c>
    </row>
    <row r="97" spans="2:18" s="31" customFormat="1" x14ac:dyDescent="0.2">
      <c r="B97" s="37" t="s">
        <v>249</v>
      </c>
      <c r="C97" s="34" t="s">
        <v>250</v>
      </c>
      <c r="D97" s="189" t="s">
        <v>1895</v>
      </c>
      <c r="E97" s="38">
        <v>-625</v>
      </c>
      <c r="F97" s="79" t="s">
        <v>2801</v>
      </c>
      <c r="G97" s="34" t="s">
        <v>2907</v>
      </c>
      <c r="H97" s="36" t="s">
        <v>2907</v>
      </c>
      <c r="I97" s="35">
        <f t="shared" si="2"/>
        <v>-3.59281485316798E-5</v>
      </c>
      <c r="J97" s="118">
        <v>-625</v>
      </c>
      <c r="K97" s="122" t="s">
        <v>2801</v>
      </c>
      <c r="L97" s="84" t="s">
        <v>2907</v>
      </c>
      <c r="M97" s="41">
        <v>39722</v>
      </c>
      <c r="N97" s="41">
        <v>40086</v>
      </c>
      <c r="O97" s="119">
        <v>39748</v>
      </c>
      <c r="P97" s="120">
        <v>39748</v>
      </c>
      <c r="Q97" s="126">
        <v>39748</v>
      </c>
      <c r="R97" s="128">
        <v>39748</v>
      </c>
    </row>
    <row r="98" spans="2:18" s="31" customFormat="1" x14ac:dyDescent="0.2">
      <c r="B98" s="37" t="s">
        <v>318</v>
      </c>
      <c r="C98" s="34" t="s">
        <v>319</v>
      </c>
      <c r="D98" s="189" t="s">
        <v>1895</v>
      </c>
      <c r="E98" s="38">
        <v>-585</v>
      </c>
      <c r="F98" s="79" t="s">
        <v>2801</v>
      </c>
      <c r="G98" s="34" t="s">
        <v>2907</v>
      </c>
      <c r="H98" s="35" t="s">
        <v>2907</v>
      </c>
      <c r="I98" s="35">
        <f t="shared" si="2"/>
        <v>-3.3628747025652299E-5</v>
      </c>
      <c r="J98" s="118">
        <v>-585</v>
      </c>
      <c r="K98" s="122" t="s">
        <v>2801</v>
      </c>
      <c r="L98" s="84" t="s">
        <v>2907</v>
      </c>
      <c r="M98" s="41">
        <v>39722</v>
      </c>
      <c r="N98" s="41">
        <v>40086</v>
      </c>
      <c r="O98" s="119">
        <v>39756</v>
      </c>
      <c r="P98" s="120">
        <v>39756</v>
      </c>
      <c r="Q98" s="126">
        <v>39756</v>
      </c>
      <c r="R98" s="128">
        <v>39756</v>
      </c>
    </row>
    <row r="99" spans="2:18" s="31" customFormat="1" x14ac:dyDescent="0.2">
      <c r="B99" s="37" t="s">
        <v>289</v>
      </c>
      <c r="C99" s="34" t="s">
        <v>290</v>
      </c>
      <c r="D99" s="189" t="s">
        <v>1895</v>
      </c>
      <c r="E99" s="38">
        <v>-570</v>
      </c>
      <c r="F99" s="79" t="s">
        <v>2801</v>
      </c>
      <c r="G99" s="34" t="s">
        <v>2907</v>
      </c>
      <c r="H99" s="35" t="s">
        <v>2907</v>
      </c>
      <c r="I99" s="35">
        <f t="shared" si="2"/>
        <v>-3.2766471460891978E-5</v>
      </c>
      <c r="J99" s="118">
        <v>-570</v>
      </c>
      <c r="K99" s="122" t="s">
        <v>2801</v>
      </c>
      <c r="L99" s="84" t="s">
        <v>2907</v>
      </c>
      <c r="M99" s="41">
        <v>39722</v>
      </c>
      <c r="N99" s="41">
        <v>40086</v>
      </c>
      <c r="O99" s="119">
        <v>39756</v>
      </c>
      <c r="P99" s="120">
        <v>39756</v>
      </c>
      <c r="Q99" s="126">
        <v>39756</v>
      </c>
      <c r="R99" s="128">
        <v>39756</v>
      </c>
    </row>
    <row r="100" spans="2:18" s="31" customFormat="1" x14ac:dyDescent="0.2">
      <c r="B100" s="37" t="s">
        <v>293</v>
      </c>
      <c r="C100" s="34" t="s">
        <v>294</v>
      </c>
      <c r="D100" s="189" t="s">
        <v>1895</v>
      </c>
      <c r="E100" s="38">
        <v>-568</v>
      </c>
      <c r="F100" s="79" t="s">
        <v>2801</v>
      </c>
      <c r="G100" s="34" t="s">
        <v>2907</v>
      </c>
      <c r="H100" s="35" t="s">
        <v>2907</v>
      </c>
      <c r="I100" s="35">
        <f t="shared" si="2"/>
        <v>-3.2651501385590607E-5</v>
      </c>
      <c r="J100" s="118">
        <v>-568</v>
      </c>
      <c r="K100" s="122" t="s">
        <v>2801</v>
      </c>
      <c r="L100" s="84" t="s">
        <v>2907</v>
      </c>
      <c r="M100" s="41">
        <v>39722</v>
      </c>
      <c r="N100" s="41">
        <v>40086</v>
      </c>
      <c r="O100" s="119">
        <v>39756</v>
      </c>
      <c r="P100" s="120">
        <v>39756</v>
      </c>
      <c r="Q100" s="126">
        <v>39756</v>
      </c>
      <c r="R100" s="128">
        <v>39756</v>
      </c>
    </row>
    <row r="101" spans="2:18" s="31" customFormat="1" x14ac:dyDescent="0.2">
      <c r="B101" s="37" t="s">
        <v>1068</v>
      </c>
      <c r="C101" s="34" t="s">
        <v>1069</v>
      </c>
      <c r="D101" s="189" t="s">
        <v>1895</v>
      </c>
      <c r="E101" s="38">
        <v>-544</v>
      </c>
      <c r="F101" s="79" t="s">
        <v>2801</v>
      </c>
      <c r="G101" s="34" t="s">
        <v>2907</v>
      </c>
      <c r="H101" s="35" t="s">
        <v>2907</v>
      </c>
      <c r="I101" s="35">
        <f t="shared" si="2"/>
        <v>-3.1271860481974099E-5</v>
      </c>
      <c r="J101" s="118">
        <v>-544</v>
      </c>
      <c r="K101" s="83" t="s">
        <v>2801</v>
      </c>
      <c r="L101" s="71" t="s">
        <v>2907</v>
      </c>
      <c r="M101" s="41">
        <v>39722</v>
      </c>
      <c r="N101" s="41">
        <v>40086</v>
      </c>
      <c r="O101" s="119">
        <v>39765</v>
      </c>
      <c r="P101" s="120">
        <v>39765</v>
      </c>
      <c r="Q101" s="126">
        <v>39765</v>
      </c>
      <c r="R101" s="128">
        <v>39765</v>
      </c>
    </row>
    <row r="102" spans="2:18" s="31" customFormat="1" x14ac:dyDescent="0.2">
      <c r="B102" s="37" t="s">
        <v>303</v>
      </c>
      <c r="C102" s="34" t="s">
        <v>304</v>
      </c>
      <c r="D102" s="189" t="s">
        <v>1895</v>
      </c>
      <c r="E102" s="38">
        <v>-542</v>
      </c>
      <c r="F102" s="79" t="s">
        <v>2801</v>
      </c>
      <c r="G102" s="34" t="s">
        <v>2907</v>
      </c>
      <c r="H102" s="35" t="s">
        <v>2907</v>
      </c>
      <c r="I102" s="35">
        <f t="shared" si="2"/>
        <v>-3.1156890406672728E-5</v>
      </c>
      <c r="J102" s="118">
        <v>-542</v>
      </c>
      <c r="K102" s="122" t="s">
        <v>2801</v>
      </c>
      <c r="L102" s="84" t="s">
        <v>2907</v>
      </c>
      <c r="M102" s="41">
        <v>39722</v>
      </c>
      <c r="N102" s="41">
        <v>40086</v>
      </c>
      <c r="O102" s="119">
        <v>39756</v>
      </c>
      <c r="P102" s="120">
        <v>39756</v>
      </c>
      <c r="Q102" s="126">
        <v>39756</v>
      </c>
      <c r="R102" s="128">
        <v>39756</v>
      </c>
    </row>
    <row r="103" spans="2:18" s="31" customFormat="1" x14ac:dyDescent="0.2">
      <c r="B103" s="37" t="s">
        <v>1214</v>
      </c>
      <c r="C103" s="34" t="s">
        <v>1215</v>
      </c>
      <c r="D103" s="189" t="s">
        <v>1216</v>
      </c>
      <c r="E103" s="38">
        <v>-477.74</v>
      </c>
      <c r="F103" s="79">
        <v>46551.02</v>
      </c>
      <c r="G103" s="34">
        <v>16642.27</v>
      </c>
      <c r="H103" s="35">
        <f>G103/F103</f>
        <v>0.35750602242442814</v>
      </c>
      <c r="I103" s="35">
        <f t="shared" si="2"/>
        <v>3.6326686549208258E-3</v>
      </c>
      <c r="J103" s="118">
        <v>63193.29</v>
      </c>
      <c r="K103" s="121">
        <v>46551.02</v>
      </c>
      <c r="L103" s="71">
        <f>J103-K103</f>
        <v>16642.270000000004</v>
      </c>
      <c r="M103" s="41">
        <v>39722</v>
      </c>
      <c r="N103" s="41">
        <v>40086</v>
      </c>
      <c r="O103" s="119">
        <v>39500</v>
      </c>
      <c r="P103" s="120">
        <v>39500</v>
      </c>
      <c r="Q103" s="126">
        <v>39866</v>
      </c>
      <c r="R103" s="128">
        <v>39866</v>
      </c>
    </row>
    <row r="104" spans="2:18" s="31" customFormat="1" x14ac:dyDescent="0.2">
      <c r="B104" s="37" t="s">
        <v>1802</v>
      </c>
      <c r="C104" s="34" t="s">
        <v>1803</v>
      </c>
      <c r="D104" s="189" t="s">
        <v>1895</v>
      </c>
      <c r="E104" s="38">
        <v>-457</v>
      </c>
      <c r="F104" s="79" t="s">
        <v>2801</v>
      </c>
      <c r="G104" s="34" t="s">
        <v>2907</v>
      </c>
      <c r="H104" s="35" t="s">
        <v>2907</v>
      </c>
      <c r="I104" s="35">
        <f t="shared" si="2"/>
        <v>-2.6270662206364272E-5</v>
      </c>
      <c r="J104" s="118">
        <v>-457</v>
      </c>
      <c r="K104" s="122" t="s">
        <v>2801</v>
      </c>
      <c r="L104" s="84" t="s">
        <v>2907</v>
      </c>
      <c r="M104" s="41">
        <v>39722</v>
      </c>
      <c r="N104" s="41">
        <v>40086</v>
      </c>
      <c r="O104" s="119">
        <v>39741</v>
      </c>
      <c r="P104" s="120">
        <v>39741</v>
      </c>
      <c r="Q104" s="126">
        <v>39741</v>
      </c>
      <c r="R104" s="128">
        <v>39741</v>
      </c>
    </row>
    <row r="105" spans="2:18" s="31" customFormat="1" x14ac:dyDescent="0.2">
      <c r="B105" s="37" t="s">
        <v>310</v>
      </c>
      <c r="C105" s="34" t="s">
        <v>311</v>
      </c>
      <c r="D105" s="189" t="s">
        <v>1895</v>
      </c>
      <c r="E105" s="38">
        <v>-442</v>
      </c>
      <c r="F105" s="79" t="s">
        <v>2801</v>
      </c>
      <c r="G105" s="34" t="s">
        <v>2907</v>
      </c>
      <c r="H105" s="35" t="s">
        <v>2907</v>
      </c>
      <c r="I105" s="35">
        <f t="shared" si="2"/>
        <v>-2.5408386641603958E-5</v>
      </c>
      <c r="J105" s="118">
        <v>-442</v>
      </c>
      <c r="K105" s="122" t="s">
        <v>2801</v>
      </c>
      <c r="L105" s="84" t="s">
        <v>2907</v>
      </c>
      <c r="M105" s="41">
        <v>39722</v>
      </c>
      <c r="N105" s="41">
        <v>40086</v>
      </c>
      <c r="O105" s="119">
        <v>39756</v>
      </c>
      <c r="P105" s="120">
        <v>39756</v>
      </c>
      <c r="Q105" s="126">
        <v>39756</v>
      </c>
      <c r="R105" s="128">
        <v>39756</v>
      </c>
    </row>
    <row r="106" spans="2:18" s="31" customFormat="1" x14ac:dyDescent="0.2">
      <c r="B106" s="37" t="s">
        <v>1058</v>
      </c>
      <c r="C106" s="34" t="s">
        <v>1059</v>
      </c>
      <c r="D106" s="189" t="s">
        <v>1895</v>
      </c>
      <c r="E106" s="38">
        <v>-426</v>
      </c>
      <c r="F106" s="79" t="s">
        <v>2801</v>
      </c>
      <c r="G106" s="34" t="s">
        <v>2907</v>
      </c>
      <c r="H106" s="35" t="s">
        <v>2907</v>
      </c>
      <c r="I106" s="35">
        <f t="shared" si="2"/>
        <v>-2.4488626039192952E-5</v>
      </c>
      <c r="J106" s="118">
        <v>-426</v>
      </c>
      <c r="K106" s="83" t="s">
        <v>2801</v>
      </c>
      <c r="L106" s="71" t="s">
        <v>2907</v>
      </c>
      <c r="M106" s="41">
        <v>39722</v>
      </c>
      <c r="N106" s="41">
        <v>40086</v>
      </c>
      <c r="O106" s="119">
        <v>39765</v>
      </c>
      <c r="P106" s="120">
        <v>39765</v>
      </c>
      <c r="Q106" s="126">
        <v>39765</v>
      </c>
      <c r="R106" s="128">
        <v>39765</v>
      </c>
    </row>
    <row r="107" spans="2:18" s="31" customFormat="1" x14ac:dyDescent="0.2">
      <c r="B107" s="37" t="s">
        <v>1809</v>
      </c>
      <c r="C107" s="34" t="s">
        <v>1810</v>
      </c>
      <c r="D107" s="189" t="s">
        <v>1895</v>
      </c>
      <c r="E107" s="38">
        <v>-424</v>
      </c>
      <c r="F107" s="79" t="s">
        <v>2801</v>
      </c>
      <c r="G107" s="34" t="s">
        <v>2907</v>
      </c>
      <c r="H107" s="35" t="s">
        <v>2907</v>
      </c>
      <c r="I107" s="35">
        <f t="shared" si="2"/>
        <v>-2.4373655963891578E-5</v>
      </c>
      <c r="J107" s="118">
        <v>-424</v>
      </c>
      <c r="K107" s="122" t="s">
        <v>2801</v>
      </c>
      <c r="L107" s="84" t="s">
        <v>2907</v>
      </c>
      <c r="M107" s="41">
        <v>39722</v>
      </c>
      <c r="N107" s="41">
        <v>40086</v>
      </c>
      <c r="O107" s="119">
        <v>39742</v>
      </c>
      <c r="P107" s="120">
        <v>39742</v>
      </c>
      <c r="Q107" s="126">
        <v>39742</v>
      </c>
      <c r="R107" s="128">
        <v>39742</v>
      </c>
    </row>
    <row r="108" spans="2:18" s="31" customFormat="1" x14ac:dyDescent="0.2">
      <c r="B108" s="37" t="s">
        <v>261</v>
      </c>
      <c r="C108" s="34" t="s">
        <v>262</v>
      </c>
      <c r="D108" s="189" t="s">
        <v>1895</v>
      </c>
      <c r="E108" s="38">
        <v>-422</v>
      </c>
      <c r="F108" s="79" t="s">
        <v>2801</v>
      </c>
      <c r="G108" s="34" t="s">
        <v>2907</v>
      </c>
      <c r="H108" s="35" t="s">
        <v>2907</v>
      </c>
      <c r="I108" s="35">
        <f t="shared" si="2"/>
        <v>-2.4258685888590204E-5</v>
      </c>
      <c r="J108" s="118">
        <v>-422</v>
      </c>
      <c r="K108" s="122" t="s">
        <v>2801</v>
      </c>
      <c r="L108" s="84" t="s">
        <v>2907</v>
      </c>
      <c r="M108" s="41">
        <v>39722</v>
      </c>
      <c r="N108" s="41">
        <v>40086</v>
      </c>
      <c r="O108" s="119">
        <v>39748</v>
      </c>
      <c r="P108" s="120">
        <v>39748</v>
      </c>
      <c r="Q108" s="126">
        <v>39748</v>
      </c>
      <c r="R108" s="128">
        <v>39748</v>
      </c>
    </row>
    <row r="109" spans="2:18" s="31" customFormat="1" x14ac:dyDescent="0.2">
      <c r="B109" s="37" t="s">
        <v>287</v>
      </c>
      <c r="C109" s="34" t="s">
        <v>288</v>
      </c>
      <c r="D109" s="189" t="s">
        <v>1895</v>
      </c>
      <c r="E109" s="38">
        <v>-421</v>
      </c>
      <c r="F109" s="79" t="s">
        <v>2801</v>
      </c>
      <c r="G109" s="34" t="s">
        <v>2907</v>
      </c>
      <c r="H109" s="35" t="s">
        <v>2907</v>
      </c>
      <c r="I109" s="35">
        <f t="shared" si="2"/>
        <v>-2.4201200850939515E-5</v>
      </c>
      <c r="J109" s="118">
        <v>-421</v>
      </c>
      <c r="K109" s="122" t="s">
        <v>2801</v>
      </c>
      <c r="L109" s="84" t="s">
        <v>2907</v>
      </c>
      <c r="M109" s="41">
        <v>39722</v>
      </c>
      <c r="N109" s="41">
        <v>40086</v>
      </c>
      <c r="O109" s="119">
        <v>39756</v>
      </c>
      <c r="P109" s="120">
        <v>39756</v>
      </c>
      <c r="Q109" s="126">
        <v>39756</v>
      </c>
      <c r="R109" s="128">
        <v>39756</v>
      </c>
    </row>
    <row r="110" spans="2:18" s="31" customFormat="1" x14ac:dyDescent="0.2">
      <c r="B110" s="37" t="s">
        <v>1813</v>
      </c>
      <c r="C110" s="34" t="s">
        <v>1814</v>
      </c>
      <c r="D110" s="189" t="s">
        <v>1895</v>
      </c>
      <c r="E110" s="38">
        <v>-358</v>
      </c>
      <c r="F110" s="79" t="s">
        <v>2801</v>
      </c>
      <c r="G110" s="34" t="s">
        <v>2907</v>
      </c>
      <c r="H110" s="35" t="s">
        <v>2907</v>
      </c>
      <c r="I110" s="35">
        <f t="shared" si="2"/>
        <v>-2.0579643478946191E-5</v>
      </c>
      <c r="J110" s="118">
        <v>-358</v>
      </c>
      <c r="K110" s="122" t="s">
        <v>2801</v>
      </c>
      <c r="L110" s="84" t="s">
        <v>2907</v>
      </c>
      <c r="M110" s="41">
        <v>39722</v>
      </c>
      <c r="N110" s="41">
        <v>40086</v>
      </c>
      <c r="O110" s="119">
        <v>39742</v>
      </c>
      <c r="P110" s="120">
        <v>39742</v>
      </c>
      <c r="Q110" s="126">
        <v>39742</v>
      </c>
      <c r="R110" s="128">
        <v>39742</v>
      </c>
    </row>
    <row r="111" spans="2:18" s="31" customFormat="1" x14ac:dyDescent="0.2">
      <c r="B111" s="37" t="s">
        <v>2578</v>
      </c>
      <c r="C111" s="34" t="s">
        <v>2579</v>
      </c>
      <c r="D111" s="189" t="s">
        <v>2580</v>
      </c>
      <c r="E111" s="38">
        <v>-349.02</v>
      </c>
      <c r="F111" s="79" t="s">
        <v>2801</v>
      </c>
      <c r="G111" s="34" t="s">
        <v>2907</v>
      </c>
      <c r="H111" s="36" t="s">
        <v>2907</v>
      </c>
      <c r="I111" s="35">
        <f t="shared" si="2"/>
        <v>3.3299069759875226E-2</v>
      </c>
      <c r="J111" s="118">
        <v>579264.99</v>
      </c>
      <c r="K111" s="83" t="s">
        <v>2801</v>
      </c>
      <c r="L111" s="71" t="s">
        <v>2907</v>
      </c>
      <c r="M111" s="41">
        <v>39722</v>
      </c>
      <c r="N111" s="41">
        <v>40086</v>
      </c>
      <c r="O111" s="119">
        <v>38995</v>
      </c>
      <c r="P111" s="120">
        <v>38995</v>
      </c>
      <c r="Q111" s="126">
        <v>39354</v>
      </c>
      <c r="R111" s="128">
        <v>39354</v>
      </c>
    </row>
    <row r="112" spans="2:18" s="31" customFormat="1" x14ac:dyDescent="0.2">
      <c r="B112" s="37" t="s">
        <v>536</v>
      </c>
      <c r="C112" s="34" t="s">
        <v>537</v>
      </c>
      <c r="D112" s="189" t="s">
        <v>538</v>
      </c>
      <c r="E112" s="38">
        <v>-314.26</v>
      </c>
      <c r="F112" s="79">
        <v>2845.37</v>
      </c>
      <c r="G112" s="34">
        <v>-3159.63</v>
      </c>
      <c r="H112" s="35">
        <f>G112/F112</f>
        <v>-1.1104460931267288</v>
      </c>
      <c r="I112" s="35">
        <f t="shared" si="2"/>
        <v>-1.8065247932105111E-5</v>
      </c>
      <c r="J112" s="118">
        <v>-314.26</v>
      </c>
      <c r="K112" s="121">
        <v>2845.37</v>
      </c>
      <c r="L112" s="71">
        <f>J112-K112</f>
        <v>-3159.63</v>
      </c>
      <c r="M112" s="41">
        <v>39722</v>
      </c>
      <c r="N112" s="41">
        <v>40086</v>
      </c>
      <c r="O112" s="119">
        <v>39916</v>
      </c>
      <c r="P112" s="120">
        <v>39916</v>
      </c>
      <c r="Q112" s="126">
        <v>39983</v>
      </c>
      <c r="R112" s="128">
        <v>39983</v>
      </c>
    </row>
    <row r="113" spans="2:18" s="31" customFormat="1" x14ac:dyDescent="0.2">
      <c r="B113" s="37" t="s">
        <v>55</v>
      </c>
      <c r="C113" s="34" t="s">
        <v>56</v>
      </c>
      <c r="D113" s="189" t="s">
        <v>57</v>
      </c>
      <c r="E113" s="38">
        <v>-287.49</v>
      </c>
      <c r="F113" s="79">
        <v>1459.44</v>
      </c>
      <c r="G113" s="34">
        <v>-1746.93</v>
      </c>
      <c r="H113" s="35">
        <f>G113/F113</f>
        <v>-1.1969865153757606</v>
      </c>
      <c r="I113" s="35">
        <f t="shared" si="2"/>
        <v>-1.6526373474196204E-5</v>
      </c>
      <c r="J113" s="118">
        <v>-287.49</v>
      </c>
      <c r="K113" s="121">
        <v>1459.44</v>
      </c>
      <c r="L113" s="71">
        <f>J113-K113</f>
        <v>-1746.93</v>
      </c>
      <c r="M113" s="41">
        <v>39722</v>
      </c>
      <c r="N113" s="41">
        <v>40086</v>
      </c>
      <c r="O113" s="119">
        <v>39967</v>
      </c>
      <c r="P113" s="120">
        <v>39967</v>
      </c>
      <c r="Q113" s="126">
        <v>40084</v>
      </c>
      <c r="R113" s="128">
        <v>40084</v>
      </c>
    </row>
    <row r="114" spans="2:18" s="31" customFormat="1" x14ac:dyDescent="0.2">
      <c r="B114" s="37" t="s">
        <v>1085</v>
      </c>
      <c r="C114" s="34" t="s">
        <v>1086</v>
      </c>
      <c r="D114" s="189" t="s">
        <v>1895</v>
      </c>
      <c r="E114" s="38">
        <v>-269</v>
      </c>
      <c r="F114" s="79" t="s">
        <v>2801</v>
      </c>
      <c r="G114" s="34" t="s">
        <v>2907</v>
      </c>
      <c r="H114" s="35" t="s">
        <v>2907</v>
      </c>
      <c r="I114" s="35">
        <f t="shared" si="2"/>
        <v>-1.5463475128034987E-5</v>
      </c>
      <c r="J114" s="118">
        <v>-269</v>
      </c>
      <c r="K114" s="83" t="s">
        <v>2801</v>
      </c>
      <c r="L114" s="71" t="s">
        <v>2907</v>
      </c>
      <c r="M114" s="41">
        <v>39722</v>
      </c>
      <c r="N114" s="41">
        <v>40086</v>
      </c>
      <c r="O114" s="119">
        <v>39765</v>
      </c>
      <c r="P114" s="120">
        <v>39765</v>
      </c>
      <c r="Q114" s="126">
        <v>39765</v>
      </c>
      <c r="R114" s="128">
        <v>39765</v>
      </c>
    </row>
    <row r="115" spans="2:18" s="31" customFormat="1" x14ac:dyDescent="0.2">
      <c r="B115" s="37" t="s">
        <v>1130</v>
      </c>
      <c r="C115" s="34" t="s">
        <v>1131</v>
      </c>
      <c r="D115" s="189" t="s">
        <v>1895</v>
      </c>
      <c r="E115" s="38">
        <v>-258</v>
      </c>
      <c r="F115" s="79" t="s">
        <v>2801</v>
      </c>
      <c r="G115" s="34" t="s">
        <v>2907</v>
      </c>
      <c r="H115" s="35" t="s">
        <v>2907</v>
      </c>
      <c r="I115" s="35">
        <f t="shared" si="2"/>
        <v>-1.4831139713877423E-5</v>
      </c>
      <c r="J115" s="118">
        <v>-258</v>
      </c>
      <c r="K115" s="83" t="s">
        <v>2801</v>
      </c>
      <c r="L115" s="71" t="s">
        <v>2907</v>
      </c>
      <c r="M115" s="41">
        <v>39722</v>
      </c>
      <c r="N115" s="41">
        <v>40086</v>
      </c>
      <c r="O115" s="119">
        <v>39770</v>
      </c>
      <c r="P115" s="120">
        <v>39770</v>
      </c>
      <c r="Q115" s="126">
        <v>39770</v>
      </c>
      <c r="R115" s="128">
        <v>39770</v>
      </c>
    </row>
    <row r="116" spans="2:18" s="31" customFormat="1" x14ac:dyDescent="0.2">
      <c r="B116" s="37" t="s">
        <v>265</v>
      </c>
      <c r="C116" s="34" t="s">
        <v>266</v>
      </c>
      <c r="D116" s="189" t="s">
        <v>1895</v>
      </c>
      <c r="E116" s="38">
        <v>-257</v>
      </c>
      <c r="F116" s="79" t="s">
        <v>2801</v>
      </c>
      <c r="G116" s="34" t="s">
        <v>2907</v>
      </c>
      <c r="H116" s="35" t="s">
        <v>2907</v>
      </c>
      <c r="I116" s="35">
        <f t="shared" si="2"/>
        <v>-1.4773654676226735E-5</v>
      </c>
      <c r="J116" s="118">
        <v>-257</v>
      </c>
      <c r="K116" s="122" t="s">
        <v>2801</v>
      </c>
      <c r="L116" s="84" t="s">
        <v>2907</v>
      </c>
      <c r="M116" s="41">
        <v>39722</v>
      </c>
      <c r="N116" s="41">
        <v>40086</v>
      </c>
      <c r="O116" s="119">
        <v>39748</v>
      </c>
      <c r="P116" s="120">
        <v>39748</v>
      </c>
      <c r="Q116" s="126">
        <v>39748</v>
      </c>
      <c r="R116" s="128">
        <v>39748</v>
      </c>
    </row>
    <row r="117" spans="2:18" s="31" customFormat="1" x14ac:dyDescent="0.2">
      <c r="B117" s="37" t="s">
        <v>473</v>
      </c>
      <c r="C117" s="34" t="s">
        <v>474</v>
      </c>
      <c r="D117" s="189" t="s">
        <v>475</v>
      </c>
      <c r="E117" s="38">
        <v>-231.66</v>
      </c>
      <c r="F117" s="79">
        <v>1102</v>
      </c>
      <c r="G117" s="34">
        <v>-1333.66</v>
      </c>
      <c r="H117" s="35">
        <f>G117/F117</f>
        <v>-1.2102177858439203</v>
      </c>
      <c r="I117" s="35">
        <f t="shared" si="2"/>
        <v>-1.3316983822158308E-5</v>
      </c>
      <c r="J117" s="118">
        <v>-231.66</v>
      </c>
      <c r="K117" s="121">
        <v>1102</v>
      </c>
      <c r="L117" s="71">
        <f>J117-K117</f>
        <v>-1333.66</v>
      </c>
      <c r="M117" s="41">
        <v>39722</v>
      </c>
      <c r="N117" s="41">
        <v>40086</v>
      </c>
      <c r="O117" s="119">
        <v>39862</v>
      </c>
      <c r="P117" s="120">
        <v>39862</v>
      </c>
      <c r="Q117" s="126">
        <v>40227</v>
      </c>
      <c r="R117" s="128">
        <v>40227</v>
      </c>
    </row>
    <row r="118" spans="2:18" s="31" customFormat="1" x14ac:dyDescent="0.2">
      <c r="B118" s="37" t="s">
        <v>1143</v>
      </c>
      <c r="C118" s="34" t="s">
        <v>1144</v>
      </c>
      <c r="D118" s="189" t="s">
        <v>1145</v>
      </c>
      <c r="E118" s="38">
        <v>-227.92</v>
      </c>
      <c r="F118" s="79">
        <v>1848</v>
      </c>
      <c r="G118" s="34">
        <v>-2075.92</v>
      </c>
      <c r="H118" s="35">
        <f>G118/F118</f>
        <v>-1.1233333333333333</v>
      </c>
      <c r="I118" s="35">
        <f t="shared" si="2"/>
        <v>-1.3101989781344737E-5</v>
      </c>
      <c r="J118" s="118">
        <v>-227.92</v>
      </c>
      <c r="K118" s="121">
        <v>1848</v>
      </c>
      <c r="L118" s="71">
        <f>J118-K118</f>
        <v>-2075.92</v>
      </c>
      <c r="M118" s="41">
        <v>39722</v>
      </c>
      <c r="N118" s="41">
        <v>40086</v>
      </c>
      <c r="O118" s="119">
        <v>39787</v>
      </c>
      <c r="P118" s="120">
        <v>39787</v>
      </c>
      <c r="Q118" s="126">
        <v>40074</v>
      </c>
      <c r="R118" s="128">
        <v>40074</v>
      </c>
    </row>
    <row r="119" spans="2:18" s="31" customFormat="1" x14ac:dyDescent="0.2">
      <c r="B119" s="37" t="s">
        <v>1056</v>
      </c>
      <c r="C119" s="34" t="s">
        <v>1057</v>
      </c>
      <c r="D119" s="189" t="s">
        <v>1895</v>
      </c>
      <c r="E119" s="38">
        <v>-227</v>
      </c>
      <c r="F119" s="79" t="s">
        <v>2801</v>
      </c>
      <c r="G119" s="34" t="s">
        <v>2907</v>
      </c>
      <c r="H119" s="35" t="s">
        <v>2907</v>
      </c>
      <c r="I119" s="35">
        <f t="shared" si="2"/>
        <v>-1.3049103546706105E-5</v>
      </c>
      <c r="J119" s="118">
        <v>-227</v>
      </c>
      <c r="K119" s="83" t="s">
        <v>2801</v>
      </c>
      <c r="L119" s="71" t="s">
        <v>2907</v>
      </c>
      <c r="M119" s="41">
        <v>39722</v>
      </c>
      <c r="N119" s="41">
        <v>40086</v>
      </c>
      <c r="O119" s="119">
        <v>39765</v>
      </c>
      <c r="P119" s="120">
        <v>39765</v>
      </c>
      <c r="Q119" s="126">
        <v>39765</v>
      </c>
      <c r="R119" s="128">
        <v>39765</v>
      </c>
    </row>
    <row r="120" spans="2:18" s="31" customFormat="1" x14ac:dyDescent="0.2">
      <c r="B120" s="37" t="s">
        <v>271</v>
      </c>
      <c r="C120" s="34" t="s">
        <v>272</v>
      </c>
      <c r="D120" s="189" t="s">
        <v>1895</v>
      </c>
      <c r="E120" s="38">
        <v>-193</v>
      </c>
      <c r="F120" s="79" t="s">
        <v>2801</v>
      </c>
      <c r="G120" s="34" t="s">
        <v>2907</v>
      </c>
      <c r="H120" s="35" t="s">
        <v>2907</v>
      </c>
      <c r="I120" s="35">
        <f t="shared" si="2"/>
        <v>-1.1094612266582724E-5</v>
      </c>
      <c r="J120" s="118">
        <v>-193</v>
      </c>
      <c r="K120" s="122" t="s">
        <v>2801</v>
      </c>
      <c r="L120" s="84" t="s">
        <v>2907</v>
      </c>
      <c r="M120" s="41">
        <v>39722</v>
      </c>
      <c r="N120" s="41">
        <v>40086</v>
      </c>
      <c r="O120" s="119">
        <v>39748</v>
      </c>
      <c r="P120" s="120">
        <v>39748</v>
      </c>
      <c r="Q120" s="126">
        <v>39748</v>
      </c>
      <c r="R120" s="128">
        <v>39748</v>
      </c>
    </row>
    <row r="121" spans="2:18" s="31" customFormat="1" x14ac:dyDescent="0.2">
      <c r="B121" s="37" t="s">
        <v>731</v>
      </c>
      <c r="C121" s="34" t="s">
        <v>732</v>
      </c>
      <c r="D121" s="189" t="s">
        <v>1895</v>
      </c>
      <c r="E121" s="38">
        <v>-188</v>
      </c>
      <c r="F121" s="79" t="s">
        <v>2801</v>
      </c>
      <c r="G121" s="34" t="s">
        <v>2907</v>
      </c>
      <c r="H121" s="35" t="s">
        <v>2907</v>
      </c>
      <c r="I121" s="35">
        <f t="shared" si="2"/>
        <v>-1.0807187078329285E-5</v>
      </c>
      <c r="J121" s="118">
        <v>-188</v>
      </c>
      <c r="K121" s="122" t="s">
        <v>2801</v>
      </c>
      <c r="L121" s="84" t="s">
        <v>2907</v>
      </c>
      <c r="M121" s="41">
        <v>39722</v>
      </c>
      <c r="N121" s="41">
        <v>40086</v>
      </c>
      <c r="O121" s="119">
        <v>40052</v>
      </c>
      <c r="P121" s="120">
        <v>40052</v>
      </c>
      <c r="Q121" s="126">
        <v>40052</v>
      </c>
      <c r="R121" s="128">
        <v>40052</v>
      </c>
    </row>
    <row r="122" spans="2:18" s="31" customFormat="1" x14ac:dyDescent="0.2">
      <c r="B122" s="37" t="s">
        <v>1097</v>
      </c>
      <c r="C122" s="34" t="s">
        <v>1098</v>
      </c>
      <c r="D122" s="189" t="s">
        <v>1895</v>
      </c>
      <c r="E122" s="38">
        <v>-187</v>
      </c>
      <c r="F122" s="79" t="s">
        <v>2801</v>
      </c>
      <c r="G122" s="34" t="s">
        <v>2907</v>
      </c>
      <c r="H122" s="35" t="s">
        <v>2907</v>
      </c>
      <c r="I122" s="35">
        <f t="shared" si="2"/>
        <v>-1.0749702040678597E-5</v>
      </c>
      <c r="J122" s="118">
        <v>-187</v>
      </c>
      <c r="K122" s="83" t="s">
        <v>2801</v>
      </c>
      <c r="L122" s="71" t="s">
        <v>2907</v>
      </c>
      <c r="M122" s="41">
        <v>39722</v>
      </c>
      <c r="N122" s="41">
        <v>40086</v>
      </c>
      <c r="O122" s="119">
        <v>39765</v>
      </c>
      <c r="P122" s="120">
        <v>39765</v>
      </c>
      <c r="Q122" s="126">
        <v>39765</v>
      </c>
      <c r="R122" s="128">
        <v>39765</v>
      </c>
    </row>
    <row r="123" spans="2:18" s="31" customFormat="1" x14ac:dyDescent="0.2">
      <c r="B123" s="37" t="s">
        <v>737</v>
      </c>
      <c r="C123" s="34" t="s">
        <v>738</v>
      </c>
      <c r="D123" s="189" t="s">
        <v>1895</v>
      </c>
      <c r="E123" s="38">
        <v>-176.6</v>
      </c>
      <c r="F123" s="79" t="s">
        <v>2801</v>
      </c>
      <c r="G123" s="34" t="s">
        <v>2907</v>
      </c>
      <c r="H123" s="35" t="s">
        <v>2907</v>
      </c>
      <c r="I123" s="35">
        <f t="shared" si="2"/>
        <v>-1.0151857649111445E-5</v>
      </c>
      <c r="J123" s="118">
        <v>-176.6</v>
      </c>
      <c r="K123" s="122" t="s">
        <v>2801</v>
      </c>
      <c r="L123" s="84" t="s">
        <v>2907</v>
      </c>
      <c r="M123" s="41">
        <v>39722</v>
      </c>
      <c r="N123" s="41">
        <v>40086</v>
      </c>
      <c r="O123" s="119">
        <v>40052</v>
      </c>
      <c r="P123" s="120">
        <v>40052</v>
      </c>
      <c r="Q123" s="126">
        <v>40052</v>
      </c>
      <c r="R123" s="128">
        <v>40052</v>
      </c>
    </row>
    <row r="124" spans="2:18" s="31" customFormat="1" x14ac:dyDescent="0.2">
      <c r="B124" s="37" t="s">
        <v>1083</v>
      </c>
      <c r="C124" s="34" t="s">
        <v>1084</v>
      </c>
      <c r="D124" s="189" t="s">
        <v>1895</v>
      </c>
      <c r="E124" s="38">
        <v>-171</v>
      </c>
      <c r="F124" s="79" t="s">
        <v>2801</v>
      </c>
      <c r="G124" s="34" t="s">
        <v>2907</v>
      </c>
      <c r="H124" s="36" t="s">
        <v>2907</v>
      </c>
      <c r="I124" s="35">
        <f t="shared" si="2"/>
        <v>-9.8299414382675941E-6</v>
      </c>
      <c r="J124" s="118">
        <v>-171</v>
      </c>
      <c r="K124" s="83" t="s">
        <v>2801</v>
      </c>
      <c r="L124" s="71" t="s">
        <v>2907</v>
      </c>
      <c r="M124" s="41">
        <v>39722</v>
      </c>
      <c r="N124" s="41">
        <v>40086</v>
      </c>
      <c r="O124" s="119">
        <v>39765</v>
      </c>
      <c r="P124" s="120">
        <v>39765</v>
      </c>
      <c r="Q124" s="126">
        <v>39765</v>
      </c>
      <c r="R124" s="128">
        <v>39765</v>
      </c>
    </row>
    <row r="125" spans="2:18" s="31" customFormat="1" x14ac:dyDescent="0.2">
      <c r="B125" s="37" t="s">
        <v>1070</v>
      </c>
      <c r="C125" s="34" t="s">
        <v>1071</v>
      </c>
      <c r="D125" s="189" t="s">
        <v>1895</v>
      </c>
      <c r="E125" s="38">
        <v>-137</v>
      </c>
      <c r="F125" s="79" t="s">
        <v>2801</v>
      </c>
      <c r="G125" s="34" t="s">
        <v>2907</v>
      </c>
      <c r="H125" s="35" t="s">
        <v>2907</v>
      </c>
      <c r="I125" s="35">
        <f t="shared" si="2"/>
        <v>-7.8754501581442134E-6</v>
      </c>
      <c r="J125" s="118">
        <v>-137</v>
      </c>
      <c r="K125" s="83" t="s">
        <v>2801</v>
      </c>
      <c r="L125" s="71" t="s">
        <v>2907</v>
      </c>
      <c r="M125" s="41">
        <v>39722</v>
      </c>
      <c r="N125" s="41">
        <v>40086</v>
      </c>
      <c r="O125" s="119">
        <v>39765</v>
      </c>
      <c r="P125" s="120">
        <v>39765</v>
      </c>
      <c r="Q125" s="126">
        <v>39765</v>
      </c>
      <c r="R125" s="128">
        <v>39765</v>
      </c>
    </row>
    <row r="126" spans="2:18" s="31" customFormat="1" x14ac:dyDescent="0.2">
      <c r="B126" s="37" t="s">
        <v>2063</v>
      </c>
      <c r="C126" s="34" t="s">
        <v>2064</v>
      </c>
      <c r="D126" s="189" t="s">
        <v>2065</v>
      </c>
      <c r="E126" s="38">
        <v>-68.13</v>
      </c>
      <c r="F126" s="79">
        <v>24659</v>
      </c>
      <c r="G126" s="34">
        <v>1612.42</v>
      </c>
      <c r="H126" s="36">
        <f>G126/F126</f>
        <v>6.5388701893831863E-2</v>
      </c>
      <c r="I126" s="35">
        <f t="shared" si="2"/>
        <v>1.5102135678370294E-3</v>
      </c>
      <c r="J126" s="118">
        <v>26271.42</v>
      </c>
      <c r="K126" s="121">
        <v>24659</v>
      </c>
      <c r="L126" s="71">
        <f>J126-K126</f>
        <v>1612.4199999999983</v>
      </c>
      <c r="M126" s="41">
        <v>39722</v>
      </c>
      <c r="N126" s="41">
        <v>40086</v>
      </c>
      <c r="O126" s="119">
        <v>39219</v>
      </c>
      <c r="P126" s="120">
        <v>39219</v>
      </c>
      <c r="Q126" s="126">
        <v>39585</v>
      </c>
      <c r="R126" s="128">
        <v>39585</v>
      </c>
    </row>
    <row r="127" spans="2:18" s="31" customFormat="1" x14ac:dyDescent="0.2">
      <c r="B127" s="37" t="s">
        <v>1826</v>
      </c>
      <c r="C127" s="34" t="s">
        <v>1827</v>
      </c>
      <c r="D127" s="189" t="s">
        <v>1827</v>
      </c>
      <c r="E127" s="38">
        <v>-37.42</v>
      </c>
      <c r="F127" s="79" t="s">
        <v>2801</v>
      </c>
      <c r="G127" s="34" t="s">
        <v>2907</v>
      </c>
      <c r="H127" s="36" t="s">
        <v>2907</v>
      </c>
      <c r="I127" s="35">
        <f t="shared" si="2"/>
        <v>3.8150627584275794E-2</v>
      </c>
      <c r="J127" s="118">
        <v>663661.87</v>
      </c>
      <c r="K127" s="83" t="s">
        <v>2801</v>
      </c>
      <c r="L127" s="71" t="s">
        <v>2907</v>
      </c>
      <c r="M127" s="41">
        <v>39722</v>
      </c>
      <c r="N127" s="41">
        <v>40086</v>
      </c>
      <c r="O127" s="119">
        <v>38632</v>
      </c>
      <c r="P127" s="120">
        <v>38632</v>
      </c>
      <c r="Q127" s="126">
        <v>39946</v>
      </c>
      <c r="R127" s="128">
        <v>39946</v>
      </c>
    </row>
    <row r="128" spans="2:18" s="31" customFormat="1" x14ac:dyDescent="0.2">
      <c r="B128" s="37" t="s">
        <v>2410</v>
      </c>
      <c r="C128" s="34" t="s">
        <v>2411</v>
      </c>
      <c r="D128" s="189" t="s">
        <v>2412</v>
      </c>
      <c r="E128" s="38">
        <v>-10.79</v>
      </c>
      <c r="F128" s="79">
        <v>242742</v>
      </c>
      <c r="G128" s="34">
        <v>48099.08</v>
      </c>
      <c r="H128" s="35">
        <f>G128/F128</f>
        <v>0.19814898122286215</v>
      </c>
      <c r="I128" s="35">
        <f t="shared" si="2"/>
        <v>1.6719010434166671E-2</v>
      </c>
      <c r="J128" s="118">
        <v>290841.08</v>
      </c>
      <c r="K128" s="121">
        <v>242742</v>
      </c>
      <c r="L128" s="71">
        <f t="shared" ref="L128:L145" si="3">J128-K128</f>
        <v>48099.080000000016</v>
      </c>
      <c r="M128" s="41">
        <v>39722</v>
      </c>
      <c r="N128" s="41">
        <v>40086</v>
      </c>
      <c r="O128" s="119">
        <v>39437</v>
      </c>
      <c r="P128" s="120">
        <v>39437</v>
      </c>
      <c r="Q128" s="126">
        <v>39803</v>
      </c>
      <c r="R128" s="128">
        <v>39803</v>
      </c>
    </row>
    <row r="129" spans="2:18" s="31" customFormat="1" x14ac:dyDescent="0.2">
      <c r="B129" s="37" t="s">
        <v>2347</v>
      </c>
      <c r="C129" s="34" t="s">
        <v>2348</v>
      </c>
      <c r="D129" s="190" t="s">
        <v>2349</v>
      </c>
      <c r="E129" s="124">
        <v>0</v>
      </c>
      <c r="F129" s="121">
        <v>0</v>
      </c>
      <c r="G129" s="34">
        <v>0</v>
      </c>
      <c r="H129" s="35" t="s">
        <v>2907</v>
      </c>
      <c r="I129" s="35">
        <f t="shared" si="2"/>
        <v>-1.0707422653341234E-16</v>
      </c>
      <c r="J129" s="118">
        <v>-1.862645149230957E-9</v>
      </c>
      <c r="K129" s="121">
        <v>0</v>
      </c>
      <c r="L129" s="71">
        <f t="shared" si="3"/>
        <v>-1.862645149230957E-9</v>
      </c>
      <c r="M129" s="41">
        <v>39722</v>
      </c>
      <c r="N129" s="41">
        <v>40086</v>
      </c>
      <c r="O129" s="119" t="s">
        <v>2669</v>
      </c>
      <c r="P129" s="120" t="s">
        <v>334</v>
      </c>
      <c r="Q129" s="103" t="s">
        <v>2669</v>
      </c>
      <c r="R129" s="101" t="s">
        <v>334</v>
      </c>
    </row>
    <row r="130" spans="2:18" s="31" customFormat="1" x14ac:dyDescent="0.2">
      <c r="B130" s="37" t="s">
        <v>2328</v>
      </c>
      <c r="C130" s="34" t="s">
        <v>2329</v>
      </c>
      <c r="D130" s="189" t="s">
        <v>2330</v>
      </c>
      <c r="E130" s="38">
        <v>0.33</v>
      </c>
      <c r="F130" s="79">
        <v>7995.58</v>
      </c>
      <c r="G130" s="34">
        <v>-1447.28</v>
      </c>
      <c r="H130" s="35">
        <f t="shared" ref="H130:H139" si="4">G130/F130</f>
        <v>-0.18101000802943626</v>
      </c>
      <c r="I130" s="35">
        <f t="shared" si="2"/>
        <v>3.7642927204799818E-4</v>
      </c>
      <c r="J130" s="118">
        <v>6548.3</v>
      </c>
      <c r="K130" s="121">
        <v>7995.58</v>
      </c>
      <c r="L130" s="71">
        <f t="shared" si="3"/>
        <v>-1447.2799999999997</v>
      </c>
      <c r="M130" s="41">
        <v>39722</v>
      </c>
      <c r="N130" s="41">
        <v>40086</v>
      </c>
      <c r="O130" s="119">
        <v>39356</v>
      </c>
      <c r="P130" s="120">
        <v>39356</v>
      </c>
      <c r="Q130" s="126">
        <v>39727</v>
      </c>
      <c r="R130" s="128">
        <v>39727</v>
      </c>
    </row>
    <row r="131" spans="2:18" s="31" customFormat="1" x14ac:dyDescent="0.2">
      <c r="B131" s="37" t="s">
        <v>2504</v>
      </c>
      <c r="C131" s="34" t="s">
        <v>2505</v>
      </c>
      <c r="D131" s="189" t="s">
        <v>2506</v>
      </c>
      <c r="E131" s="38">
        <v>10.83</v>
      </c>
      <c r="F131" s="79">
        <v>3675</v>
      </c>
      <c r="G131" s="34">
        <v>-770.22</v>
      </c>
      <c r="H131" s="35">
        <f t="shared" si="4"/>
        <v>-0.20958367346938775</v>
      </c>
      <c r="I131" s="35">
        <f t="shared" si="2"/>
        <v>1.6698138766696458E-4</v>
      </c>
      <c r="J131" s="118">
        <v>2904.78</v>
      </c>
      <c r="K131" s="121">
        <v>3675</v>
      </c>
      <c r="L131" s="71">
        <f t="shared" si="3"/>
        <v>-770.2199999999998</v>
      </c>
      <c r="M131" s="41">
        <v>39722</v>
      </c>
      <c r="N131" s="41">
        <v>40086</v>
      </c>
      <c r="O131" s="119">
        <v>39700</v>
      </c>
      <c r="P131" s="120">
        <v>39700</v>
      </c>
      <c r="Q131" s="126">
        <v>39721</v>
      </c>
      <c r="R131" s="128">
        <v>39721</v>
      </c>
    </row>
    <row r="132" spans="2:18" s="31" customFormat="1" x14ac:dyDescent="0.2">
      <c r="B132" s="37" t="s">
        <v>903</v>
      </c>
      <c r="C132" s="34" t="s">
        <v>904</v>
      </c>
      <c r="D132" s="189" t="s">
        <v>905</v>
      </c>
      <c r="E132" s="38">
        <v>22.11</v>
      </c>
      <c r="F132" s="79">
        <v>28349</v>
      </c>
      <c r="G132" s="34">
        <v>-27322.82</v>
      </c>
      <c r="H132" s="36">
        <f t="shared" si="4"/>
        <v>-0.96380189777417191</v>
      </c>
      <c r="I132" s="35">
        <f t="shared" si="2"/>
        <v>5.8989995936382694E-5</v>
      </c>
      <c r="J132" s="118">
        <v>1026.18</v>
      </c>
      <c r="K132" s="121">
        <v>28349</v>
      </c>
      <c r="L132" s="71">
        <f t="shared" si="3"/>
        <v>-27322.82</v>
      </c>
      <c r="M132" s="41">
        <v>39722</v>
      </c>
      <c r="N132" s="41">
        <v>40086</v>
      </c>
      <c r="O132" s="119">
        <v>39485</v>
      </c>
      <c r="P132" s="120">
        <v>39485</v>
      </c>
      <c r="Q132" s="126">
        <v>39851</v>
      </c>
      <c r="R132" s="128">
        <v>39851</v>
      </c>
    </row>
    <row r="133" spans="2:18" s="31" customFormat="1" x14ac:dyDescent="0.2">
      <c r="B133" s="37" t="s">
        <v>1294</v>
      </c>
      <c r="C133" s="34" t="s">
        <v>1295</v>
      </c>
      <c r="D133" s="189" t="s">
        <v>1296</v>
      </c>
      <c r="E133" s="38">
        <v>44.07</v>
      </c>
      <c r="F133" s="79">
        <v>11820</v>
      </c>
      <c r="G133" s="34">
        <v>-2498.39</v>
      </c>
      <c r="H133" s="35">
        <f t="shared" si="4"/>
        <v>-0.21136971235194585</v>
      </c>
      <c r="I133" s="35">
        <f t="shared" si="2"/>
        <v>5.3585310181502688E-4</v>
      </c>
      <c r="J133" s="118">
        <v>9321.61</v>
      </c>
      <c r="K133" s="121">
        <v>11820</v>
      </c>
      <c r="L133" s="71">
        <f t="shared" si="3"/>
        <v>-2498.3899999999994</v>
      </c>
      <c r="M133" s="41">
        <v>39722</v>
      </c>
      <c r="N133" s="41">
        <v>40086</v>
      </c>
      <c r="O133" s="119">
        <v>39568</v>
      </c>
      <c r="P133" s="120">
        <v>39568</v>
      </c>
      <c r="Q133" s="126">
        <v>39719</v>
      </c>
      <c r="R133" s="128">
        <v>39719</v>
      </c>
    </row>
    <row r="134" spans="2:18" s="31" customFormat="1" x14ac:dyDescent="0.2">
      <c r="B134" s="37" t="s">
        <v>1559</v>
      </c>
      <c r="C134" s="34" t="s">
        <v>1560</v>
      </c>
      <c r="D134" s="189" t="s">
        <v>1561</v>
      </c>
      <c r="E134" s="38">
        <v>48.5</v>
      </c>
      <c r="F134" s="79">
        <v>249936.11</v>
      </c>
      <c r="G134" s="34">
        <v>-138517.93</v>
      </c>
      <c r="H134" s="36">
        <f t="shared" si="4"/>
        <v>-0.55421335476494371</v>
      </c>
      <c r="I134" s="35">
        <f t="shared" si="2"/>
        <v>6.4048782722710973E-3</v>
      </c>
      <c r="J134" s="118">
        <v>111418.18</v>
      </c>
      <c r="K134" s="121">
        <v>249936.11</v>
      </c>
      <c r="L134" s="71">
        <f t="shared" si="3"/>
        <v>-138517.93</v>
      </c>
      <c r="M134" s="41">
        <v>39722</v>
      </c>
      <c r="N134" s="41">
        <v>40086</v>
      </c>
      <c r="O134" s="119">
        <v>39029</v>
      </c>
      <c r="P134" s="120">
        <v>39029</v>
      </c>
      <c r="Q134" s="126">
        <v>39393</v>
      </c>
      <c r="R134" s="128">
        <v>39393</v>
      </c>
    </row>
    <row r="135" spans="2:18" s="31" customFormat="1" x14ac:dyDescent="0.2">
      <c r="B135" s="37" t="s">
        <v>2423</v>
      </c>
      <c r="C135" s="34" t="s">
        <v>2424</v>
      </c>
      <c r="D135" s="189" t="s">
        <v>2425</v>
      </c>
      <c r="E135" s="38">
        <v>52.75</v>
      </c>
      <c r="F135" s="79">
        <v>44155</v>
      </c>
      <c r="G135" s="34">
        <v>-35678.61</v>
      </c>
      <c r="H135" s="36">
        <f t="shared" si="4"/>
        <v>-0.80803102706375274</v>
      </c>
      <c r="I135" s="35">
        <f t="shared" si="2"/>
        <v>4.8726559829191256E-4</v>
      </c>
      <c r="J135" s="118">
        <v>8476.39</v>
      </c>
      <c r="K135" s="121">
        <v>44155</v>
      </c>
      <c r="L135" s="71">
        <f t="shared" si="3"/>
        <v>-35678.61</v>
      </c>
      <c r="M135" s="41">
        <v>39722</v>
      </c>
      <c r="N135" s="41">
        <v>40086</v>
      </c>
      <c r="O135" s="119">
        <v>39455</v>
      </c>
      <c r="P135" s="120">
        <v>39455</v>
      </c>
      <c r="Q135" s="126">
        <v>39820</v>
      </c>
      <c r="R135" s="128">
        <v>39820</v>
      </c>
    </row>
    <row r="136" spans="2:18" s="31" customFormat="1" x14ac:dyDescent="0.2">
      <c r="B136" s="37" t="s">
        <v>1282</v>
      </c>
      <c r="C136" s="34" t="s">
        <v>1283</v>
      </c>
      <c r="D136" s="189" t="s">
        <v>1284</v>
      </c>
      <c r="E136" s="38">
        <v>69.760000000000005</v>
      </c>
      <c r="F136" s="79">
        <v>2989.4</v>
      </c>
      <c r="G136" s="34">
        <v>731.45</v>
      </c>
      <c r="H136" s="35">
        <f t="shared" si="4"/>
        <v>0.24468120693115677</v>
      </c>
      <c r="I136" s="35">
        <f t="shared" si="2"/>
        <v>2.1389320234256127E-4</v>
      </c>
      <c r="J136" s="118">
        <v>3720.85</v>
      </c>
      <c r="K136" s="121">
        <v>2989.4</v>
      </c>
      <c r="L136" s="71">
        <f t="shared" si="3"/>
        <v>731.44999999999982</v>
      </c>
      <c r="M136" s="41">
        <v>39722</v>
      </c>
      <c r="N136" s="41">
        <v>40086</v>
      </c>
      <c r="O136" s="119">
        <v>39559</v>
      </c>
      <c r="P136" s="120">
        <v>39559</v>
      </c>
      <c r="Q136" s="126">
        <v>39905</v>
      </c>
      <c r="R136" s="128">
        <v>39905</v>
      </c>
    </row>
    <row r="137" spans="2:18" s="31" customFormat="1" x14ac:dyDescent="0.2">
      <c r="B137" s="37" t="s">
        <v>1211</v>
      </c>
      <c r="C137" s="34" t="s">
        <v>1212</v>
      </c>
      <c r="D137" s="189" t="s">
        <v>1213</v>
      </c>
      <c r="E137" s="38">
        <v>95.05</v>
      </c>
      <c r="F137" s="79">
        <v>22022.75</v>
      </c>
      <c r="G137" s="34">
        <v>-1124</v>
      </c>
      <c r="H137" s="35">
        <f t="shared" si="4"/>
        <v>-5.1038131023600594E-2</v>
      </c>
      <c r="I137" s="35">
        <f t="shared" si="2"/>
        <v>1.2013654306023093E-3</v>
      </c>
      <c r="J137" s="118">
        <v>20898.75</v>
      </c>
      <c r="K137" s="121">
        <v>22022.75</v>
      </c>
      <c r="L137" s="71">
        <f t="shared" si="3"/>
        <v>-1124</v>
      </c>
      <c r="M137" s="41">
        <v>39722</v>
      </c>
      <c r="N137" s="41">
        <v>40086</v>
      </c>
      <c r="O137" s="119">
        <v>39499</v>
      </c>
      <c r="P137" s="120">
        <v>39499</v>
      </c>
      <c r="Q137" s="126">
        <v>39719</v>
      </c>
      <c r="R137" s="128">
        <v>39719</v>
      </c>
    </row>
    <row r="138" spans="2:18" s="31" customFormat="1" x14ac:dyDescent="0.2">
      <c r="B138" s="37" t="s">
        <v>485</v>
      </c>
      <c r="C138" s="34" t="s">
        <v>486</v>
      </c>
      <c r="D138" s="189" t="s">
        <v>487</v>
      </c>
      <c r="E138" s="38">
        <v>102.72</v>
      </c>
      <c r="F138" s="79">
        <v>9085</v>
      </c>
      <c r="G138" s="34">
        <v>-8982.2800000000007</v>
      </c>
      <c r="H138" s="35">
        <f t="shared" si="4"/>
        <v>-0.98869345074298298</v>
      </c>
      <c r="I138" s="35">
        <f t="shared" si="2"/>
        <v>5.9048630674786388E-6</v>
      </c>
      <c r="J138" s="118">
        <v>102.72</v>
      </c>
      <c r="K138" s="121">
        <v>9085</v>
      </c>
      <c r="L138" s="71">
        <f t="shared" si="3"/>
        <v>-8982.2800000000007</v>
      </c>
      <c r="M138" s="41">
        <v>39722</v>
      </c>
      <c r="N138" s="41">
        <v>40086</v>
      </c>
      <c r="O138" s="119">
        <v>39874</v>
      </c>
      <c r="P138" s="120">
        <v>39874</v>
      </c>
      <c r="Q138" s="126">
        <v>40239</v>
      </c>
      <c r="R138" s="128">
        <v>40239</v>
      </c>
    </row>
    <row r="139" spans="2:18" s="31" customFormat="1" x14ac:dyDescent="0.2">
      <c r="B139" s="37" t="s">
        <v>1390</v>
      </c>
      <c r="C139" s="34" t="s">
        <v>1391</v>
      </c>
      <c r="D139" s="189" t="s">
        <v>1392</v>
      </c>
      <c r="E139" s="38">
        <v>106.9</v>
      </c>
      <c r="F139" s="79">
        <v>4161</v>
      </c>
      <c r="G139" s="34">
        <v>-2438.69</v>
      </c>
      <c r="H139" s="36">
        <f t="shared" si="4"/>
        <v>-0.58608267243451095</v>
      </c>
      <c r="I139" s="35">
        <f t="shared" si="2"/>
        <v>9.900705519615591E-5</v>
      </c>
      <c r="J139" s="118">
        <v>1722.31</v>
      </c>
      <c r="K139" s="121">
        <v>4161</v>
      </c>
      <c r="L139" s="71">
        <f t="shared" si="3"/>
        <v>-2438.69</v>
      </c>
      <c r="M139" s="41">
        <v>39722</v>
      </c>
      <c r="N139" s="41">
        <v>40086</v>
      </c>
      <c r="O139" s="119">
        <v>39639</v>
      </c>
      <c r="P139" s="120">
        <v>39639</v>
      </c>
      <c r="Q139" s="126">
        <v>39721</v>
      </c>
      <c r="R139" s="128">
        <v>39721</v>
      </c>
    </row>
    <row r="140" spans="2:18" s="31" customFormat="1" x14ac:dyDescent="0.2">
      <c r="B140" s="37" t="s">
        <v>1405</v>
      </c>
      <c r="C140" s="34" t="s">
        <v>1406</v>
      </c>
      <c r="D140" s="189" t="s">
        <v>1407</v>
      </c>
      <c r="E140" s="38">
        <v>120.57</v>
      </c>
      <c r="F140" s="79">
        <v>0</v>
      </c>
      <c r="G140" s="34">
        <v>3413.64</v>
      </c>
      <c r="H140" s="35" t="s">
        <v>2907</v>
      </c>
      <c r="I140" s="35">
        <f t="shared" si="2"/>
        <v>1.9623322392589351E-4</v>
      </c>
      <c r="J140" s="118">
        <v>3413.64</v>
      </c>
      <c r="K140" s="121">
        <v>0</v>
      </c>
      <c r="L140" s="71">
        <f t="shared" si="3"/>
        <v>3413.64</v>
      </c>
      <c r="M140" s="41">
        <v>39722</v>
      </c>
      <c r="N140" s="41">
        <v>40086</v>
      </c>
      <c r="O140" s="119">
        <v>39653</v>
      </c>
      <c r="P140" s="120">
        <v>39653</v>
      </c>
      <c r="Q140" s="126">
        <v>40018</v>
      </c>
      <c r="R140" s="128">
        <v>40018</v>
      </c>
    </row>
    <row r="141" spans="2:18" s="31" customFormat="1" x14ac:dyDescent="0.2">
      <c r="B141" s="37" t="s">
        <v>1232</v>
      </c>
      <c r="C141" s="34" t="s">
        <v>1233</v>
      </c>
      <c r="D141" s="189" t="s">
        <v>1234</v>
      </c>
      <c r="E141" s="38">
        <v>132.4</v>
      </c>
      <c r="F141" s="79">
        <v>4161</v>
      </c>
      <c r="G141" s="34">
        <v>-1378.19</v>
      </c>
      <c r="H141" s="35">
        <f>G141/F141</f>
        <v>-0.33121605383321318</v>
      </c>
      <c r="I141" s="35">
        <f t="shared" si="2"/>
        <v>1.599699376247102E-4</v>
      </c>
      <c r="J141" s="118">
        <v>2782.81</v>
      </c>
      <c r="K141" s="121">
        <v>4161</v>
      </c>
      <c r="L141" s="71">
        <f t="shared" si="3"/>
        <v>-1378.19</v>
      </c>
      <c r="M141" s="41">
        <v>39722</v>
      </c>
      <c r="N141" s="41">
        <v>40086</v>
      </c>
      <c r="O141" s="119">
        <v>39513</v>
      </c>
      <c r="P141" s="120">
        <v>39513</v>
      </c>
      <c r="Q141" s="126">
        <v>39721</v>
      </c>
      <c r="R141" s="128">
        <v>39721</v>
      </c>
    </row>
    <row r="142" spans="2:18" s="31" customFormat="1" x14ac:dyDescent="0.2">
      <c r="B142" s="37" t="s">
        <v>879</v>
      </c>
      <c r="C142" s="34" t="s">
        <v>880</v>
      </c>
      <c r="D142" s="189" t="s">
        <v>881</v>
      </c>
      <c r="E142" s="38">
        <v>141.66999999999999</v>
      </c>
      <c r="F142" s="79">
        <v>4161</v>
      </c>
      <c r="G142" s="34">
        <v>-1182.8699999999999</v>
      </c>
      <c r="H142" s="35">
        <f>G142/F142</f>
        <v>-0.28427541456380673</v>
      </c>
      <c r="I142" s="35">
        <f t="shared" ref="I142:I205" si="5">J142/17395831</f>
        <v>1.7119791517864253E-4</v>
      </c>
      <c r="J142" s="118">
        <v>2978.13</v>
      </c>
      <c r="K142" s="121">
        <v>4161</v>
      </c>
      <c r="L142" s="71">
        <f t="shared" si="3"/>
        <v>-1182.8699999999999</v>
      </c>
      <c r="M142" s="41">
        <v>39722</v>
      </c>
      <c r="N142" s="41">
        <v>40086</v>
      </c>
      <c r="O142" s="119">
        <v>39472</v>
      </c>
      <c r="P142" s="120">
        <v>39472</v>
      </c>
      <c r="Q142" s="126">
        <v>39721</v>
      </c>
      <c r="R142" s="128">
        <v>39721</v>
      </c>
    </row>
    <row r="143" spans="2:18" s="31" customFormat="1" x14ac:dyDescent="0.2">
      <c r="B143" s="37" t="s">
        <v>2501</v>
      </c>
      <c r="C143" s="34" t="s">
        <v>2502</v>
      </c>
      <c r="D143" s="189" t="s">
        <v>2503</v>
      </c>
      <c r="E143" s="38">
        <v>150.22999999999999</v>
      </c>
      <c r="F143" s="79">
        <v>7198</v>
      </c>
      <c r="G143" s="34">
        <v>2443.2399999999998</v>
      </c>
      <c r="H143" s="35">
        <f>G143/F143</f>
        <v>0.33943317588218946</v>
      </c>
      <c r="I143" s="35">
        <f t="shared" si="5"/>
        <v>5.5422704439931616E-4</v>
      </c>
      <c r="J143" s="118">
        <v>9641.24</v>
      </c>
      <c r="K143" s="121">
        <v>7198</v>
      </c>
      <c r="L143" s="71">
        <f t="shared" si="3"/>
        <v>2443.2399999999998</v>
      </c>
      <c r="M143" s="41">
        <v>39722</v>
      </c>
      <c r="N143" s="41">
        <v>40086</v>
      </c>
      <c r="O143" s="119">
        <v>39696</v>
      </c>
      <c r="P143" s="120">
        <v>39696</v>
      </c>
      <c r="Q143" s="126">
        <v>39794</v>
      </c>
      <c r="R143" s="128">
        <v>39794</v>
      </c>
    </row>
    <row r="144" spans="2:18" s="31" customFormat="1" x14ac:dyDescent="0.2">
      <c r="B144" s="37" t="s">
        <v>43</v>
      </c>
      <c r="C144" s="34" t="s">
        <v>44</v>
      </c>
      <c r="D144" s="189" t="s">
        <v>45</v>
      </c>
      <c r="E144" s="38">
        <v>154.24</v>
      </c>
      <c r="F144" s="79">
        <v>11033</v>
      </c>
      <c r="G144" s="34">
        <v>-10878.76</v>
      </c>
      <c r="H144" s="35">
        <f>G144/F144</f>
        <v>-0.98602012145382034</v>
      </c>
      <c r="I144" s="35">
        <f t="shared" si="5"/>
        <v>8.8664922072420693E-6</v>
      </c>
      <c r="J144" s="118">
        <v>154.24</v>
      </c>
      <c r="K144" s="121">
        <v>11033</v>
      </c>
      <c r="L144" s="71">
        <f t="shared" si="3"/>
        <v>-10878.76</v>
      </c>
      <c r="M144" s="41">
        <v>39722</v>
      </c>
      <c r="N144" s="41">
        <v>40086</v>
      </c>
      <c r="O144" s="119">
        <v>39951</v>
      </c>
      <c r="P144" s="120">
        <v>39951</v>
      </c>
      <c r="Q144" s="126">
        <v>40086</v>
      </c>
      <c r="R144" s="128">
        <v>40086</v>
      </c>
    </row>
    <row r="145" spans="2:18" s="31" customFormat="1" x14ac:dyDescent="0.2">
      <c r="B145" s="37" t="s">
        <v>2383</v>
      </c>
      <c r="C145" s="34" t="s">
        <v>2384</v>
      </c>
      <c r="D145" s="189" t="s">
        <v>2385</v>
      </c>
      <c r="E145" s="38">
        <v>177.8</v>
      </c>
      <c r="F145" s="79">
        <v>7632</v>
      </c>
      <c r="G145" s="34">
        <v>3022.21</v>
      </c>
      <c r="H145" s="35">
        <f>G145/F145</f>
        <v>0.39599187631027255</v>
      </c>
      <c r="I145" s="35">
        <f t="shared" si="5"/>
        <v>6.1245766298833324E-4</v>
      </c>
      <c r="J145" s="118">
        <v>10654.21</v>
      </c>
      <c r="K145" s="121">
        <v>7632</v>
      </c>
      <c r="L145" s="71">
        <f t="shared" si="3"/>
        <v>3022.2099999999991</v>
      </c>
      <c r="M145" s="41">
        <v>39722</v>
      </c>
      <c r="N145" s="41">
        <v>40086</v>
      </c>
      <c r="O145" s="119">
        <v>39415</v>
      </c>
      <c r="P145" s="120">
        <v>39415</v>
      </c>
      <c r="Q145" s="126">
        <v>39781</v>
      </c>
      <c r="R145" s="128">
        <v>39781</v>
      </c>
    </row>
    <row r="146" spans="2:18" s="31" customFormat="1" x14ac:dyDescent="0.2">
      <c r="B146" s="37" t="s">
        <v>953</v>
      </c>
      <c r="C146" s="34" t="s">
        <v>2689</v>
      </c>
      <c r="D146" s="189" t="s">
        <v>2689</v>
      </c>
      <c r="E146" s="38">
        <v>187</v>
      </c>
      <c r="F146" s="79" t="s">
        <v>2801</v>
      </c>
      <c r="G146" s="34" t="s">
        <v>2907</v>
      </c>
      <c r="H146" s="36" t="s">
        <v>2907</v>
      </c>
      <c r="I146" s="35">
        <f t="shared" si="5"/>
        <v>0</v>
      </c>
      <c r="J146" s="118">
        <v>0</v>
      </c>
      <c r="K146" s="83" t="s">
        <v>2801</v>
      </c>
      <c r="L146" s="71" t="s">
        <v>2907</v>
      </c>
      <c r="M146" s="41">
        <v>39722</v>
      </c>
      <c r="N146" s="41">
        <v>40086</v>
      </c>
      <c r="O146" s="119">
        <v>38625</v>
      </c>
      <c r="P146" s="120">
        <v>38625</v>
      </c>
      <c r="Q146" s="126">
        <v>38625</v>
      </c>
      <c r="R146" s="128">
        <v>38625</v>
      </c>
    </row>
    <row r="147" spans="2:18" s="31" customFormat="1" x14ac:dyDescent="0.2">
      <c r="B147" s="37" t="s">
        <v>1279</v>
      </c>
      <c r="C147" s="34" t="s">
        <v>1280</v>
      </c>
      <c r="D147" s="189" t="s">
        <v>1281</v>
      </c>
      <c r="E147" s="38">
        <v>218.23</v>
      </c>
      <c r="F147" s="79">
        <v>7812</v>
      </c>
      <c r="G147" s="34">
        <v>10614.65</v>
      </c>
      <c r="H147" s="36">
        <f>G147/F147</f>
        <v>1.3587621607782898</v>
      </c>
      <c r="I147" s="35">
        <f t="shared" si="5"/>
        <v>1.0592566690260444E-3</v>
      </c>
      <c r="J147" s="118">
        <v>18426.650000000001</v>
      </c>
      <c r="K147" s="121">
        <v>7812</v>
      </c>
      <c r="L147" s="71">
        <f>J147-K147</f>
        <v>10614.650000000001</v>
      </c>
      <c r="M147" s="41">
        <v>39722</v>
      </c>
      <c r="N147" s="41">
        <v>40086</v>
      </c>
      <c r="O147" s="119">
        <v>39556</v>
      </c>
      <c r="P147" s="120">
        <v>39556</v>
      </c>
      <c r="Q147" s="126">
        <v>39721</v>
      </c>
      <c r="R147" s="128">
        <v>39721</v>
      </c>
    </row>
    <row r="148" spans="2:18" s="31" customFormat="1" x14ac:dyDescent="0.2">
      <c r="B148" s="37" t="s">
        <v>1486</v>
      </c>
      <c r="C148" s="34" t="s">
        <v>1487</v>
      </c>
      <c r="D148" s="189" t="s">
        <v>1488</v>
      </c>
      <c r="E148" s="38">
        <v>271.27</v>
      </c>
      <c r="F148" s="79">
        <v>5182</v>
      </c>
      <c r="G148" s="34">
        <v>1244.93</v>
      </c>
      <c r="H148" s="35">
        <f>G148/F148</f>
        <v>0.2402412196063296</v>
      </c>
      <c r="I148" s="35">
        <f t="shared" si="5"/>
        <v>3.694523130283342E-4</v>
      </c>
      <c r="J148" s="118">
        <v>6426.93</v>
      </c>
      <c r="K148" s="121">
        <v>5182</v>
      </c>
      <c r="L148" s="71">
        <f>J148-K148</f>
        <v>1244.9300000000003</v>
      </c>
      <c r="M148" s="41">
        <v>39722</v>
      </c>
      <c r="N148" s="41">
        <v>40086</v>
      </c>
      <c r="O148" s="119">
        <v>39679</v>
      </c>
      <c r="P148" s="120">
        <v>39679</v>
      </c>
      <c r="Q148" s="126">
        <v>40044</v>
      </c>
      <c r="R148" s="128">
        <v>40044</v>
      </c>
    </row>
    <row r="149" spans="2:18" s="31" customFormat="1" x14ac:dyDescent="0.2">
      <c r="B149" s="37" t="s">
        <v>701</v>
      </c>
      <c r="C149" s="34" t="s">
        <v>702</v>
      </c>
      <c r="D149" s="189" t="s">
        <v>703</v>
      </c>
      <c r="E149" s="38">
        <v>287.61</v>
      </c>
      <c r="F149" s="79">
        <v>1580.5</v>
      </c>
      <c r="G149" s="34">
        <v>-1292.8900000000001</v>
      </c>
      <c r="H149" s="35">
        <f>G149/F149</f>
        <v>-0.81802594115786154</v>
      </c>
      <c r="I149" s="35">
        <f t="shared" si="5"/>
        <v>1.6533271678714287E-5</v>
      </c>
      <c r="J149" s="118">
        <v>287.61</v>
      </c>
      <c r="K149" s="121">
        <v>1580.5</v>
      </c>
      <c r="L149" s="71">
        <f>J149-K149</f>
        <v>-1292.8899999999999</v>
      </c>
      <c r="M149" s="41">
        <v>39722</v>
      </c>
      <c r="N149" s="41">
        <v>40086</v>
      </c>
      <c r="O149" s="119">
        <v>40035</v>
      </c>
      <c r="P149" s="120">
        <v>40035</v>
      </c>
      <c r="Q149" s="126">
        <v>40084</v>
      </c>
      <c r="R149" s="128">
        <v>40084</v>
      </c>
    </row>
    <row r="150" spans="2:18" s="31" customFormat="1" x14ac:dyDescent="0.2">
      <c r="B150" s="37" t="s">
        <v>940</v>
      </c>
      <c r="C150" s="34" t="s">
        <v>2676</v>
      </c>
      <c r="D150" s="190" t="s">
        <v>2676</v>
      </c>
      <c r="E150" s="38">
        <v>308</v>
      </c>
      <c r="F150" s="79" t="s">
        <v>2801</v>
      </c>
      <c r="G150" s="34" t="s">
        <v>2907</v>
      </c>
      <c r="H150" s="35" t="s">
        <v>2907</v>
      </c>
      <c r="I150" s="35">
        <f t="shared" si="5"/>
        <v>0</v>
      </c>
      <c r="J150" s="118">
        <v>0</v>
      </c>
      <c r="K150" s="83" t="s">
        <v>2801</v>
      </c>
      <c r="L150" s="71" t="s">
        <v>2907</v>
      </c>
      <c r="M150" s="41">
        <v>39722</v>
      </c>
      <c r="N150" s="41">
        <v>40086</v>
      </c>
      <c r="O150" s="119">
        <v>38623</v>
      </c>
      <c r="P150" s="120">
        <v>38623</v>
      </c>
      <c r="Q150" s="126">
        <v>38625</v>
      </c>
      <c r="R150" s="128">
        <v>38625</v>
      </c>
    </row>
    <row r="151" spans="2:18" s="31" customFormat="1" x14ac:dyDescent="0.2">
      <c r="B151" s="37" t="s">
        <v>1417</v>
      </c>
      <c r="C151" s="34" t="s">
        <v>1418</v>
      </c>
      <c r="D151" s="189" t="s">
        <v>1419</v>
      </c>
      <c r="E151" s="38">
        <v>311.60000000000002</v>
      </c>
      <c r="F151" s="79">
        <v>11560.74</v>
      </c>
      <c r="G151" s="34">
        <v>-1059.83</v>
      </c>
      <c r="H151" s="36">
        <f>G151/F151</f>
        <v>-9.1674927383541188E-2</v>
      </c>
      <c r="I151" s="35">
        <f t="shared" si="5"/>
        <v>6.0364520671648278E-4</v>
      </c>
      <c r="J151" s="118">
        <v>10500.91</v>
      </c>
      <c r="K151" s="121">
        <v>11560.74</v>
      </c>
      <c r="L151" s="71">
        <f>J151-K151</f>
        <v>-1059.83</v>
      </c>
      <c r="M151" s="41">
        <v>39722</v>
      </c>
      <c r="N151" s="41">
        <v>40086</v>
      </c>
      <c r="O151" s="119">
        <v>39657</v>
      </c>
      <c r="P151" s="120">
        <v>39657</v>
      </c>
      <c r="Q151" s="126">
        <v>39719</v>
      </c>
      <c r="R151" s="128">
        <v>39719</v>
      </c>
    </row>
    <row r="152" spans="2:18" s="31" customFormat="1" x14ac:dyDescent="0.2">
      <c r="B152" s="37" t="s">
        <v>950</v>
      </c>
      <c r="C152" s="34" t="s">
        <v>2686</v>
      </c>
      <c r="D152" s="189" t="s">
        <v>2686</v>
      </c>
      <c r="E152" s="38">
        <v>341</v>
      </c>
      <c r="F152" s="79" t="s">
        <v>2801</v>
      </c>
      <c r="G152" s="34" t="s">
        <v>2907</v>
      </c>
      <c r="H152" s="35" t="s">
        <v>2907</v>
      </c>
      <c r="I152" s="35">
        <f t="shared" si="5"/>
        <v>0</v>
      </c>
      <c r="J152" s="118">
        <v>0</v>
      </c>
      <c r="K152" s="83" t="s">
        <v>2801</v>
      </c>
      <c r="L152" s="71" t="s">
        <v>2907</v>
      </c>
      <c r="M152" s="41">
        <v>39722</v>
      </c>
      <c r="N152" s="41">
        <v>40086</v>
      </c>
      <c r="O152" s="119">
        <v>38624</v>
      </c>
      <c r="P152" s="120">
        <v>38624</v>
      </c>
      <c r="Q152" s="126">
        <v>38625</v>
      </c>
      <c r="R152" s="128">
        <v>38625</v>
      </c>
    </row>
    <row r="153" spans="2:18" s="31" customFormat="1" x14ac:dyDescent="0.2">
      <c r="B153" s="37" t="s">
        <v>1378</v>
      </c>
      <c r="C153" s="34" t="s">
        <v>1379</v>
      </c>
      <c r="D153" s="189" t="s">
        <v>1380</v>
      </c>
      <c r="E153" s="38">
        <v>382.1</v>
      </c>
      <c r="F153" s="79">
        <v>10475</v>
      </c>
      <c r="G153" s="34">
        <v>4793.92</v>
      </c>
      <c r="H153" s="36">
        <f>G153/F153</f>
        <v>0.45765346062052509</v>
      </c>
      <c r="I153" s="35">
        <f t="shared" si="5"/>
        <v>8.777344410853382E-4</v>
      </c>
      <c r="J153" s="118">
        <v>15268.92</v>
      </c>
      <c r="K153" s="121">
        <v>10475</v>
      </c>
      <c r="L153" s="71">
        <f>J153-K153</f>
        <v>4793.92</v>
      </c>
      <c r="M153" s="41">
        <v>39722</v>
      </c>
      <c r="N153" s="41">
        <v>40086</v>
      </c>
      <c r="O153" s="119">
        <v>39638</v>
      </c>
      <c r="P153" s="120">
        <v>39638</v>
      </c>
      <c r="Q153" s="126">
        <v>40003</v>
      </c>
      <c r="R153" s="128">
        <v>40003</v>
      </c>
    </row>
    <row r="154" spans="2:18" s="31" customFormat="1" x14ac:dyDescent="0.2">
      <c r="B154" s="37" t="s">
        <v>763</v>
      </c>
      <c r="C154" s="34" t="s">
        <v>764</v>
      </c>
      <c r="D154" s="189" t="s">
        <v>764</v>
      </c>
      <c r="E154" s="38">
        <v>400.88</v>
      </c>
      <c r="F154" s="79" t="s">
        <v>2801</v>
      </c>
      <c r="G154" s="34" t="s">
        <v>2907</v>
      </c>
      <c r="H154" s="35" t="s">
        <v>2907</v>
      </c>
      <c r="I154" s="35">
        <f t="shared" si="5"/>
        <v>2.3044601893407678E-5</v>
      </c>
      <c r="J154" s="118">
        <v>400.88</v>
      </c>
      <c r="K154" s="123" t="s">
        <v>2801</v>
      </c>
      <c r="L154" s="84" t="s">
        <v>2907</v>
      </c>
      <c r="M154" s="41">
        <v>39722</v>
      </c>
      <c r="N154" s="41">
        <v>40086</v>
      </c>
      <c r="O154" s="119">
        <v>40066</v>
      </c>
      <c r="P154" s="120">
        <v>40066</v>
      </c>
      <c r="Q154" s="126">
        <v>40451</v>
      </c>
      <c r="R154" s="128">
        <v>40451</v>
      </c>
    </row>
    <row r="155" spans="2:18" s="31" customFormat="1" x14ac:dyDescent="0.2">
      <c r="B155" s="37" t="s">
        <v>826</v>
      </c>
      <c r="C155" s="34" t="s">
        <v>827</v>
      </c>
      <c r="D155" s="189" t="s">
        <v>827</v>
      </c>
      <c r="E155" s="38">
        <v>407.87</v>
      </c>
      <c r="F155" s="79" t="s">
        <v>2801</v>
      </c>
      <c r="G155" s="34" t="s">
        <v>2907</v>
      </c>
      <c r="H155" s="35" t="s">
        <v>2907</v>
      </c>
      <c r="I155" s="35">
        <f t="shared" si="5"/>
        <v>2.3446422306585987E-5</v>
      </c>
      <c r="J155" s="118">
        <v>407.87</v>
      </c>
      <c r="K155" s="121" t="s">
        <v>2801</v>
      </c>
      <c r="L155" s="71" t="s">
        <v>2907</v>
      </c>
      <c r="M155" s="41">
        <v>39722</v>
      </c>
      <c r="N155" s="41">
        <v>40086</v>
      </c>
      <c r="O155" s="119">
        <v>40066</v>
      </c>
      <c r="P155" s="120">
        <v>40066</v>
      </c>
      <c r="Q155" s="126">
        <v>40451</v>
      </c>
      <c r="R155" s="128">
        <v>40451</v>
      </c>
    </row>
    <row r="156" spans="2:18" s="31" customFormat="1" x14ac:dyDescent="0.2">
      <c r="B156" s="37" t="s">
        <v>1342</v>
      </c>
      <c r="C156" s="34" t="s">
        <v>1343</v>
      </c>
      <c r="D156" s="189" t="s">
        <v>1344</v>
      </c>
      <c r="E156" s="38">
        <v>410.06</v>
      </c>
      <c r="F156" s="79">
        <v>18550</v>
      </c>
      <c r="G156" s="34">
        <v>-16074.79</v>
      </c>
      <c r="H156" s="35">
        <f t="shared" ref="H156:H166" si="6">G156/F156</f>
        <v>-0.86656549865229116</v>
      </c>
      <c r="I156" s="35">
        <f t="shared" si="5"/>
        <v>1.4228754004335867E-4</v>
      </c>
      <c r="J156" s="118">
        <v>2475.21</v>
      </c>
      <c r="K156" s="121">
        <v>18550</v>
      </c>
      <c r="L156" s="71">
        <f t="shared" ref="L156:L166" si="7">J156-K156</f>
        <v>-16074.79</v>
      </c>
      <c r="M156" s="41">
        <v>39722</v>
      </c>
      <c r="N156" s="41">
        <v>40086</v>
      </c>
      <c r="O156" s="119">
        <v>39611</v>
      </c>
      <c r="P156" s="120">
        <v>39611</v>
      </c>
      <c r="Q156" s="126">
        <v>39976</v>
      </c>
      <c r="R156" s="128">
        <v>39976</v>
      </c>
    </row>
    <row r="157" spans="2:18" s="31" customFormat="1" x14ac:dyDescent="0.2">
      <c r="B157" s="37" t="s">
        <v>2769</v>
      </c>
      <c r="C157" s="34" t="s">
        <v>2770</v>
      </c>
      <c r="D157" s="189" t="s">
        <v>2771</v>
      </c>
      <c r="E157" s="38">
        <v>418.51</v>
      </c>
      <c r="F157" s="79">
        <v>16447.63</v>
      </c>
      <c r="G157" s="34">
        <v>3110.64</v>
      </c>
      <c r="H157" s="36">
        <f t="shared" si="6"/>
        <v>0.189123904173428</v>
      </c>
      <c r="I157" s="35">
        <f t="shared" si="5"/>
        <v>1.1243078873323154E-3</v>
      </c>
      <c r="J157" s="118">
        <v>19558.27</v>
      </c>
      <c r="K157" s="121">
        <v>16447.63</v>
      </c>
      <c r="L157" s="71">
        <f t="shared" si="7"/>
        <v>3110.6399999999994</v>
      </c>
      <c r="M157" s="41">
        <v>39722</v>
      </c>
      <c r="N157" s="41">
        <v>40086</v>
      </c>
      <c r="O157" s="119">
        <v>39379</v>
      </c>
      <c r="P157" s="120">
        <v>39379</v>
      </c>
      <c r="Q157" s="126">
        <v>39745</v>
      </c>
      <c r="R157" s="128">
        <v>39745</v>
      </c>
    </row>
    <row r="158" spans="2:18" s="31" customFormat="1" x14ac:dyDescent="0.2">
      <c r="B158" s="37" t="s">
        <v>748</v>
      </c>
      <c r="C158" s="34" t="s">
        <v>749</v>
      </c>
      <c r="D158" s="189" t="s">
        <v>750</v>
      </c>
      <c r="E158" s="38">
        <v>422.85</v>
      </c>
      <c r="F158" s="79">
        <v>1928.6</v>
      </c>
      <c r="G158" s="34">
        <v>-1505.75</v>
      </c>
      <c r="H158" s="35">
        <f t="shared" si="6"/>
        <v>-0.7807476926267759</v>
      </c>
      <c r="I158" s="35">
        <f t="shared" si="5"/>
        <v>2.4307548170593288E-5</v>
      </c>
      <c r="J158" s="118">
        <v>422.85</v>
      </c>
      <c r="K158" s="121">
        <v>1928.6</v>
      </c>
      <c r="L158" s="71">
        <f t="shared" si="7"/>
        <v>-1505.75</v>
      </c>
      <c r="M158" s="41">
        <v>39722</v>
      </c>
      <c r="N158" s="41">
        <v>40086</v>
      </c>
      <c r="O158" s="119">
        <v>40058</v>
      </c>
      <c r="P158" s="120">
        <v>40058</v>
      </c>
      <c r="Q158" s="126">
        <v>40074</v>
      </c>
      <c r="R158" s="128">
        <v>40074</v>
      </c>
    </row>
    <row r="159" spans="2:18" s="31" customFormat="1" x14ac:dyDescent="0.2">
      <c r="B159" s="37" t="s">
        <v>719</v>
      </c>
      <c r="C159" s="34" t="s">
        <v>720</v>
      </c>
      <c r="D159" s="189" t="s">
        <v>721</v>
      </c>
      <c r="E159" s="38">
        <v>438.11</v>
      </c>
      <c r="F159" s="79">
        <v>16340.6</v>
      </c>
      <c r="G159" s="34">
        <v>-15902.49</v>
      </c>
      <c r="H159" s="35">
        <f t="shared" si="6"/>
        <v>-0.97318886699386797</v>
      </c>
      <c r="I159" s="35">
        <f t="shared" si="5"/>
        <v>2.5184769845142781E-5</v>
      </c>
      <c r="J159" s="118">
        <v>438.11</v>
      </c>
      <c r="K159" s="121">
        <v>16340.6</v>
      </c>
      <c r="L159" s="71">
        <f t="shared" si="7"/>
        <v>-15902.49</v>
      </c>
      <c r="M159" s="41">
        <v>39722</v>
      </c>
      <c r="N159" s="41">
        <v>40086</v>
      </c>
      <c r="O159" s="119">
        <v>40044</v>
      </c>
      <c r="P159" s="120">
        <v>40044</v>
      </c>
      <c r="Q159" s="126">
        <v>40087</v>
      </c>
      <c r="R159" s="128">
        <v>40087</v>
      </c>
    </row>
    <row r="160" spans="2:18" s="31" customFormat="1" x14ac:dyDescent="0.2">
      <c r="B160" s="37" t="s">
        <v>1261</v>
      </c>
      <c r="C160" s="34" t="s">
        <v>1262</v>
      </c>
      <c r="D160" s="189" t="s">
        <v>1263</v>
      </c>
      <c r="E160" s="38">
        <v>441.53</v>
      </c>
      <c r="F160" s="79">
        <v>24617.16</v>
      </c>
      <c r="G160" s="34">
        <v>157.79999999999927</v>
      </c>
      <c r="H160" s="35">
        <f t="shared" si="6"/>
        <v>6.4101626670176118E-3</v>
      </c>
      <c r="I160" s="35">
        <f t="shared" si="5"/>
        <v>1.4241895083942813E-3</v>
      </c>
      <c r="J160" s="118">
        <v>24774.959999999999</v>
      </c>
      <c r="K160" s="121">
        <v>24617.16</v>
      </c>
      <c r="L160" s="71">
        <f t="shared" si="7"/>
        <v>157.79999999999927</v>
      </c>
      <c r="M160" s="41">
        <v>39722</v>
      </c>
      <c r="N160" s="41">
        <v>40086</v>
      </c>
      <c r="O160" s="119">
        <v>39541</v>
      </c>
      <c r="P160" s="120">
        <v>39541</v>
      </c>
      <c r="Q160" s="126">
        <v>39719</v>
      </c>
      <c r="R160" s="128">
        <v>39719</v>
      </c>
    </row>
    <row r="161" spans="2:18" s="31" customFormat="1" x14ac:dyDescent="0.2">
      <c r="B161" s="37" t="s">
        <v>2489</v>
      </c>
      <c r="C161" s="34" t="s">
        <v>2490</v>
      </c>
      <c r="D161" s="189" t="s">
        <v>2491</v>
      </c>
      <c r="E161" s="38">
        <v>459.34</v>
      </c>
      <c r="F161" s="79">
        <v>6406</v>
      </c>
      <c r="G161" s="34">
        <v>27.159999999999854</v>
      </c>
      <c r="H161" s="36">
        <f t="shared" si="6"/>
        <v>4.2397752107399085E-3</v>
      </c>
      <c r="I161" s="35">
        <f t="shared" si="5"/>
        <v>3.6981044481289798E-4</v>
      </c>
      <c r="J161" s="118">
        <v>6433.16</v>
      </c>
      <c r="K161" s="121">
        <v>6406</v>
      </c>
      <c r="L161" s="71">
        <f t="shared" si="7"/>
        <v>27.159999999999854</v>
      </c>
      <c r="M161" s="41">
        <v>39722</v>
      </c>
      <c r="N161" s="41">
        <v>40086</v>
      </c>
      <c r="O161" s="119">
        <v>39694</v>
      </c>
      <c r="P161" s="120">
        <v>39694</v>
      </c>
      <c r="Q161" s="126">
        <v>39663</v>
      </c>
      <c r="R161" s="128">
        <v>39663</v>
      </c>
    </row>
    <row r="162" spans="2:18" s="31" customFormat="1" x14ac:dyDescent="0.2">
      <c r="B162" s="37" t="s">
        <v>1360</v>
      </c>
      <c r="C162" s="34" t="s">
        <v>1361</v>
      </c>
      <c r="D162" s="189" t="s">
        <v>1362</v>
      </c>
      <c r="E162" s="38">
        <v>463.3</v>
      </c>
      <c r="F162" s="79">
        <v>6929.8</v>
      </c>
      <c r="G162" s="34">
        <v>-1948.74</v>
      </c>
      <c r="H162" s="35">
        <f t="shared" si="6"/>
        <v>-0.28121157897774829</v>
      </c>
      <c r="I162" s="35">
        <f t="shared" si="5"/>
        <v>2.863364216403344E-4</v>
      </c>
      <c r="J162" s="118">
        <v>4981.0600000000004</v>
      </c>
      <c r="K162" s="121">
        <v>6929.8</v>
      </c>
      <c r="L162" s="71">
        <f t="shared" si="7"/>
        <v>-1948.7399999999998</v>
      </c>
      <c r="M162" s="41">
        <v>39722</v>
      </c>
      <c r="N162" s="41">
        <v>40086</v>
      </c>
      <c r="O162" s="119">
        <v>39619</v>
      </c>
      <c r="P162" s="120">
        <v>39619</v>
      </c>
      <c r="Q162" s="126">
        <v>39719</v>
      </c>
      <c r="R162" s="128">
        <v>39719</v>
      </c>
    </row>
    <row r="163" spans="2:18" s="31" customFormat="1" x14ac:dyDescent="0.2">
      <c r="B163" s="37" t="s">
        <v>1258</v>
      </c>
      <c r="C163" s="34" t="s">
        <v>1259</v>
      </c>
      <c r="D163" s="189" t="s">
        <v>1260</v>
      </c>
      <c r="E163" s="38">
        <v>464.57</v>
      </c>
      <c r="F163" s="79">
        <v>24473.200000000001</v>
      </c>
      <c r="G163" s="34">
        <v>-747.7400000000016</v>
      </c>
      <c r="H163" s="36">
        <f t="shared" si="6"/>
        <v>-3.055342170210686E-2</v>
      </c>
      <c r="I163" s="35">
        <f t="shared" si="5"/>
        <v>1.3638589613798847E-3</v>
      </c>
      <c r="J163" s="118">
        <v>23725.46</v>
      </c>
      <c r="K163" s="121">
        <v>24473.200000000001</v>
      </c>
      <c r="L163" s="71">
        <f t="shared" si="7"/>
        <v>-747.7400000000016</v>
      </c>
      <c r="M163" s="41">
        <v>39722</v>
      </c>
      <c r="N163" s="41">
        <v>40086</v>
      </c>
      <c r="O163" s="119">
        <v>39539</v>
      </c>
      <c r="P163" s="120">
        <v>39539</v>
      </c>
      <c r="Q163" s="126">
        <v>39719</v>
      </c>
      <c r="R163" s="128">
        <v>39719</v>
      </c>
    </row>
    <row r="164" spans="2:18" s="31" customFormat="1" x14ac:dyDescent="0.2">
      <c r="B164" s="37" t="s">
        <v>97</v>
      </c>
      <c r="C164" s="34" t="s">
        <v>98</v>
      </c>
      <c r="D164" s="189" t="s">
        <v>99</v>
      </c>
      <c r="E164" s="38">
        <v>502.38</v>
      </c>
      <c r="F164" s="79">
        <v>749.92</v>
      </c>
      <c r="G164" s="34">
        <v>-247.54</v>
      </c>
      <c r="H164" s="35">
        <f t="shared" si="6"/>
        <v>-0.33008854277789634</v>
      </c>
      <c r="I164" s="35">
        <f t="shared" si="5"/>
        <v>2.8879333214952479E-5</v>
      </c>
      <c r="J164" s="118">
        <v>502.38</v>
      </c>
      <c r="K164" s="121">
        <v>749.92</v>
      </c>
      <c r="L164" s="71">
        <f t="shared" si="7"/>
        <v>-247.53999999999996</v>
      </c>
      <c r="M164" s="41">
        <v>39722</v>
      </c>
      <c r="N164" s="41">
        <v>40086</v>
      </c>
      <c r="O164" s="119">
        <v>40000</v>
      </c>
      <c r="P164" s="120">
        <v>40000</v>
      </c>
      <c r="Q164" s="126">
        <v>40084</v>
      </c>
      <c r="R164" s="128">
        <v>40084</v>
      </c>
    </row>
    <row r="165" spans="2:18" s="31" customFormat="1" x14ac:dyDescent="0.2">
      <c r="B165" s="37" t="s">
        <v>1351</v>
      </c>
      <c r="C165" s="34" t="s">
        <v>1352</v>
      </c>
      <c r="D165" s="189" t="s">
        <v>1353</v>
      </c>
      <c r="E165" s="38">
        <v>504.11</v>
      </c>
      <c r="F165" s="79">
        <v>18703.2</v>
      </c>
      <c r="G165" s="34">
        <v>-4485.74</v>
      </c>
      <c r="H165" s="36">
        <f t="shared" si="6"/>
        <v>-0.23983810257068308</v>
      </c>
      <c r="I165" s="35">
        <f t="shared" si="5"/>
        <v>8.172912233971461E-4</v>
      </c>
      <c r="J165" s="118">
        <v>14217.46</v>
      </c>
      <c r="K165" s="121">
        <v>18703.2</v>
      </c>
      <c r="L165" s="71">
        <f t="shared" si="7"/>
        <v>-4485.7400000000016</v>
      </c>
      <c r="M165" s="41">
        <v>39722</v>
      </c>
      <c r="N165" s="41">
        <v>40086</v>
      </c>
      <c r="O165" s="119">
        <v>39615</v>
      </c>
      <c r="P165" s="120">
        <v>39615</v>
      </c>
      <c r="Q165" s="126">
        <v>39979</v>
      </c>
      <c r="R165" s="128">
        <v>39979</v>
      </c>
    </row>
    <row r="166" spans="2:18" s="31" customFormat="1" x14ac:dyDescent="0.2">
      <c r="B166" s="37" t="s">
        <v>76</v>
      </c>
      <c r="C166" s="34" t="s">
        <v>77</v>
      </c>
      <c r="D166" s="189" t="s">
        <v>78</v>
      </c>
      <c r="E166" s="38">
        <v>517.34</v>
      </c>
      <c r="F166" s="79">
        <v>4140</v>
      </c>
      <c r="G166" s="34">
        <v>-3622.66</v>
      </c>
      <c r="H166" s="35">
        <f t="shared" si="6"/>
        <v>-0.87503864734299508</v>
      </c>
      <c r="I166" s="35">
        <f t="shared" si="5"/>
        <v>2.973930937820677E-5</v>
      </c>
      <c r="J166" s="118">
        <v>517.34</v>
      </c>
      <c r="K166" s="121">
        <v>4140</v>
      </c>
      <c r="L166" s="71">
        <f t="shared" si="7"/>
        <v>-3622.66</v>
      </c>
      <c r="M166" s="41">
        <v>39722</v>
      </c>
      <c r="N166" s="41">
        <v>40086</v>
      </c>
      <c r="O166" s="119">
        <v>39989</v>
      </c>
      <c r="P166" s="120">
        <v>39989</v>
      </c>
      <c r="Q166" s="126">
        <v>40086</v>
      </c>
      <c r="R166" s="128">
        <v>40086</v>
      </c>
    </row>
    <row r="167" spans="2:18" s="31" customFormat="1" x14ac:dyDescent="0.2">
      <c r="B167" s="37" t="s">
        <v>951</v>
      </c>
      <c r="C167" s="34" t="s">
        <v>2687</v>
      </c>
      <c r="D167" s="189" t="s">
        <v>2687</v>
      </c>
      <c r="E167" s="38">
        <v>520</v>
      </c>
      <c r="F167" s="79" t="s">
        <v>2801</v>
      </c>
      <c r="G167" s="34" t="s">
        <v>2907</v>
      </c>
      <c r="H167" s="36" t="s">
        <v>2907</v>
      </c>
      <c r="I167" s="35">
        <f t="shared" si="5"/>
        <v>0</v>
      </c>
      <c r="J167" s="118">
        <v>0</v>
      </c>
      <c r="K167" s="83" t="s">
        <v>2801</v>
      </c>
      <c r="L167" s="71" t="s">
        <v>2907</v>
      </c>
      <c r="M167" s="41">
        <v>39722</v>
      </c>
      <c r="N167" s="41">
        <v>40086</v>
      </c>
      <c r="O167" s="119">
        <v>38624</v>
      </c>
      <c r="P167" s="120">
        <v>38624</v>
      </c>
      <c r="Q167" s="126">
        <v>38625</v>
      </c>
      <c r="R167" s="128">
        <v>38625</v>
      </c>
    </row>
    <row r="168" spans="2:18" s="31" customFormat="1" ht="25.5" x14ac:dyDescent="0.2">
      <c r="B168" s="37" t="s">
        <v>133</v>
      </c>
      <c r="C168" s="34" t="s">
        <v>134</v>
      </c>
      <c r="D168" s="189" t="s">
        <v>135</v>
      </c>
      <c r="E168" s="38">
        <v>573.48</v>
      </c>
      <c r="F168" s="79">
        <v>7855.9</v>
      </c>
      <c r="G168" s="34">
        <v>-7282.42</v>
      </c>
      <c r="H168" s="35">
        <f>G168/F168</f>
        <v>-0.92700008910500398</v>
      </c>
      <c r="I168" s="35">
        <f t="shared" si="5"/>
        <v>3.2966519391916374E-5</v>
      </c>
      <c r="J168" s="118">
        <v>573.48</v>
      </c>
      <c r="K168" s="121">
        <v>7855.9</v>
      </c>
      <c r="L168" s="71">
        <f>J168-K168</f>
        <v>-7282.42</v>
      </c>
      <c r="M168" s="41">
        <v>39722</v>
      </c>
      <c r="N168" s="41">
        <v>40086</v>
      </c>
      <c r="O168" s="119">
        <v>40023</v>
      </c>
      <c r="P168" s="120">
        <v>40023</v>
      </c>
      <c r="Q168" s="126">
        <v>40452</v>
      </c>
      <c r="R168" s="128">
        <v>40452</v>
      </c>
    </row>
    <row r="169" spans="2:18" s="31" customFormat="1" x14ac:dyDescent="0.2">
      <c r="B169" s="37" t="s">
        <v>2781</v>
      </c>
      <c r="C169" s="34" t="s">
        <v>2782</v>
      </c>
      <c r="D169" s="189" t="s">
        <v>2783</v>
      </c>
      <c r="E169" s="38">
        <v>592.33000000000004</v>
      </c>
      <c r="F169" s="79">
        <v>2443</v>
      </c>
      <c r="G169" s="34">
        <v>-1451.09</v>
      </c>
      <c r="H169" s="36">
        <f>G169/F169</f>
        <v>-0.59397871469504704</v>
      </c>
      <c r="I169" s="35">
        <f t="shared" si="5"/>
        <v>5.7019983696093621E-5</v>
      </c>
      <c r="J169" s="118">
        <v>991.91</v>
      </c>
      <c r="K169" s="121">
        <v>2443</v>
      </c>
      <c r="L169" s="71">
        <f>J169-K169</f>
        <v>-1451.0900000000001</v>
      </c>
      <c r="M169" s="41">
        <v>39722</v>
      </c>
      <c r="N169" s="41">
        <v>40086</v>
      </c>
      <c r="O169" s="119">
        <v>39384</v>
      </c>
      <c r="P169" s="120">
        <v>39384</v>
      </c>
      <c r="Q169" s="126">
        <v>39750</v>
      </c>
      <c r="R169" s="128">
        <v>39750</v>
      </c>
    </row>
    <row r="170" spans="2:18" s="31" customFormat="1" x14ac:dyDescent="0.2">
      <c r="B170" s="37" t="s">
        <v>948</v>
      </c>
      <c r="C170" s="34" t="s">
        <v>2684</v>
      </c>
      <c r="D170" s="189" t="s">
        <v>2684</v>
      </c>
      <c r="E170" s="38">
        <v>632</v>
      </c>
      <c r="F170" s="79" t="s">
        <v>2801</v>
      </c>
      <c r="G170" s="34" t="s">
        <v>2907</v>
      </c>
      <c r="H170" s="36" t="s">
        <v>2907</v>
      </c>
      <c r="I170" s="35">
        <f t="shared" si="5"/>
        <v>0</v>
      </c>
      <c r="J170" s="118">
        <v>0</v>
      </c>
      <c r="K170" s="83" t="s">
        <v>2801</v>
      </c>
      <c r="L170" s="71" t="s">
        <v>2907</v>
      </c>
      <c r="M170" s="41">
        <v>39722</v>
      </c>
      <c r="N170" s="41">
        <v>40086</v>
      </c>
      <c r="O170" s="119">
        <v>38624</v>
      </c>
      <c r="P170" s="120">
        <v>38624</v>
      </c>
      <c r="Q170" s="126">
        <v>38624</v>
      </c>
      <c r="R170" s="128">
        <v>38624</v>
      </c>
    </row>
    <row r="171" spans="2:18" s="31" customFormat="1" x14ac:dyDescent="0.2">
      <c r="B171" s="37" t="s">
        <v>1465</v>
      </c>
      <c r="C171" s="34" t="s">
        <v>1466</v>
      </c>
      <c r="D171" s="189" t="s">
        <v>1467</v>
      </c>
      <c r="E171" s="38">
        <v>640.91999999999996</v>
      </c>
      <c r="F171" s="79">
        <v>3585</v>
      </c>
      <c r="G171" s="34">
        <v>-6126.08</v>
      </c>
      <c r="H171" s="35">
        <f>G171/F171</f>
        <v>-1.7088089260808925</v>
      </c>
      <c r="I171" s="35">
        <f t="shared" si="5"/>
        <v>-1.4607407947340946E-4</v>
      </c>
      <c r="J171" s="118">
        <v>-2541.08</v>
      </c>
      <c r="K171" s="121">
        <v>3585</v>
      </c>
      <c r="L171" s="71">
        <f>J171-K171</f>
        <v>-6126.08</v>
      </c>
      <c r="M171" s="41">
        <v>39722</v>
      </c>
      <c r="N171" s="41">
        <v>40086</v>
      </c>
      <c r="O171" s="119">
        <v>39674</v>
      </c>
      <c r="P171" s="120">
        <v>39674</v>
      </c>
      <c r="Q171" s="126">
        <v>40040</v>
      </c>
      <c r="R171" s="128">
        <v>40040</v>
      </c>
    </row>
    <row r="172" spans="2:18" s="31" customFormat="1" x14ac:dyDescent="0.2">
      <c r="B172" s="37" t="s">
        <v>1790</v>
      </c>
      <c r="C172" s="34" t="s">
        <v>1791</v>
      </c>
      <c r="D172" s="189" t="s">
        <v>1792</v>
      </c>
      <c r="E172" s="38">
        <v>641.65</v>
      </c>
      <c r="F172" s="79">
        <v>3650</v>
      </c>
      <c r="G172" s="34">
        <v>-3008.35</v>
      </c>
      <c r="H172" s="35">
        <f>G172/F172</f>
        <v>-0.8242054794520548</v>
      </c>
      <c r="I172" s="35">
        <f t="shared" si="5"/>
        <v>3.6885274408563753E-5</v>
      </c>
      <c r="J172" s="118">
        <v>641.65</v>
      </c>
      <c r="K172" s="121">
        <v>3650</v>
      </c>
      <c r="L172" s="71">
        <f>J172-K172</f>
        <v>-3008.35</v>
      </c>
      <c r="M172" s="41">
        <v>39722</v>
      </c>
      <c r="N172" s="41">
        <v>40086</v>
      </c>
      <c r="O172" s="119">
        <v>39738</v>
      </c>
      <c r="P172" s="120">
        <v>39738</v>
      </c>
      <c r="Q172" s="126">
        <v>40103</v>
      </c>
      <c r="R172" s="128">
        <v>40103</v>
      </c>
    </row>
    <row r="173" spans="2:18" s="31" customFormat="1" x14ac:dyDescent="0.2">
      <c r="B173" s="37" t="s">
        <v>1297</v>
      </c>
      <c r="C173" s="34" t="s">
        <v>1298</v>
      </c>
      <c r="D173" s="189" t="s">
        <v>1299</v>
      </c>
      <c r="E173" s="38">
        <v>655.94</v>
      </c>
      <c r="F173" s="79">
        <v>5713.57</v>
      </c>
      <c r="G173" s="34">
        <v>2592.46</v>
      </c>
      <c r="H173" s="35">
        <f>G173/F173</f>
        <v>0.45373733060065774</v>
      </c>
      <c r="I173" s="35">
        <f t="shared" si="5"/>
        <v>4.7747244727774148E-4</v>
      </c>
      <c r="J173" s="118">
        <v>8306.0300000000007</v>
      </c>
      <c r="K173" s="121">
        <v>5713.57</v>
      </c>
      <c r="L173" s="71">
        <f>J173-K173</f>
        <v>2592.4600000000009</v>
      </c>
      <c r="M173" s="41">
        <v>39722</v>
      </c>
      <c r="N173" s="41">
        <v>40086</v>
      </c>
      <c r="O173" s="119">
        <v>39568</v>
      </c>
      <c r="P173" s="120">
        <v>39568</v>
      </c>
      <c r="Q173" s="126">
        <v>39719</v>
      </c>
      <c r="R173" s="128">
        <v>39719</v>
      </c>
    </row>
    <row r="174" spans="2:18" s="31" customFormat="1" x14ac:dyDescent="0.2">
      <c r="B174" s="37" t="s">
        <v>775</v>
      </c>
      <c r="C174" s="34" t="s">
        <v>776</v>
      </c>
      <c r="D174" s="189" t="s">
        <v>776</v>
      </c>
      <c r="E174" s="38">
        <v>678.01</v>
      </c>
      <c r="F174" s="79" t="s">
        <v>2801</v>
      </c>
      <c r="G174" s="34" t="s">
        <v>2907</v>
      </c>
      <c r="H174" s="35" t="s">
        <v>2907</v>
      </c>
      <c r="I174" s="35">
        <f t="shared" si="5"/>
        <v>3.8975430377542759E-5</v>
      </c>
      <c r="J174" s="118">
        <v>678.01</v>
      </c>
      <c r="K174" s="123" t="s">
        <v>2801</v>
      </c>
      <c r="L174" s="84" t="s">
        <v>2907</v>
      </c>
      <c r="M174" s="41">
        <v>39722</v>
      </c>
      <c r="N174" s="41">
        <v>40086</v>
      </c>
      <c r="O174" s="119">
        <v>40066</v>
      </c>
      <c r="P174" s="120">
        <v>40066</v>
      </c>
      <c r="Q174" s="126">
        <v>40451</v>
      </c>
      <c r="R174" s="128">
        <v>40451</v>
      </c>
    </row>
    <row r="175" spans="2:18" s="31" customFormat="1" x14ac:dyDescent="0.2">
      <c r="B175" s="37" t="s">
        <v>949</v>
      </c>
      <c r="C175" s="34" t="s">
        <v>2685</v>
      </c>
      <c r="D175" s="189" t="s">
        <v>2685</v>
      </c>
      <c r="E175" s="38">
        <v>688</v>
      </c>
      <c r="F175" s="79" t="s">
        <v>2801</v>
      </c>
      <c r="G175" s="34" t="s">
        <v>2907</v>
      </c>
      <c r="H175" s="35" t="s">
        <v>2907</v>
      </c>
      <c r="I175" s="35">
        <f t="shared" si="5"/>
        <v>0</v>
      </c>
      <c r="J175" s="118">
        <v>0</v>
      </c>
      <c r="K175" s="83" t="s">
        <v>2801</v>
      </c>
      <c r="L175" s="71" t="s">
        <v>2907</v>
      </c>
      <c r="M175" s="41">
        <v>39722</v>
      </c>
      <c r="N175" s="41">
        <v>40086</v>
      </c>
      <c r="O175" s="119">
        <v>38624</v>
      </c>
      <c r="P175" s="120">
        <v>38624</v>
      </c>
      <c r="Q175" s="126">
        <v>38625</v>
      </c>
      <c r="R175" s="128">
        <v>38625</v>
      </c>
    </row>
    <row r="176" spans="2:18" s="31" customFormat="1" x14ac:dyDescent="0.2">
      <c r="B176" s="37" t="s">
        <v>769</v>
      </c>
      <c r="C176" s="34" t="s">
        <v>770</v>
      </c>
      <c r="D176" s="189" t="s">
        <v>770</v>
      </c>
      <c r="E176" s="38">
        <v>712.95</v>
      </c>
      <c r="F176" s="79" t="s">
        <v>2801</v>
      </c>
      <c r="G176" s="34" t="s">
        <v>2907</v>
      </c>
      <c r="H176" s="36" t="s">
        <v>2907</v>
      </c>
      <c r="I176" s="35">
        <f t="shared" si="5"/>
        <v>4.098395759305779E-5</v>
      </c>
      <c r="J176" s="118">
        <v>712.95</v>
      </c>
      <c r="K176" s="123" t="s">
        <v>2801</v>
      </c>
      <c r="L176" s="84" t="s">
        <v>2907</v>
      </c>
      <c r="M176" s="41">
        <v>39722</v>
      </c>
      <c r="N176" s="41">
        <v>40086</v>
      </c>
      <c r="O176" s="119">
        <v>40066</v>
      </c>
      <c r="P176" s="120">
        <v>40066</v>
      </c>
      <c r="Q176" s="126">
        <v>40451</v>
      </c>
      <c r="R176" s="128">
        <v>40451</v>
      </c>
    </row>
    <row r="177" spans="2:18" s="31" customFormat="1" x14ac:dyDescent="0.2">
      <c r="B177" s="37" t="s">
        <v>805</v>
      </c>
      <c r="C177" s="34" t="s">
        <v>806</v>
      </c>
      <c r="D177" s="189" t="s">
        <v>807</v>
      </c>
      <c r="E177" s="38">
        <v>723.72</v>
      </c>
      <c r="F177" s="79">
        <v>2125.5100000000002</v>
      </c>
      <c r="G177" s="34">
        <v>-1401.79</v>
      </c>
      <c r="H177" s="35">
        <f>G177/F177</f>
        <v>-0.65950760052881419</v>
      </c>
      <c r="I177" s="35">
        <f t="shared" si="5"/>
        <v>4.1603071448555691E-5</v>
      </c>
      <c r="J177" s="118">
        <v>723.72</v>
      </c>
      <c r="K177" s="121">
        <v>2125.5100000000002</v>
      </c>
      <c r="L177" s="71">
        <f>J177-K177</f>
        <v>-1401.7900000000002</v>
      </c>
      <c r="M177" s="41">
        <v>39722</v>
      </c>
      <c r="N177" s="41">
        <v>40086</v>
      </c>
      <c r="O177" s="119">
        <v>40066</v>
      </c>
      <c r="P177" s="120">
        <v>40066</v>
      </c>
      <c r="Q177" s="126">
        <v>40058</v>
      </c>
      <c r="R177" s="128">
        <v>40058</v>
      </c>
    </row>
    <row r="178" spans="2:18" s="31" customFormat="1" x14ac:dyDescent="0.2">
      <c r="B178" s="37" t="s">
        <v>812</v>
      </c>
      <c r="C178" s="34" t="s">
        <v>813</v>
      </c>
      <c r="D178" s="189" t="s">
        <v>813</v>
      </c>
      <c r="E178" s="38">
        <v>760.81</v>
      </c>
      <c r="F178" s="79" t="s">
        <v>2801</v>
      </c>
      <c r="G178" s="34" t="s">
        <v>2907</v>
      </c>
      <c r="H178" s="35" t="s">
        <v>2907</v>
      </c>
      <c r="I178" s="35">
        <f t="shared" si="5"/>
        <v>4.3735191495019691E-5</v>
      </c>
      <c r="J178" s="118">
        <v>760.81</v>
      </c>
      <c r="K178" s="121" t="s">
        <v>2801</v>
      </c>
      <c r="L178" s="71" t="s">
        <v>2907</v>
      </c>
      <c r="M178" s="41">
        <v>39722</v>
      </c>
      <c r="N178" s="41">
        <v>40086</v>
      </c>
      <c r="O178" s="119">
        <v>40066</v>
      </c>
      <c r="P178" s="120">
        <v>40066</v>
      </c>
      <c r="Q178" s="126">
        <v>40451</v>
      </c>
      <c r="R178" s="128">
        <v>40451</v>
      </c>
    </row>
    <row r="179" spans="2:18" s="31" customFormat="1" x14ac:dyDescent="0.2">
      <c r="B179" s="37" t="s">
        <v>952</v>
      </c>
      <c r="C179" s="34" t="s">
        <v>2688</v>
      </c>
      <c r="D179" s="189" t="s">
        <v>2688</v>
      </c>
      <c r="E179" s="38">
        <v>768</v>
      </c>
      <c r="F179" s="79" t="s">
        <v>2801</v>
      </c>
      <c r="G179" s="34" t="s">
        <v>2907</v>
      </c>
      <c r="H179" s="36" t="s">
        <v>2907</v>
      </c>
      <c r="I179" s="35">
        <f t="shared" si="5"/>
        <v>0</v>
      </c>
      <c r="J179" s="118">
        <v>0</v>
      </c>
      <c r="K179" s="83" t="s">
        <v>2801</v>
      </c>
      <c r="L179" s="71" t="s">
        <v>2907</v>
      </c>
      <c r="M179" s="41">
        <v>39722</v>
      </c>
      <c r="N179" s="41">
        <v>40086</v>
      </c>
      <c r="O179" s="119">
        <v>38624</v>
      </c>
      <c r="P179" s="120">
        <v>38624</v>
      </c>
      <c r="Q179" s="126">
        <v>38625</v>
      </c>
      <c r="R179" s="128">
        <v>38625</v>
      </c>
    </row>
    <row r="180" spans="2:18" s="31" customFormat="1" x14ac:dyDescent="0.2">
      <c r="B180" s="37" t="s">
        <v>154</v>
      </c>
      <c r="C180" s="34" t="s">
        <v>690</v>
      </c>
      <c r="D180" s="189" t="s">
        <v>691</v>
      </c>
      <c r="E180" s="38">
        <v>771.3</v>
      </c>
      <c r="F180" s="79">
        <v>4140</v>
      </c>
      <c r="G180" s="34">
        <v>-3368.7</v>
      </c>
      <c r="H180" s="35">
        <f t="shared" ref="H180:H187" si="8">G180/F180</f>
        <v>-0.81369565217391304</v>
      </c>
      <c r="I180" s="35">
        <f t="shared" si="5"/>
        <v>4.4338209539975406E-5</v>
      </c>
      <c r="J180" s="118">
        <v>771.3</v>
      </c>
      <c r="K180" s="121">
        <v>4140</v>
      </c>
      <c r="L180" s="71">
        <f t="shared" ref="L180:L187" si="9">J180-K180</f>
        <v>-3368.7</v>
      </c>
      <c r="M180" s="41">
        <v>39722</v>
      </c>
      <c r="N180" s="41">
        <v>40086</v>
      </c>
      <c r="O180" s="119">
        <v>40028</v>
      </c>
      <c r="P180" s="120">
        <v>40028</v>
      </c>
      <c r="Q180" s="126">
        <v>40086</v>
      </c>
      <c r="R180" s="128">
        <v>40086</v>
      </c>
    </row>
    <row r="181" spans="2:18" s="31" customFormat="1" x14ac:dyDescent="0.2">
      <c r="B181" s="37" t="s">
        <v>692</v>
      </c>
      <c r="C181" s="34" t="s">
        <v>693</v>
      </c>
      <c r="D181" s="189" t="s">
        <v>694</v>
      </c>
      <c r="E181" s="38">
        <v>771.3</v>
      </c>
      <c r="F181" s="79">
        <v>4140</v>
      </c>
      <c r="G181" s="34">
        <v>-3368.7</v>
      </c>
      <c r="H181" s="35">
        <f t="shared" si="8"/>
        <v>-0.81369565217391304</v>
      </c>
      <c r="I181" s="35">
        <f t="shared" si="5"/>
        <v>4.4338209539975406E-5</v>
      </c>
      <c r="J181" s="118">
        <v>771.3</v>
      </c>
      <c r="K181" s="121">
        <v>4140</v>
      </c>
      <c r="L181" s="71">
        <f t="shared" si="9"/>
        <v>-3368.7</v>
      </c>
      <c r="M181" s="41">
        <v>39722</v>
      </c>
      <c r="N181" s="41">
        <v>40086</v>
      </c>
      <c r="O181" s="119">
        <v>40028</v>
      </c>
      <c r="P181" s="120">
        <v>40028</v>
      </c>
      <c r="Q181" s="126">
        <v>40086</v>
      </c>
      <c r="R181" s="128">
        <v>40086</v>
      </c>
    </row>
    <row r="182" spans="2:18" s="31" customFormat="1" x14ac:dyDescent="0.2">
      <c r="B182" s="37" t="s">
        <v>882</v>
      </c>
      <c r="C182" s="34" t="s">
        <v>883</v>
      </c>
      <c r="D182" s="189" t="s">
        <v>884</v>
      </c>
      <c r="E182" s="38">
        <v>819.96</v>
      </c>
      <c r="F182" s="79">
        <v>16564.8</v>
      </c>
      <c r="G182" s="34">
        <v>2814.47</v>
      </c>
      <c r="H182" s="35">
        <f t="shared" si="8"/>
        <v>0.16990666956437747</v>
      </c>
      <c r="I182" s="35">
        <f t="shared" si="5"/>
        <v>1.1140180655928424E-3</v>
      </c>
      <c r="J182" s="118">
        <v>19379.27</v>
      </c>
      <c r="K182" s="121">
        <v>16564.8</v>
      </c>
      <c r="L182" s="71">
        <f t="shared" si="9"/>
        <v>2814.4700000000012</v>
      </c>
      <c r="M182" s="41">
        <v>39722</v>
      </c>
      <c r="N182" s="41">
        <v>40086</v>
      </c>
      <c r="O182" s="119">
        <v>39472</v>
      </c>
      <c r="P182" s="120">
        <v>39472</v>
      </c>
      <c r="Q182" s="126">
        <v>39660</v>
      </c>
      <c r="R182" s="128">
        <v>39660</v>
      </c>
    </row>
    <row r="183" spans="2:18" s="31" customFormat="1" x14ac:dyDescent="0.2">
      <c r="B183" s="37" t="s">
        <v>960</v>
      </c>
      <c r="C183" s="34" t="s">
        <v>961</v>
      </c>
      <c r="D183" s="189" t="s">
        <v>962</v>
      </c>
      <c r="E183" s="38">
        <v>821.5</v>
      </c>
      <c r="F183" s="79">
        <v>874</v>
      </c>
      <c r="G183" s="34">
        <v>-52.5</v>
      </c>
      <c r="H183" s="35">
        <f t="shared" si="8"/>
        <v>-6.0068649885583525E-2</v>
      </c>
      <c r="I183" s="35">
        <f t="shared" si="5"/>
        <v>4.7223958430039934E-5</v>
      </c>
      <c r="J183" s="118">
        <v>821.5</v>
      </c>
      <c r="K183" s="121">
        <v>874</v>
      </c>
      <c r="L183" s="71">
        <f t="shared" si="9"/>
        <v>-52.5</v>
      </c>
      <c r="M183" s="41">
        <v>39722</v>
      </c>
      <c r="N183" s="41">
        <v>40086</v>
      </c>
      <c r="O183" s="119">
        <v>39602</v>
      </c>
      <c r="P183" s="120">
        <v>39602</v>
      </c>
      <c r="Q183" s="126">
        <v>39967</v>
      </c>
      <c r="R183" s="128">
        <v>39967</v>
      </c>
    </row>
    <row r="184" spans="2:18" s="31" customFormat="1" x14ac:dyDescent="0.2">
      <c r="B184" s="37" t="s">
        <v>1450</v>
      </c>
      <c r="C184" s="34" t="s">
        <v>1451</v>
      </c>
      <c r="D184" s="189" t="s">
        <v>1452</v>
      </c>
      <c r="E184" s="38">
        <v>852.03</v>
      </c>
      <c r="F184" s="79">
        <v>14563</v>
      </c>
      <c r="G184" s="34">
        <v>-2503.0700000000002</v>
      </c>
      <c r="H184" s="35">
        <f t="shared" si="8"/>
        <v>-0.17187873377738105</v>
      </c>
      <c r="I184" s="35">
        <f t="shared" si="5"/>
        <v>6.9326553011465799E-4</v>
      </c>
      <c r="J184" s="118">
        <v>12059.93</v>
      </c>
      <c r="K184" s="121">
        <v>14563</v>
      </c>
      <c r="L184" s="71">
        <f t="shared" si="9"/>
        <v>-2503.0699999999997</v>
      </c>
      <c r="M184" s="41">
        <v>39722</v>
      </c>
      <c r="N184" s="41">
        <v>40086</v>
      </c>
      <c r="O184" s="119">
        <v>39668</v>
      </c>
      <c r="P184" s="120">
        <v>39668</v>
      </c>
      <c r="Q184" s="126">
        <v>40033</v>
      </c>
      <c r="R184" s="128">
        <v>40033</v>
      </c>
    </row>
    <row r="185" spans="2:18" s="31" customFormat="1" x14ac:dyDescent="0.2">
      <c r="B185" s="37" t="s">
        <v>745</v>
      </c>
      <c r="C185" s="34" t="s">
        <v>746</v>
      </c>
      <c r="D185" s="189" t="s">
        <v>747</v>
      </c>
      <c r="E185" s="38">
        <v>862.61</v>
      </c>
      <c r="F185" s="79">
        <v>2418.84</v>
      </c>
      <c r="G185" s="34">
        <v>-1556.23</v>
      </c>
      <c r="H185" s="35">
        <f t="shared" si="8"/>
        <v>-0.64337864430884217</v>
      </c>
      <c r="I185" s="35">
        <f t="shared" si="5"/>
        <v>4.9587168327859706E-5</v>
      </c>
      <c r="J185" s="118">
        <v>862.61</v>
      </c>
      <c r="K185" s="121">
        <v>2418.84</v>
      </c>
      <c r="L185" s="71">
        <f t="shared" si="9"/>
        <v>-1556.23</v>
      </c>
      <c r="M185" s="41">
        <v>39722</v>
      </c>
      <c r="N185" s="41">
        <v>40086</v>
      </c>
      <c r="O185" s="119">
        <v>40058</v>
      </c>
      <c r="P185" s="120">
        <v>40058</v>
      </c>
      <c r="Q185" s="126">
        <v>40073</v>
      </c>
      <c r="R185" s="128">
        <v>40073</v>
      </c>
    </row>
    <row r="186" spans="2:18" s="31" customFormat="1" ht="25.5" x14ac:dyDescent="0.2">
      <c r="B186" s="37" t="s">
        <v>130</v>
      </c>
      <c r="C186" s="34" t="s">
        <v>131</v>
      </c>
      <c r="D186" s="189" t="s">
        <v>132</v>
      </c>
      <c r="E186" s="38">
        <v>864.2</v>
      </c>
      <c r="F186" s="79">
        <v>5813.56</v>
      </c>
      <c r="G186" s="34">
        <v>-4949.3599999999997</v>
      </c>
      <c r="H186" s="35">
        <f t="shared" si="8"/>
        <v>-0.85134753920145301</v>
      </c>
      <c r="I186" s="35">
        <f t="shared" si="5"/>
        <v>4.9678569537724302E-5</v>
      </c>
      <c r="J186" s="118">
        <v>864.2</v>
      </c>
      <c r="K186" s="121">
        <v>5813.56</v>
      </c>
      <c r="L186" s="71">
        <f t="shared" si="9"/>
        <v>-4949.3600000000006</v>
      </c>
      <c r="M186" s="41">
        <v>39722</v>
      </c>
      <c r="N186" s="41">
        <v>40086</v>
      </c>
      <c r="O186" s="119">
        <v>40021</v>
      </c>
      <c r="P186" s="120">
        <v>40021</v>
      </c>
      <c r="Q186" s="126">
        <v>40087</v>
      </c>
      <c r="R186" s="128">
        <v>40087</v>
      </c>
    </row>
    <row r="187" spans="2:18" s="31" customFormat="1" x14ac:dyDescent="0.2">
      <c r="B187" s="37" t="s">
        <v>1235</v>
      </c>
      <c r="C187" s="34" t="s">
        <v>1236</v>
      </c>
      <c r="D187" s="189" t="s">
        <v>1237</v>
      </c>
      <c r="E187" s="38">
        <v>895.18</v>
      </c>
      <c r="F187" s="79">
        <v>36009.67</v>
      </c>
      <c r="G187" s="34">
        <v>8706.83</v>
      </c>
      <c r="H187" s="35">
        <f t="shared" si="8"/>
        <v>0.24179144102125902</v>
      </c>
      <c r="I187" s="35">
        <f t="shared" si="5"/>
        <v>2.5705296861069757E-3</v>
      </c>
      <c r="J187" s="118">
        <v>44716.5</v>
      </c>
      <c r="K187" s="121">
        <v>36009.67</v>
      </c>
      <c r="L187" s="71">
        <f t="shared" si="9"/>
        <v>8706.8300000000017</v>
      </c>
      <c r="M187" s="41">
        <v>39722</v>
      </c>
      <c r="N187" s="41">
        <v>40086</v>
      </c>
      <c r="O187" s="119">
        <v>39513</v>
      </c>
      <c r="P187" s="120">
        <v>39513</v>
      </c>
      <c r="Q187" s="126">
        <v>39719</v>
      </c>
      <c r="R187" s="128">
        <v>39719</v>
      </c>
    </row>
    <row r="188" spans="2:18" s="31" customFormat="1" x14ac:dyDescent="0.2">
      <c r="B188" s="37" t="s">
        <v>781</v>
      </c>
      <c r="C188" s="34" t="s">
        <v>782</v>
      </c>
      <c r="D188" s="189" t="s">
        <v>782</v>
      </c>
      <c r="E188" s="38">
        <v>906.12</v>
      </c>
      <c r="F188" s="79" t="s">
        <v>2801</v>
      </c>
      <c r="G188" s="34" t="s">
        <v>2907</v>
      </c>
      <c r="H188" s="35" t="s">
        <v>2907</v>
      </c>
      <c r="I188" s="35">
        <f t="shared" si="5"/>
        <v>5.2088342316041127E-5</v>
      </c>
      <c r="J188" s="118">
        <v>906.12</v>
      </c>
      <c r="K188" s="123" t="s">
        <v>2801</v>
      </c>
      <c r="L188" s="84" t="s">
        <v>2907</v>
      </c>
      <c r="M188" s="41">
        <v>39722</v>
      </c>
      <c r="N188" s="41">
        <v>40086</v>
      </c>
      <c r="O188" s="119">
        <v>40066</v>
      </c>
      <c r="P188" s="120">
        <v>40066</v>
      </c>
      <c r="Q188" s="126">
        <v>40451</v>
      </c>
      <c r="R188" s="128">
        <v>40451</v>
      </c>
    </row>
    <row r="189" spans="2:18" s="31" customFormat="1" x14ac:dyDescent="0.2">
      <c r="B189" s="37" t="s">
        <v>112</v>
      </c>
      <c r="C189" s="34" t="s">
        <v>113</v>
      </c>
      <c r="D189" s="189" t="s">
        <v>114</v>
      </c>
      <c r="E189" s="38">
        <v>944.29</v>
      </c>
      <c r="F189" s="79">
        <v>4140</v>
      </c>
      <c r="G189" s="34">
        <v>-3195.71</v>
      </c>
      <c r="H189" s="35">
        <f t="shared" ref="H189:H197" si="10">G189/F189</f>
        <v>-0.77191062801932364</v>
      </c>
      <c r="I189" s="35">
        <f t="shared" si="5"/>
        <v>5.4282546203167906E-5</v>
      </c>
      <c r="J189" s="118">
        <v>944.29000000000053</v>
      </c>
      <c r="K189" s="121">
        <v>4140</v>
      </c>
      <c r="L189" s="71">
        <f t="shared" ref="L189:L197" si="11">J189-K189</f>
        <v>-3195.7099999999996</v>
      </c>
      <c r="M189" s="41">
        <v>39722</v>
      </c>
      <c r="N189" s="41">
        <v>40086</v>
      </c>
      <c r="O189" s="119">
        <v>40008</v>
      </c>
      <c r="P189" s="120">
        <v>40008</v>
      </c>
      <c r="Q189" s="126">
        <v>40086</v>
      </c>
      <c r="R189" s="128">
        <v>40086</v>
      </c>
    </row>
    <row r="190" spans="2:18" s="31" customFormat="1" x14ac:dyDescent="0.2">
      <c r="B190" s="37" t="s">
        <v>115</v>
      </c>
      <c r="C190" s="34" t="s">
        <v>116</v>
      </c>
      <c r="D190" s="189" t="s">
        <v>117</v>
      </c>
      <c r="E190" s="38">
        <v>944.29</v>
      </c>
      <c r="F190" s="79">
        <v>4140</v>
      </c>
      <c r="G190" s="34">
        <v>-3195.71</v>
      </c>
      <c r="H190" s="35">
        <f t="shared" si="10"/>
        <v>-0.77191062801932364</v>
      </c>
      <c r="I190" s="35">
        <f t="shared" si="5"/>
        <v>5.4282546203167906E-5</v>
      </c>
      <c r="J190" s="118">
        <v>944.29000000000053</v>
      </c>
      <c r="K190" s="121">
        <v>4140</v>
      </c>
      <c r="L190" s="71">
        <f t="shared" si="11"/>
        <v>-3195.7099999999996</v>
      </c>
      <c r="M190" s="41">
        <v>39722</v>
      </c>
      <c r="N190" s="41">
        <v>40086</v>
      </c>
      <c r="O190" s="119">
        <v>40008</v>
      </c>
      <c r="P190" s="120">
        <v>40008</v>
      </c>
      <c r="Q190" s="126">
        <v>40086</v>
      </c>
      <c r="R190" s="128">
        <v>40086</v>
      </c>
    </row>
    <row r="191" spans="2:18" s="31" customFormat="1" x14ac:dyDescent="0.2">
      <c r="B191" s="37" t="s">
        <v>118</v>
      </c>
      <c r="C191" s="34" t="s">
        <v>119</v>
      </c>
      <c r="D191" s="189" t="s">
        <v>120</v>
      </c>
      <c r="E191" s="38">
        <v>944.29</v>
      </c>
      <c r="F191" s="79">
        <v>4140</v>
      </c>
      <c r="G191" s="34">
        <v>-3195.71</v>
      </c>
      <c r="H191" s="35">
        <f t="shared" si="10"/>
        <v>-0.77191062801932364</v>
      </c>
      <c r="I191" s="35">
        <f t="shared" si="5"/>
        <v>5.4282546203167906E-5</v>
      </c>
      <c r="J191" s="118">
        <v>944.29000000000053</v>
      </c>
      <c r="K191" s="121">
        <v>4140</v>
      </c>
      <c r="L191" s="71">
        <f t="shared" si="11"/>
        <v>-3195.7099999999996</v>
      </c>
      <c r="M191" s="41">
        <v>39722</v>
      </c>
      <c r="N191" s="41">
        <v>40086</v>
      </c>
      <c r="O191" s="119">
        <v>40008</v>
      </c>
      <c r="P191" s="120">
        <v>40008</v>
      </c>
      <c r="Q191" s="126">
        <v>40086</v>
      </c>
      <c r="R191" s="128">
        <v>40086</v>
      </c>
    </row>
    <row r="192" spans="2:18" s="31" customFormat="1" x14ac:dyDescent="0.2">
      <c r="B192" s="37" t="s">
        <v>2495</v>
      </c>
      <c r="C192" s="34" t="s">
        <v>2496</v>
      </c>
      <c r="D192" s="189" t="s">
        <v>2497</v>
      </c>
      <c r="E192" s="38">
        <v>945.32</v>
      </c>
      <c r="F192" s="79">
        <v>5912</v>
      </c>
      <c r="G192" s="34">
        <v>7452.17</v>
      </c>
      <c r="H192" s="35">
        <f t="shared" si="10"/>
        <v>1.2605158998646819</v>
      </c>
      <c r="I192" s="35">
        <f t="shared" si="5"/>
        <v>7.6823981562019084E-4</v>
      </c>
      <c r="J192" s="118">
        <v>13364.17</v>
      </c>
      <c r="K192" s="121">
        <v>5912</v>
      </c>
      <c r="L192" s="71">
        <f t="shared" si="11"/>
        <v>7452.17</v>
      </c>
      <c r="M192" s="41">
        <v>39722</v>
      </c>
      <c r="N192" s="41">
        <v>40086</v>
      </c>
      <c r="O192" s="119">
        <v>39694</v>
      </c>
      <c r="P192" s="120">
        <v>39694</v>
      </c>
      <c r="Q192" s="126">
        <v>40059</v>
      </c>
      <c r="R192" s="128">
        <v>40059</v>
      </c>
    </row>
    <row r="193" spans="2:18" s="31" customFormat="1" x14ac:dyDescent="0.2">
      <c r="B193" s="37" t="s">
        <v>494</v>
      </c>
      <c r="C193" s="34" t="s">
        <v>495</v>
      </c>
      <c r="D193" s="189" t="s">
        <v>496</v>
      </c>
      <c r="E193" s="38">
        <v>946.51</v>
      </c>
      <c r="F193" s="79">
        <v>4140</v>
      </c>
      <c r="G193" s="34">
        <v>-3193.49</v>
      </c>
      <c r="H193" s="35">
        <f t="shared" si="10"/>
        <v>-0.77137439613526559</v>
      </c>
      <c r="I193" s="35">
        <f t="shared" si="5"/>
        <v>5.44101629867524E-5</v>
      </c>
      <c r="J193" s="118">
        <v>946.51</v>
      </c>
      <c r="K193" s="121">
        <v>4140</v>
      </c>
      <c r="L193" s="71">
        <f t="shared" si="11"/>
        <v>-3193.49</v>
      </c>
      <c r="M193" s="41">
        <v>39722</v>
      </c>
      <c r="N193" s="41">
        <v>40086</v>
      </c>
      <c r="O193" s="119">
        <v>39883</v>
      </c>
      <c r="P193" s="120">
        <v>39883</v>
      </c>
      <c r="Q193" s="126">
        <v>40086</v>
      </c>
      <c r="R193" s="128">
        <v>40086</v>
      </c>
    </row>
    <row r="194" spans="2:18" s="31" customFormat="1" x14ac:dyDescent="0.2">
      <c r="B194" s="37" t="s">
        <v>1366</v>
      </c>
      <c r="C194" s="34" t="s">
        <v>1367</v>
      </c>
      <c r="D194" s="189" t="s">
        <v>1368</v>
      </c>
      <c r="E194" s="38">
        <v>950.25</v>
      </c>
      <c r="F194" s="79">
        <v>1807</v>
      </c>
      <c r="G194" s="34">
        <v>-237.28</v>
      </c>
      <c r="H194" s="35">
        <f t="shared" si="10"/>
        <v>-0.13131156613171002</v>
      </c>
      <c r="I194" s="35">
        <f t="shared" si="5"/>
        <v>9.023541330103747E-5</v>
      </c>
      <c r="J194" s="118">
        <v>1569.72</v>
      </c>
      <c r="K194" s="121">
        <v>1807</v>
      </c>
      <c r="L194" s="71">
        <f t="shared" si="11"/>
        <v>-237.27999999999997</v>
      </c>
      <c r="M194" s="41">
        <v>39722</v>
      </c>
      <c r="N194" s="41">
        <v>40086</v>
      </c>
      <c r="O194" s="119">
        <v>39625</v>
      </c>
      <c r="P194" s="120">
        <v>39625</v>
      </c>
      <c r="Q194" s="126">
        <v>39990</v>
      </c>
      <c r="R194" s="128">
        <v>39990</v>
      </c>
    </row>
    <row r="195" spans="2:18" s="31" customFormat="1" x14ac:dyDescent="0.2">
      <c r="B195" s="37" t="s">
        <v>330</v>
      </c>
      <c r="C195" s="34" t="s">
        <v>331</v>
      </c>
      <c r="D195" s="189" t="s">
        <v>332</v>
      </c>
      <c r="E195" s="38">
        <v>1018.99</v>
      </c>
      <c r="F195" s="79">
        <v>7302</v>
      </c>
      <c r="G195" s="34">
        <v>-6283.01</v>
      </c>
      <c r="H195" s="35">
        <f t="shared" si="10"/>
        <v>-0.86045056149000276</v>
      </c>
      <c r="I195" s="35">
        <f t="shared" si="5"/>
        <v>5.8576678515674245E-5</v>
      </c>
      <c r="J195" s="118">
        <v>1018.99</v>
      </c>
      <c r="K195" s="121">
        <v>7302</v>
      </c>
      <c r="L195" s="71">
        <f t="shared" si="11"/>
        <v>-6283.01</v>
      </c>
      <c r="M195" s="41">
        <v>39722</v>
      </c>
      <c r="N195" s="41">
        <v>40086</v>
      </c>
      <c r="O195" s="119">
        <v>39758</v>
      </c>
      <c r="P195" s="120">
        <v>39758</v>
      </c>
      <c r="Q195" s="126">
        <v>40123</v>
      </c>
      <c r="R195" s="128">
        <v>40123</v>
      </c>
    </row>
    <row r="196" spans="2:18" s="31" customFormat="1" x14ac:dyDescent="0.2">
      <c r="B196" s="37" t="s">
        <v>1146</v>
      </c>
      <c r="C196" s="34" t="s">
        <v>1147</v>
      </c>
      <c r="D196" s="189" t="s">
        <v>1148</v>
      </c>
      <c r="E196" s="38">
        <v>1027.55</v>
      </c>
      <c r="F196" s="79">
        <v>1481.2</v>
      </c>
      <c r="G196" s="34">
        <v>-453.65</v>
      </c>
      <c r="H196" s="35">
        <f t="shared" si="10"/>
        <v>-0.30627194166891708</v>
      </c>
      <c r="I196" s="35">
        <f t="shared" si="5"/>
        <v>5.9068750437964127E-5</v>
      </c>
      <c r="J196" s="118">
        <v>1027.55</v>
      </c>
      <c r="K196" s="121">
        <v>1481.2</v>
      </c>
      <c r="L196" s="71">
        <f t="shared" si="11"/>
        <v>-453.65000000000009</v>
      </c>
      <c r="M196" s="41">
        <v>39722</v>
      </c>
      <c r="N196" s="41">
        <v>40086</v>
      </c>
      <c r="O196" s="119">
        <v>39790</v>
      </c>
      <c r="P196" s="120">
        <v>39790</v>
      </c>
      <c r="Q196" s="126">
        <v>40086</v>
      </c>
      <c r="R196" s="128">
        <v>40086</v>
      </c>
    </row>
    <row r="197" spans="2:18" s="31" customFormat="1" x14ac:dyDescent="0.2">
      <c r="B197" s="37" t="s">
        <v>1182</v>
      </c>
      <c r="C197" s="34" t="s">
        <v>1183</v>
      </c>
      <c r="D197" s="189" t="s">
        <v>1181</v>
      </c>
      <c r="E197" s="38">
        <v>1080.43</v>
      </c>
      <c r="F197" s="79">
        <v>8406.5</v>
      </c>
      <c r="G197" s="34">
        <v>-7326.07</v>
      </c>
      <c r="H197" s="35">
        <f t="shared" si="10"/>
        <v>-0.87147683340272408</v>
      </c>
      <c r="I197" s="35">
        <f t="shared" si="5"/>
        <v>6.2108559228932499E-5</v>
      </c>
      <c r="J197" s="118">
        <v>1080.43</v>
      </c>
      <c r="K197" s="121">
        <v>8406.5</v>
      </c>
      <c r="L197" s="71">
        <f t="shared" si="11"/>
        <v>-7326.07</v>
      </c>
      <c r="M197" s="41">
        <v>39722</v>
      </c>
      <c r="N197" s="41">
        <v>40086</v>
      </c>
      <c r="O197" s="119">
        <v>39847</v>
      </c>
      <c r="P197" s="120">
        <v>39847</v>
      </c>
      <c r="Q197" s="126">
        <v>40086</v>
      </c>
      <c r="R197" s="128">
        <v>40086</v>
      </c>
    </row>
    <row r="198" spans="2:18" s="31" customFormat="1" x14ac:dyDescent="0.2">
      <c r="B198" s="37" t="s">
        <v>820</v>
      </c>
      <c r="C198" s="34" t="s">
        <v>821</v>
      </c>
      <c r="D198" s="189" t="s">
        <v>821</v>
      </c>
      <c r="E198" s="38">
        <v>1111.45</v>
      </c>
      <c r="F198" s="79" t="s">
        <v>2801</v>
      </c>
      <c r="G198" s="34" t="s">
        <v>2907</v>
      </c>
      <c r="H198" s="35" t="s">
        <v>2907</v>
      </c>
      <c r="I198" s="35">
        <f t="shared" si="5"/>
        <v>6.3891745096856828E-5</v>
      </c>
      <c r="J198" s="118">
        <v>1111.45</v>
      </c>
      <c r="K198" s="121" t="s">
        <v>2801</v>
      </c>
      <c r="L198" s="71" t="s">
        <v>2907</v>
      </c>
      <c r="M198" s="41">
        <v>39722</v>
      </c>
      <c r="N198" s="41">
        <v>40086</v>
      </c>
      <c r="O198" s="119">
        <v>40066</v>
      </c>
      <c r="P198" s="120">
        <v>40066</v>
      </c>
      <c r="Q198" s="126">
        <v>40451</v>
      </c>
      <c r="R198" s="128">
        <v>40451</v>
      </c>
    </row>
    <row r="199" spans="2:18" s="31" customFormat="1" x14ac:dyDescent="0.2">
      <c r="B199" s="37" t="s">
        <v>1489</v>
      </c>
      <c r="C199" s="34" t="s">
        <v>1490</v>
      </c>
      <c r="D199" s="189" t="s">
        <v>1491</v>
      </c>
      <c r="E199" s="38">
        <v>1113.32</v>
      </c>
      <c r="F199" s="79">
        <v>11094</v>
      </c>
      <c r="G199" s="34">
        <v>-7057.01</v>
      </c>
      <c r="H199" s="35">
        <f t="shared" ref="H199:H216" si="12">G199/F199</f>
        <v>-0.63611051018568598</v>
      </c>
      <c r="I199" s="35">
        <f t="shared" si="5"/>
        <v>2.3206652214544966E-4</v>
      </c>
      <c r="J199" s="118">
        <v>4036.99</v>
      </c>
      <c r="K199" s="121">
        <v>11094</v>
      </c>
      <c r="L199" s="71">
        <f t="shared" ref="L199:L216" si="13">J199-K199</f>
        <v>-7057.01</v>
      </c>
      <c r="M199" s="41">
        <v>39722</v>
      </c>
      <c r="N199" s="41">
        <v>40086</v>
      </c>
      <c r="O199" s="119">
        <v>39681</v>
      </c>
      <c r="P199" s="120">
        <v>39681</v>
      </c>
      <c r="Q199" s="126">
        <v>40046</v>
      </c>
      <c r="R199" s="128">
        <v>40046</v>
      </c>
    </row>
    <row r="200" spans="2:18" s="31" customFormat="1" x14ac:dyDescent="0.2">
      <c r="B200" s="37" t="s">
        <v>1135</v>
      </c>
      <c r="C200" s="34" t="s">
        <v>1136</v>
      </c>
      <c r="D200" s="189" t="s">
        <v>1702</v>
      </c>
      <c r="E200" s="38">
        <v>1154.76</v>
      </c>
      <c r="F200" s="79">
        <v>1870.78</v>
      </c>
      <c r="G200" s="34">
        <v>-716.02</v>
      </c>
      <c r="H200" s="35">
        <f t="shared" si="12"/>
        <v>-0.3827387506815339</v>
      </c>
      <c r="I200" s="35">
        <f t="shared" si="5"/>
        <v>6.6381422077508117E-5</v>
      </c>
      <c r="J200" s="118">
        <v>1154.76</v>
      </c>
      <c r="K200" s="121">
        <v>1870.78</v>
      </c>
      <c r="L200" s="71">
        <f t="shared" si="13"/>
        <v>-716.02</v>
      </c>
      <c r="M200" s="41">
        <v>39722</v>
      </c>
      <c r="N200" s="41">
        <v>40086</v>
      </c>
      <c r="O200" s="119">
        <v>39776</v>
      </c>
      <c r="P200" s="120">
        <v>39776</v>
      </c>
      <c r="Q200" s="126">
        <v>39904</v>
      </c>
      <c r="R200" s="128">
        <v>39904</v>
      </c>
    </row>
    <row r="201" spans="2:18" s="31" customFormat="1" x14ac:dyDescent="0.2">
      <c r="B201" s="37" t="s">
        <v>704</v>
      </c>
      <c r="C201" s="34" t="s">
        <v>705</v>
      </c>
      <c r="D201" s="189" t="s">
        <v>706</v>
      </c>
      <c r="E201" s="38">
        <v>1158.08</v>
      </c>
      <c r="F201" s="79">
        <v>1074.8900000000001</v>
      </c>
      <c r="G201" s="34">
        <v>83.189999999999827</v>
      </c>
      <c r="H201" s="35">
        <f t="shared" si="12"/>
        <v>7.7393965894184347E-2</v>
      </c>
      <c r="I201" s="35">
        <f t="shared" si="5"/>
        <v>6.6572272402508386E-5</v>
      </c>
      <c r="J201" s="118">
        <v>1158.08</v>
      </c>
      <c r="K201" s="121">
        <v>1074.8900000000001</v>
      </c>
      <c r="L201" s="71">
        <f t="shared" si="13"/>
        <v>83.189999999999827</v>
      </c>
      <c r="M201" s="41">
        <v>39722</v>
      </c>
      <c r="N201" s="41">
        <v>40086</v>
      </c>
      <c r="O201" s="119">
        <v>40035</v>
      </c>
      <c r="P201" s="120">
        <v>40035</v>
      </c>
      <c r="Q201" s="126">
        <v>40084</v>
      </c>
      <c r="R201" s="128">
        <v>40084</v>
      </c>
    </row>
    <row r="202" spans="2:18" s="31" customFormat="1" x14ac:dyDescent="0.2">
      <c r="B202" s="37" t="s">
        <v>1354</v>
      </c>
      <c r="C202" s="34" t="s">
        <v>1355</v>
      </c>
      <c r="D202" s="189" t="s">
        <v>1356</v>
      </c>
      <c r="E202" s="38">
        <v>1177.03</v>
      </c>
      <c r="F202" s="79">
        <v>11334.87</v>
      </c>
      <c r="G202" s="34">
        <v>-3708.65</v>
      </c>
      <c r="H202" s="35">
        <f t="shared" si="12"/>
        <v>-0.32718946048785735</v>
      </c>
      <c r="I202" s="35">
        <f t="shared" si="5"/>
        <v>4.3839354383242747E-4</v>
      </c>
      <c r="J202" s="118">
        <v>7626.22</v>
      </c>
      <c r="K202" s="121">
        <v>11334.87</v>
      </c>
      <c r="L202" s="71">
        <f t="shared" si="13"/>
        <v>-3708.6500000000005</v>
      </c>
      <c r="M202" s="41">
        <v>39722</v>
      </c>
      <c r="N202" s="41">
        <v>40086</v>
      </c>
      <c r="O202" s="119">
        <v>39615</v>
      </c>
      <c r="P202" s="120">
        <v>39615</v>
      </c>
      <c r="Q202" s="126">
        <v>39719</v>
      </c>
      <c r="R202" s="128">
        <v>39719</v>
      </c>
    </row>
    <row r="203" spans="2:18" s="31" customFormat="1" x14ac:dyDescent="0.2">
      <c r="B203" s="37" t="s">
        <v>554</v>
      </c>
      <c r="C203" s="34" t="s">
        <v>555</v>
      </c>
      <c r="D203" s="189" t="s">
        <v>556</v>
      </c>
      <c r="E203" s="38">
        <v>1238.1099999999999</v>
      </c>
      <c r="F203" s="79">
        <v>1023.16</v>
      </c>
      <c r="G203" s="34">
        <v>214.95</v>
      </c>
      <c r="H203" s="35">
        <f t="shared" si="12"/>
        <v>0.21008444427069078</v>
      </c>
      <c r="I203" s="35">
        <f t="shared" si="5"/>
        <v>7.117279996569292E-5</v>
      </c>
      <c r="J203" s="118">
        <v>1238.1099999999999</v>
      </c>
      <c r="K203" s="121">
        <v>1023.16</v>
      </c>
      <c r="L203" s="71">
        <f t="shared" si="13"/>
        <v>214.94999999999993</v>
      </c>
      <c r="M203" s="41">
        <v>39722</v>
      </c>
      <c r="N203" s="41">
        <v>40086</v>
      </c>
      <c r="O203" s="119">
        <v>39926</v>
      </c>
      <c r="P203" s="120">
        <v>39926</v>
      </c>
      <c r="Q203" s="126">
        <v>40084</v>
      </c>
      <c r="R203" s="128">
        <v>40084</v>
      </c>
    </row>
    <row r="204" spans="2:18" s="31" customFormat="1" x14ac:dyDescent="0.2">
      <c r="B204" s="37" t="s">
        <v>1345</v>
      </c>
      <c r="C204" s="34" t="s">
        <v>1346</v>
      </c>
      <c r="D204" s="189" t="s">
        <v>1347</v>
      </c>
      <c r="E204" s="38">
        <v>1250.23</v>
      </c>
      <c r="F204" s="79">
        <v>8625</v>
      </c>
      <c r="G204" s="34">
        <v>-1523.07</v>
      </c>
      <c r="H204" s="35">
        <f t="shared" si="12"/>
        <v>-0.1765878260869565</v>
      </c>
      <c r="I204" s="35">
        <f t="shared" si="5"/>
        <v>4.082547134425484E-4</v>
      </c>
      <c r="J204" s="118">
        <v>7101.93</v>
      </c>
      <c r="K204" s="121">
        <v>8625</v>
      </c>
      <c r="L204" s="71">
        <f t="shared" si="13"/>
        <v>-1523.0699999999997</v>
      </c>
      <c r="M204" s="41">
        <v>39722</v>
      </c>
      <c r="N204" s="41">
        <v>40086</v>
      </c>
      <c r="O204" s="119">
        <v>39612</v>
      </c>
      <c r="P204" s="120">
        <v>39612</v>
      </c>
      <c r="Q204" s="126">
        <v>39976</v>
      </c>
      <c r="R204" s="128">
        <v>39976</v>
      </c>
    </row>
    <row r="205" spans="2:18" s="31" customFormat="1" x14ac:dyDescent="0.2">
      <c r="B205" s="37" t="s">
        <v>530</v>
      </c>
      <c r="C205" s="34" t="s">
        <v>531</v>
      </c>
      <c r="D205" s="189" t="s">
        <v>532</v>
      </c>
      <c r="E205" s="38">
        <v>1264.48</v>
      </c>
      <c r="F205" s="79">
        <v>1771.8</v>
      </c>
      <c r="G205" s="34">
        <v>-507.32</v>
      </c>
      <c r="H205" s="35">
        <f t="shared" si="12"/>
        <v>-0.28633028558528051</v>
      </c>
      <c r="I205" s="35">
        <f t="shared" si="5"/>
        <v>7.2688680408541568E-5</v>
      </c>
      <c r="J205" s="118">
        <v>1264.48</v>
      </c>
      <c r="K205" s="121">
        <v>1771.8</v>
      </c>
      <c r="L205" s="71">
        <f t="shared" si="13"/>
        <v>-507.31999999999994</v>
      </c>
      <c r="M205" s="41">
        <v>39722</v>
      </c>
      <c r="N205" s="41">
        <v>40086</v>
      </c>
      <c r="O205" s="119">
        <v>39909</v>
      </c>
      <c r="P205" s="120">
        <v>39909</v>
      </c>
      <c r="Q205" s="126">
        <v>40029</v>
      </c>
      <c r="R205" s="128">
        <v>40029</v>
      </c>
    </row>
    <row r="206" spans="2:18" s="31" customFormat="1" x14ac:dyDescent="0.2">
      <c r="B206" s="37" t="s">
        <v>524</v>
      </c>
      <c r="C206" s="34" t="s">
        <v>525</v>
      </c>
      <c r="D206" s="189" t="s">
        <v>526</v>
      </c>
      <c r="E206" s="38">
        <v>1269.2</v>
      </c>
      <c r="F206" s="79">
        <v>4140</v>
      </c>
      <c r="G206" s="34">
        <v>-2870.8</v>
      </c>
      <c r="H206" s="35">
        <f t="shared" si="12"/>
        <v>-0.69342995169082133</v>
      </c>
      <c r="I206" s="35">
        <f t="shared" ref="I206:I269" si="14">J206/17395831</f>
        <v>7.2960009786252815E-5</v>
      </c>
      <c r="J206" s="118">
        <v>1269.2</v>
      </c>
      <c r="K206" s="121">
        <v>4140</v>
      </c>
      <c r="L206" s="71">
        <f t="shared" si="13"/>
        <v>-2870.8</v>
      </c>
      <c r="M206" s="41">
        <v>39722</v>
      </c>
      <c r="N206" s="41">
        <v>40086</v>
      </c>
      <c r="O206" s="119">
        <v>39906</v>
      </c>
      <c r="P206" s="120">
        <v>39906</v>
      </c>
      <c r="Q206" s="126">
        <v>40086</v>
      </c>
      <c r="R206" s="128">
        <v>40086</v>
      </c>
    </row>
    <row r="207" spans="2:18" s="31" customFormat="1" x14ac:dyDescent="0.2">
      <c r="B207" s="37" t="s">
        <v>954</v>
      </c>
      <c r="C207" s="34" t="s">
        <v>955</v>
      </c>
      <c r="D207" s="189" t="s">
        <v>956</v>
      </c>
      <c r="E207" s="38">
        <v>1281.78</v>
      </c>
      <c r="F207" s="79">
        <v>2760</v>
      </c>
      <c r="G207" s="34">
        <v>-1478.22</v>
      </c>
      <c r="H207" s="36">
        <f t="shared" si="12"/>
        <v>-0.53558695652173915</v>
      </c>
      <c r="I207" s="35">
        <f t="shared" si="14"/>
        <v>7.3683171559898455E-5</v>
      </c>
      <c r="J207" s="118">
        <v>1281.78</v>
      </c>
      <c r="K207" s="121">
        <v>2760</v>
      </c>
      <c r="L207" s="71">
        <f t="shared" si="13"/>
        <v>-1478.22</v>
      </c>
      <c r="M207" s="41">
        <v>39722</v>
      </c>
      <c r="N207" s="41">
        <v>40086</v>
      </c>
      <c r="O207" s="119">
        <v>39428</v>
      </c>
      <c r="P207" s="120">
        <v>39428</v>
      </c>
      <c r="Q207" s="126">
        <v>39700</v>
      </c>
      <c r="R207" s="128">
        <v>39700</v>
      </c>
    </row>
    <row r="208" spans="2:18" s="31" customFormat="1" x14ac:dyDescent="0.2">
      <c r="B208" s="37" t="s">
        <v>527</v>
      </c>
      <c r="C208" s="34" t="s">
        <v>528</v>
      </c>
      <c r="D208" s="189" t="s">
        <v>529</v>
      </c>
      <c r="E208" s="38">
        <v>1300.48</v>
      </c>
      <c r="F208" s="79">
        <v>4140</v>
      </c>
      <c r="G208" s="34">
        <v>-2839.52</v>
      </c>
      <c r="H208" s="35">
        <f t="shared" si="12"/>
        <v>-0.68587439613526568</v>
      </c>
      <c r="I208" s="35">
        <f t="shared" si="14"/>
        <v>7.4758141763966321E-5</v>
      </c>
      <c r="J208" s="118">
        <v>1300.48</v>
      </c>
      <c r="K208" s="121">
        <v>4140</v>
      </c>
      <c r="L208" s="71">
        <f t="shared" si="13"/>
        <v>-2839.52</v>
      </c>
      <c r="M208" s="41">
        <v>39722</v>
      </c>
      <c r="N208" s="41">
        <v>40086</v>
      </c>
      <c r="O208" s="119">
        <v>39906</v>
      </c>
      <c r="P208" s="120">
        <v>39906</v>
      </c>
      <c r="Q208" s="126">
        <v>40086</v>
      </c>
      <c r="R208" s="128">
        <v>40086</v>
      </c>
    </row>
    <row r="209" spans="2:18" s="31" customFormat="1" x14ac:dyDescent="0.2">
      <c r="B209" s="37" t="s">
        <v>1137</v>
      </c>
      <c r="C209" s="34" t="s">
        <v>1138</v>
      </c>
      <c r="D209" s="189" t="s">
        <v>1139</v>
      </c>
      <c r="E209" s="38">
        <v>1304</v>
      </c>
      <c r="F209" s="79">
        <v>1640.02</v>
      </c>
      <c r="G209" s="34">
        <v>-336.02</v>
      </c>
      <c r="H209" s="35">
        <f t="shared" si="12"/>
        <v>-0.20488774527139911</v>
      </c>
      <c r="I209" s="35">
        <f t="shared" si="14"/>
        <v>7.4960489096496743E-5</v>
      </c>
      <c r="J209" s="118">
        <v>1304</v>
      </c>
      <c r="K209" s="121">
        <v>1640.02</v>
      </c>
      <c r="L209" s="71">
        <f t="shared" si="13"/>
        <v>-336.02</v>
      </c>
      <c r="M209" s="41">
        <v>39722</v>
      </c>
      <c r="N209" s="41">
        <v>40086</v>
      </c>
      <c r="O209" s="119">
        <v>39776</v>
      </c>
      <c r="P209" s="120">
        <v>39776</v>
      </c>
      <c r="Q209" s="126">
        <v>40086</v>
      </c>
      <c r="R209" s="128">
        <v>40086</v>
      </c>
    </row>
    <row r="210" spans="2:18" s="31" customFormat="1" x14ac:dyDescent="0.2">
      <c r="B210" s="37" t="s">
        <v>327</v>
      </c>
      <c r="C210" s="34" t="s">
        <v>328</v>
      </c>
      <c r="D210" s="189" t="s">
        <v>329</v>
      </c>
      <c r="E210" s="38">
        <v>1346.29</v>
      </c>
      <c r="F210" s="79">
        <v>4274.84</v>
      </c>
      <c r="G210" s="34">
        <v>-2928.55</v>
      </c>
      <c r="H210" s="35">
        <f t="shared" si="12"/>
        <v>-0.68506657559113326</v>
      </c>
      <c r="I210" s="35">
        <f t="shared" si="14"/>
        <v>7.7391531338744316E-5</v>
      </c>
      <c r="J210" s="118">
        <v>1346.29</v>
      </c>
      <c r="K210" s="121">
        <v>4274.84</v>
      </c>
      <c r="L210" s="71">
        <f t="shared" si="13"/>
        <v>-2928.55</v>
      </c>
      <c r="M210" s="41">
        <v>39722</v>
      </c>
      <c r="N210" s="41">
        <v>40086</v>
      </c>
      <c r="O210" s="119">
        <v>39757</v>
      </c>
      <c r="P210" s="120">
        <v>39757</v>
      </c>
      <c r="Q210" s="126">
        <v>40122</v>
      </c>
      <c r="R210" s="128">
        <v>40122</v>
      </c>
    </row>
    <row r="211" spans="2:18" s="31" customFormat="1" x14ac:dyDescent="0.2">
      <c r="B211" s="37" t="s">
        <v>2775</v>
      </c>
      <c r="C211" s="34" t="s">
        <v>2776</v>
      </c>
      <c r="D211" s="189" t="s">
        <v>2777</v>
      </c>
      <c r="E211" s="38">
        <v>1362.62</v>
      </c>
      <c r="F211" s="79">
        <v>47506</v>
      </c>
      <c r="G211" s="34">
        <v>23444.25</v>
      </c>
      <c r="H211" s="36">
        <f t="shared" si="12"/>
        <v>0.49350082094893277</v>
      </c>
      <c r="I211" s="35">
        <f t="shared" si="14"/>
        <v>4.0785777925757037E-3</v>
      </c>
      <c r="J211" s="118">
        <v>70950.25</v>
      </c>
      <c r="K211" s="121">
        <v>47506</v>
      </c>
      <c r="L211" s="71">
        <f t="shared" si="13"/>
        <v>23444.25</v>
      </c>
      <c r="M211" s="41">
        <v>39722</v>
      </c>
      <c r="N211" s="41">
        <v>40086</v>
      </c>
      <c r="O211" s="119">
        <v>39384</v>
      </c>
      <c r="P211" s="120">
        <v>39384</v>
      </c>
      <c r="Q211" s="126">
        <v>39480</v>
      </c>
      <c r="R211" s="128">
        <v>39480</v>
      </c>
    </row>
    <row r="212" spans="2:18" s="31" customFormat="1" x14ac:dyDescent="0.2">
      <c r="B212" s="37" t="s">
        <v>2778</v>
      </c>
      <c r="C212" s="34" t="s">
        <v>2779</v>
      </c>
      <c r="D212" s="189" t="s">
        <v>2780</v>
      </c>
      <c r="E212" s="38">
        <v>1375.58</v>
      </c>
      <c r="F212" s="79">
        <v>11516</v>
      </c>
      <c r="G212" s="34">
        <v>15286.75</v>
      </c>
      <c r="H212" s="36">
        <f t="shared" si="12"/>
        <v>1.3274357415769364</v>
      </c>
      <c r="I212" s="35">
        <f t="shared" si="14"/>
        <v>1.5407570928919693E-3</v>
      </c>
      <c r="J212" s="118">
        <v>26802.75</v>
      </c>
      <c r="K212" s="121">
        <v>11516</v>
      </c>
      <c r="L212" s="71">
        <f t="shared" si="13"/>
        <v>15286.75</v>
      </c>
      <c r="M212" s="41">
        <v>39722</v>
      </c>
      <c r="N212" s="41">
        <v>40086</v>
      </c>
      <c r="O212" s="119">
        <v>39384</v>
      </c>
      <c r="P212" s="120">
        <v>39384</v>
      </c>
      <c r="Q212" s="126">
        <v>39480</v>
      </c>
      <c r="R212" s="128">
        <v>39480</v>
      </c>
    </row>
    <row r="213" spans="2:18" s="31" customFormat="1" x14ac:dyDescent="0.2">
      <c r="B213" s="37" t="s">
        <v>551</v>
      </c>
      <c r="C213" s="34" t="s">
        <v>552</v>
      </c>
      <c r="D213" s="189" t="s">
        <v>553</v>
      </c>
      <c r="E213" s="38">
        <v>1377.28</v>
      </c>
      <c r="F213" s="79">
        <v>2120.5300000000002</v>
      </c>
      <c r="G213" s="34">
        <v>-743.25</v>
      </c>
      <c r="H213" s="36">
        <f t="shared" si="12"/>
        <v>-0.35050199714222385</v>
      </c>
      <c r="I213" s="35">
        <f t="shared" si="14"/>
        <v>7.9172992655539127E-5</v>
      </c>
      <c r="J213" s="118">
        <v>1377.28</v>
      </c>
      <c r="K213" s="121">
        <v>2120.5300000000002</v>
      </c>
      <c r="L213" s="71">
        <f t="shared" si="13"/>
        <v>-743.25000000000023</v>
      </c>
      <c r="M213" s="41">
        <v>39722</v>
      </c>
      <c r="N213" s="41">
        <v>40086</v>
      </c>
      <c r="O213" s="119">
        <v>39926</v>
      </c>
      <c r="P213" s="120">
        <v>39926</v>
      </c>
      <c r="Q213" s="126">
        <v>40084</v>
      </c>
      <c r="R213" s="128">
        <v>40084</v>
      </c>
    </row>
    <row r="214" spans="2:18" s="31" customFormat="1" x14ac:dyDescent="0.2">
      <c r="B214" s="37" t="s">
        <v>545</v>
      </c>
      <c r="C214" s="34" t="s">
        <v>546</v>
      </c>
      <c r="D214" s="189" t="s">
        <v>547</v>
      </c>
      <c r="E214" s="38">
        <v>1423.52</v>
      </c>
      <c r="F214" s="79">
        <v>3450.43</v>
      </c>
      <c r="G214" s="34">
        <v>-2026.91</v>
      </c>
      <c r="H214" s="35">
        <f t="shared" si="12"/>
        <v>-0.58743692815098414</v>
      </c>
      <c r="I214" s="35">
        <f t="shared" si="14"/>
        <v>8.1831100796506934E-5</v>
      </c>
      <c r="J214" s="118">
        <v>1423.52</v>
      </c>
      <c r="K214" s="121">
        <v>3450.43</v>
      </c>
      <c r="L214" s="71">
        <f t="shared" si="13"/>
        <v>-2026.9099999999999</v>
      </c>
      <c r="M214" s="41">
        <v>39722</v>
      </c>
      <c r="N214" s="41">
        <v>40086</v>
      </c>
      <c r="O214" s="119">
        <v>39925</v>
      </c>
      <c r="P214" s="120">
        <v>39925</v>
      </c>
      <c r="Q214" s="126">
        <v>40084</v>
      </c>
      <c r="R214" s="128">
        <v>40084</v>
      </c>
    </row>
    <row r="215" spans="2:18" s="31" customFormat="1" x14ac:dyDescent="0.2">
      <c r="B215" s="37" t="s">
        <v>560</v>
      </c>
      <c r="C215" s="34" t="s">
        <v>561</v>
      </c>
      <c r="D215" s="189" t="s">
        <v>562</v>
      </c>
      <c r="E215" s="38">
        <v>1470.25</v>
      </c>
      <c r="F215" s="79">
        <v>1324.11</v>
      </c>
      <c r="G215" s="34">
        <v>146.13999999999999</v>
      </c>
      <c r="H215" s="35">
        <f t="shared" si="12"/>
        <v>0.11036847391833005</v>
      </c>
      <c r="I215" s="35">
        <f t="shared" si="14"/>
        <v>8.4517376605923575E-5</v>
      </c>
      <c r="J215" s="118">
        <v>1470.25</v>
      </c>
      <c r="K215" s="121">
        <v>1324.11</v>
      </c>
      <c r="L215" s="71">
        <f t="shared" si="13"/>
        <v>146.1400000000001</v>
      </c>
      <c r="M215" s="41">
        <v>39722</v>
      </c>
      <c r="N215" s="41">
        <v>40086</v>
      </c>
      <c r="O215" s="119">
        <v>39931</v>
      </c>
      <c r="P215" s="120">
        <v>39931</v>
      </c>
      <c r="Q215" s="126">
        <v>40081</v>
      </c>
      <c r="R215" s="128">
        <v>40081</v>
      </c>
    </row>
    <row r="216" spans="2:18" s="31" customFormat="1" x14ac:dyDescent="0.2">
      <c r="B216" s="37" t="s">
        <v>533</v>
      </c>
      <c r="C216" s="34" t="s">
        <v>534</v>
      </c>
      <c r="D216" s="189" t="s">
        <v>535</v>
      </c>
      <c r="E216" s="38">
        <v>1470.94</v>
      </c>
      <c r="F216" s="79">
        <v>1838.91</v>
      </c>
      <c r="G216" s="34">
        <v>-367.97</v>
      </c>
      <c r="H216" s="35">
        <f t="shared" si="12"/>
        <v>-0.20010223447585798</v>
      </c>
      <c r="I216" s="35">
        <f t="shared" si="14"/>
        <v>8.4557041281902549E-5</v>
      </c>
      <c r="J216" s="118">
        <v>1470.94</v>
      </c>
      <c r="K216" s="121">
        <v>1838.91</v>
      </c>
      <c r="L216" s="71">
        <f t="shared" si="13"/>
        <v>-367.97</v>
      </c>
      <c r="M216" s="41">
        <v>39722</v>
      </c>
      <c r="N216" s="41">
        <v>40086</v>
      </c>
      <c r="O216" s="119">
        <v>39912</v>
      </c>
      <c r="P216" s="120">
        <v>39912</v>
      </c>
      <c r="Q216" s="126">
        <v>40009</v>
      </c>
      <c r="R216" s="128">
        <v>40009</v>
      </c>
    </row>
    <row r="217" spans="2:18" s="31" customFormat="1" x14ac:dyDescent="0.2">
      <c r="B217" s="37" t="s">
        <v>824</v>
      </c>
      <c r="C217" s="34" t="s">
        <v>825</v>
      </c>
      <c r="D217" s="189" t="s">
        <v>825</v>
      </c>
      <c r="E217" s="38">
        <v>1472.27</v>
      </c>
      <c r="F217" s="79" t="s">
        <v>2801</v>
      </c>
      <c r="G217" s="34" t="s">
        <v>2907</v>
      </c>
      <c r="H217" s="35" t="s">
        <v>2907</v>
      </c>
      <c r="I217" s="35">
        <f t="shared" si="14"/>
        <v>8.4633496381977962E-5</v>
      </c>
      <c r="J217" s="118">
        <v>1472.27</v>
      </c>
      <c r="K217" s="121" t="s">
        <v>2801</v>
      </c>
      <c r="L217" s="71" t="s">
        <v>2907</v>
      </c>
      <c r="M217" s="41">
        <v>39722</v>
      </c>
      <c r="N217" s="41">
        <v>40086</v>
      </c>
      <c r="O217" s="119">
        <v>40066</v>
      </c>
      <c r="P217" s="120">
        <v>40066</v>
      </c>
      <c r="Q217" s="126">
        <v>40451</v>
      </c>
      <c r="R217" s="128">
        <v>40451</v>
      </c>
    </row>
    <row r="218" spans="2:18" s="31" customFormat="1" x14ac:dyDescent="0.2">
      <c r="B218" s="37" t="s">
        <v>1444</v>
      </c>
      <c r="C218" s="34" t="s">
        <v>1445</v>
      </c>
      <c r="D218" s="189" t="s">
        <v>1446</v>
      </c>
      <c r="E218" s="38">
        <v>1682.62</v>
      </c>
      <c r="F218" s="79">
        <v>2726</v>
      </c>
      <c r="G218" s="34">
        <v>-585.34</v>
      </c>
      <c r="H218" s="36">
        <f>G218/F218</f>
        <v>-0.21472487160674983</v>
      </c>
      <c r="I218" s="35">
        <f t="shared" si="14"/>
        <v>1.230559206973211E-4</v>
      </c>
      <c r="J218" s="118">
        <v>2140.66</v>
      </c>
      <c r="K218" s="121">
        <v>2726</v>
      </c>
      <c r="L218" s="71">
        <f>J218-K218</f>
        <v>-585.34000000000015</v>
      </c>
      <c r="M218" s="41">
        <v>39722</v>
      </c>
      <c r="N218" s="41">
        <v>40086</v>
      </c>
      <c r="O218" s="119">
        <v>39666</v>
      </c>
      <c r="P218" s="120">
        <v>39666</v>
      </c>
      <c r="Q218" s="126">
        <v>40031</v>
      </c>
      <c r="R218" s="128">
        <v>40031</v>
      </c>
    </row>
    <row r="219" spans="2:18" s="31" customFormat="1" x14ac:dyDescent="0.2">
      <c r="B219" s="37" t="s">
        <v>855</v>
      </c>
      <c r="C219" s="34" t="s">
        <v>856</v>
      </c>
      <c r="D219" s="189" t="s">
        <v>857</v>
      </c>
      <c r="E219" s="38">
        <v>1685.35</v>
      </c>
      <c r="F219" s="79">
        <v>11747.47</v>
      </c>
      <c r="G219" s="34">
        <v>9050.8700000000008</v>
      </c>
      <c r="H219" s="35">
        <f>G219/F219</f>
        <v>0.7704527017306706</v>
      </c>
      <c r="I219" s="35">
        <f t="shared" si="14"/>
        <v>1.1955933579718037E-3</v>
      </c>
      <c r="J219" s="118">
        <v>20798.34</v>
      </c>
      <c r="K219" s="121">
        <v>11747.47</v>
      </c>
      <c r="L219" s="71">
        <f>J219-K219</f>
        <v>9050.8700000000008</v>
      </c>
      <c r="M219" s="41">
        <v>39722</v>
      </c>
      <c r="N219" s="41">
        <v>40086</v>
      </c>
      <c r="O219" s="119">
        <v>39458</v>
      </c>
      <c r="P219" s="120">
        <v>39458</v>
      </c>
      <c r="Q219" s="126">
        <v>39660</v>
      </c>
      <c r="R219" s="128">
        <v>39660</v>
      </c>
    </row>
    <row r="220" spans="2:18" s="31" customFormat="1" x14ac:dyDescent="0.2">
      <c r="B220" s="37" t="s">
        <v>1369</v>
      </c>
      <c r="C220" s="34" t="s">
        <v>1370</v>
      </c>
      <c r="D220" s="189" t="s">
        <v>1371</v>
      </c>
      <c r="E220" s="38">
        <v>1694.9</v>
      </c>
      <c r="F220" s="79">
        <v>55393.22</v>
      </c>
      <c r="G220" s="34">
        <v>-21464.400000000001</v>
      </c>
      <c r="H220" s="36">
        <f>G220/F220</f>
        <v>-0.3874914655620309</v>
      </c>
      <c r="I220" s="35">
        <f t="shared" si="14"/>
        <v>1.9503994951434052E-3</v>
      </c>
      <c r="J220" s="118">
        <v>33928.82</v>
      </c>
      <c r="K220" s="121">
        <v>55393.22</v>
      </c>
      <c r="L220" s="71">
        <f>J220-K220</f>
        <v>-21464.400000000001</v>
      </c>
      <c r="M220" s="41">
        <v>39722</v>
      </c>
      <c r="N220" s="41">
        <v>40086</v>
      </c>
      <c r="O220" s="119">
        <v>39630</v>
      </c>
      <c r="P220" s="120">
        <v>39630</v>
      </c>
      <c r="Q220" s="126">
        <v>39719</v>
      </c>
      <c r="R220" s="128">
        <v>39719</v>
      </c>
    </row>
    <row r="221" spans="2:18" s="31" customFormat="1" x14ac:dyDescent="0.2">
      <c r="B221" s="37" t="s">
        <v>814</v>
      </c>
      <c r="C221" s="34" t="s">
        <v>815</v>
      </c>
      <c r="D221" s="189" t="s">
        <v>815</v>
      </c>
      <c r="E221" s="38">
        <v>1748.84</v>
      </c>
      <c r="F221" s="79" t="s">
        <v>2801</v>
      </c>
      <c r="G221" s="34" t="s">
        <v>2907</v>
      </c>
      <c r="H221" s="35" t="s">
        <v>2907</v>
      </c>
      <c r="I221" s="35">
        <f t="shared" si="14"/>
        <v>1.0053213324502865E-4</v>
      </c>
      <c r="J221" s="118">
        <v>1748.84</v>
      </c>
      <c r="K221" s="121" t="s">
        <v>2801</v>
      </c>
      <c r="L221" s="71" t="s">
        <v>2907</v>
      </c>
      <c r="M221" s="41">
        <v>39722</v>
      </c>
      <c r="N221" s="41">
        <v>40086</v>
      </c>
      <c r="O221" s="119">
        <v>40066</v>
      </c>
      <c r="P221" s="120">
        <v>40066</v>
      </c>
      <c r="Q221" s="126">
        <v>40451</v>
      </c>
      <c r="R221" s="128">
        <v>40451</v>
      </c>
    </row>
    <row r="222" spans="2:18" s="31" customFormat="1" x14ac:dyDescent="0.2">
      <c r="B222" s="37" t="s">
        <v>1217</v>
      </c>
      <c r="C222" s="34" t="s">
        <v>1218</v>
      </c>
      <c r="D222" s="189" t="s">
        <v>1219</v>
      </c>
      <c r="E222" s="38">
        <v>1771.75</v>
      </c>
      <c r="F222" s="79">
        <v>9878</v>
      </c>
      <c r="G222" s="34">
        <v>-7796.1</v>
      </c>
      <c r="H222" s="36">
        <f>G222/F222</f>
        <v>-0.78923871228993725</v>
      </c>
      <c r="I222" s="35">
        <f t="shared" si="14"/>
        <v>1.196780998849667E-4</v>
      </c>
      <c r="J222" s="118">
        <v>2081.9</v>
      </c>
      <c r="K222" s="121">
        <v>9878</v>
      </c>
      <c r="L222" s="71">
        <f>J222-K222</f>
        <v>-7796.1</v>
      </c>
      <c r="M222" s="41">
        <v>39722</v>
      </c>
      <c r="N222" s="41">
        <v>40086</v>
      </c>
      <c r="O222" s="119">
        <v>39500</v>
      </c>
      <c r="P222" s="120">
        <v>39500</v>
      </c>
      <c r="Q222" s="126">
        <v>39866</v>
      </c>
      <c r="R222" s="128">
        <v>39866</v>
      </c>
    </row>
    <row r="223" spans="2:18" s="31" customFormat="1" x14ac:dyDescent="0.2">
      <c r="B223" s="37" t="s">
        <v>987</v>
      </c>
      <c r="C223" s="34" t="s">
        <v>988</v>
      </c>
      <c r="D223" s="189" t="s">
        <v>989</v>
      </c>
      <c r="E223" s="38">
        <v>1843.48</v>
      </c>
      <c r="F223" s="79">
        <v>37746.31</v>
      </c>
      <c r="G223" s="34">
        <v>-35902.83</v>
      </c>
      <c r="H223" s="36">
        <f>G223/F223</f>
        <v>-0.95116131881500476</v>
      </c>
      <c r="I223" s="35">
        <f t="shared" si="14"/>
        <v>1.0597251720828974E-4</v>
      </c>
      <c r="J223" s="118">
        <v>1843.48</v>
      </c>
      <c r="K223" s="121">
        <v>37746.31</v>
      </c>
      <c r="L223" s="71">
        <f>J223-K223</f>
        <v>-35902.829999999994</v>
      </c>
      <c r="M223" s="41">
        <v>39722</v>
      </c>
      <c r="N223" s="41">
        <v>40086</v>
      </c>
      <c r="O223" s="119">
        <v>39717</v>
      </c>
      <c r="P223" s="120">
        <v>39717</v>
      </c>
      <c r="Q223" s="126">
        <v>39720</v>
      </c>
      <c r="R223" s="128">
        <v>39720</v>
      </c>
    </row>
    <row r="224" spans="2:18" s="31" customFormat="1" x14ac:dyDescent="0.2">
      <c r="B224" s="37" t="s">
        <v>669</v>
      </c>
      <c r="C224" s="34" t="s">
        <v>670</v>
      </c>
      <c r="D224" s="189" t="s">
        <v>670</v>
      </c>
      <c r="E224" s="38">
        <v>1858.09</v>
      </c>
      <c r="F224" s="79" t="s">
        <v>2801</v>
      </c>
      <c r="G224" s="34" t="s">
        <v>2907</v>
      </c>
      <c r="H224" s="35" t="s">
        <v>2907</v>
      </c>
      <c r="I224" s="35">
        <f t="shared" si="14"/>
        <v>2.3590548792983791E-3</v>
      </c>
      <c r="J224" s="118">
        <v>41037.72</v>
      </c>
      <c r="K224" s="83" t="s">
        <v>2801</v>
      </c>
      <c r="L224" s="71" t="s">
        <v>2907</v>
      </c>
      <c r="M224" s="41">
        <v>39722</v>
      </c>
      <c r="N224" s="41">
        <v>40086</v>
      </c>
      <c r="O224" s="119">
        <v>39343</v>
      </c>
      <c r="P224" s="120">
        <v>39343</v>
      </c>
      <c r="Q224" s="126">
        <v>39752</v>
      </c>
      <c r="R224" s="128">
        <v>39752</v>
      </c>
    </row>
    <row r="225" spans="2:18" s="31" customFormat="1" x14ac:dyDescent="0.2">
      <c r="B225" s="37" t="s">
        <v>876</v>
      </c>
      <c r="C225" s="34" t="s">
        <v>877</v>
      </c>
      <c r="D225" s="189" t="s">
        <v>878</v>
      </c>
      <c r="E225" s="38">
        <v>1905.22</v>
      </c>
      <c r="F225" s="79">
        <v>17793</v>
      </c>
      <c r="G225" s="34">
        <v>-11523.75</v>
      </c>
      <c r="H225" s="35">
        <f>G225/F225</f>
        <v>-0.64765638172314954</v>
      </c>
      <c r="I225" s="35">
        <f t="shared" si="14"/>
        <v>3.6038807229157377E-4</v>
      </c>
      <c r="J225" s="118">
        <v>6269.25</v>
      </c>
      <c r="K225" s="121">
        <v>17793</v>
      </c>
      <c r="L225" s="71">
        <f>J225-K225</f>
        <v>-11523.75</v>
      </c>
      <c r="M225" s="41">
        <v>39722</v>
      </c>
      <c r="N225" s="41">
        <v>40086</v>
      </c>
      <c r="O225" s="119">
        <v>39471</v>
      </c>
      <c r="P225" s="120">
        <v>39471</v>
      </c>
      <c r="Q225" s="126">
        <v>39471</v>
      </c>
      <c r="R225" s="128">
        <v>39471</v>
      </c>
    </row>
    <row r="226" spans="2:18" s="31" customFormat="1" x14ac:dyDescent="0.2">
      <c r="B226" s="37" t="s">
        <v>946</v>
      </c>
      <c r="C226" s="34" t="s">
        <v>2682</v>
      </c>
      <c r="D226" s="189" t="s">
        <v>2682</v>
      </c>
      <c r="E226" s="38">
        <v>1939.3</v>
      </c>
      <c r="F226" s="79" t="s">
        <v>2801</v>
      </c>
      <c r="G226" s="34" t="s">
        <v>2907</v>
      </c>
      <c r="H226" s="36" t="s">
        <v>2907</v>
      </c>
      <c r="I226" s="35">
        <f t="shared" si="14"/>
        <v>0</v>
      </c>
      <c r="J226" s="118">
        <v>0</v>
      </c>
      <c r="K226" s="83" t="s">
        <v>2801</v>
      </c>
      <c r="L226" s="71" t="s">
        <v>2907</v>
      </c>
      <c r="M226" s="41">
        <v>39722</v>
      </c>
      <c r="N226" s="41">
        <v>40086</v>
      </c>
      <c r="O226" s="119">
        <v>38623</v>
      </c>
      <c r="P226" s="120">
        <v>38623</v>
      </c>
      <c r="Q226" s="126">
        <v>38625</v>
      </c>
      <c r="R226" s="128">
        <v>38625</v>
      </c>
    </row>
    <row r="227" spans="2:18" s="31" customFormat="1" x14ac:dyDescent="0.2">
      <c r="B227" s="37" t="s">
        <v>2299</v>
      </c>
      <c r="C227" s="34" t="s">
        <v>41</v>
      </c>
      <c r="D227" s="189" t="s">
        <v>42</v>
      </c>
      <c r="E227" s="38">
        <v>1945.77</v>
      </c>
      <c r="F227" s="79">
        <v>718.61</v>
      </c>
      <c r="G227" s="34">
        <v>1227.1600000000001</v>
      </c>
      <c r="H227" s="35">
        <f t="shared" ref="H227:H232" si="15">G227/F227</f>
        <v>1.7076856709480803</v>
      </c>
      <c r="I227" s="35">
        <f t="shared" si="14"/>
        <v>1.1185266170957857E-4</v>
      </c>
      <c r="J227" s="118">
        <v>1945.77</v>
      </c>
      <c r="K227" s="121">
        <v>718.61</v>
      </c>
      <c r="L227" s="71">
        <f t="shared" ref="L227:L232" si="16">J227-K227</f>
        <v>1227.1599999999999</v>
      </c>
      <c r="M227" s="41">
        <v>39722</v>
      </c>
      <c r="N227" s="41">
        <v>40086</v>
      </c>
      <c r="O227" s="119">
        <v>39947</v>
      </c>
      <c r="P227" s="120">
        <v>39947</v>
      </c>
      <c r="Q227" s="126">
        <v>40087</v>
      </c>
      <c r="R227" s="128">
        <v>40087</v>
      </c>
    </row>
    <row r="228" spans="2:18" s="31" customFormat="1" x14ac:dyDescent="0.2">
      <c r="B228" s="37" t="s">
        <v>1179</v>
      </c>
      <c r="C228" s="34" t="s">
        <v>1180</v>
      </c>
      <c r="D228" s="189" t="s">
        <v>1181</v>
      </c>
      <c r="E228" s="38">
        <v>1955.82</v>
      </c>
      <c r="F228" s="79">
        <v>8406.5</v>
      </c>
      <c r="G228" s="34">
        <v>-6450.68</v>
      </c>
      <c r="H228" s="35">
        <f t="shared" si="15"/>
        <v>-0.76734431689763871</v>
      </c>
      <c r="I228" s="35">
        <f t="shared" si="14"/>
        <v>1.1243038633796798E-4</v>
      </c>
      <c r="J228" s="118">
        <v>1955.82</v>
      </c>
      <c r="K228" s="121">
        <v>8406.5</v>
      </c>
      <c r="L228" s="71">
        <f t="shared" si="16"/>
        <v>-6450.68</v>
      </c>
      <c r="M228" s="41">
        <v>39722</v>
      </c>
      <c r="N228" s="41">
        <v>40086</v>
      </c>
      <c r="O228" s="119">
        <v>39847</v>
      </c>
      <c r="P228" s="120">
        <v>39847</v>
      </c>
      <c r="Q228" s="126">
        <v>40086</v>
      </c>
      <c r="R228" s="128">
        <v>40086</v>
      </c>
    </row>
    <row r="229" spans="2:18" s="31" customFormat="1" x14ac:dyDescent="0.2">
      <c r="B229" s="37" t="s">
        <v>975</v>
      </c>
      <c r="C229" s="34" t="s">
        <v>976</v>
      </c>
      <c r="D229" s="189" t="s">
        <v>977</v>
      </c>
      <c r="E229" s="38">
        <v>2002.65</v>
      </c>
      <c r="F229" s="79">
        <v>1620.66</v>
      </c>
      <c r="G229" s="34">
        <v>381.99</v>
      </c>
      <c r="H229" s="35">
        <f t="shared" si="15"/>
        <v>0.23570027026026433</v>
      </c>
      <c r="I229" s="35">
        <f t="shared" si="14"/>
        <v>1.151224106511497E-4</v>
      </c>
      <c r="J229" s="118">
        <v>2002.65</v>
      </c>
      <c r="K229" s="121">
        <v>1620.66</v>
      </c>
      <c r="L229" s="71">
        <f t="shared" si="16"/>
        <v>381.99</v>
      </c>
      <c r="M229" s="41">
        <v>39722</v>
      </c>
      <c r="N229" s="41">
        <v>40086</v>
      </c>
      <c r="O229" s="119">
        <v>39693</v>
      </c>
      <c r="P229" s="120">
        <v>39693</v>
      </c>
      <c r="Q229" s="126">
        <v>40057</v>
      </c>
      <c r="R229" s="128">
        <v>40057</v>
      </c>
    </row>
    <row r="230" spans="2:18" s="31" customFormat="1" x14ac:dyDescent="0.2">
      <c r="B230" s="37" t="s">
        <v>1471</v>
      </c>
      <c r="C230" s="34" t="s">
        <v>1472</v>
      </c>
      <c r="D230" s="189" t="s">
        <v>1473</v>
      </c>
      <c r="E230" s="38">
        <v>2090.83</v>
      </c>
      <c r="F230" s="79">
        <v>21805.200000000001</v>
      </c>
      <c r="G230" s="34">
        <v>-5739.06</v>
      </c>
      <c r="H230" s="35">
        <f t="shared" si="15"/>
        <v>-0.2631968521270156</v>
      </c>
      <c r="I230" s="35">
        <f t="shared" si="14"/>
        <v>9.2356266280121946E-4</v>
      </c>
      <c r="J230" s="118">
        <v>16066.14</v>
      </c>
      <c r="K230" s="121">
        <v>21805.200000000001</v>
      </c>
      <c r="L230" s="71">
        <f t="shared" si="16"/>
        <v>-5739.0600000000013</v>
      </c>
      <c r="M230" s="41">
        <v>39722</v>
      </c>
      <c r="N230" s="41">
        <v>40086</v>
      </c>
      <c r="O230" s="119">
        <v>39675</v>
      </c>
      <c r="P230" s="120">
        <v>39675</v>
      </c>
      <c r="Q230" s="126">
        <v>39719</v>
      </c>
      <c r="R230" s="128">
        <v>39719</v>
      </c>
    </row>
    <row r="231" spans="2:18" s="31" customFormat="1" x14ac:dyDescent="0.2">
      <c r="B231" s="37" t="s">
        <v>100</v>
      </c>
      <c r="C231" s="34" t="s">
        <v>101</v>
      </c>
      <c r="D231" s="189" t="s">
        <v>102</v>
      </c>
      <c r="E231" s="38">
        <v>2144.56</v>
      </c>
      <c r="F231" s="79">
        <v>2955.17</v>
      </c>
      <c r="G231" s="34">
        <v>-810.61</v>
      </c>
      <c r="H231" s="35">
        <f t="shared" si="15"/>
        <v>-0.27430232440096508</v>
      </c>
      <c r="I231" s="35">
        <f t="shared" si="14"/>
        <v>1.2328011234415877E-4</v>
      </c>
      <c r="J231" s="118">
        <v>2144.56</v>
      </c>
      <c r="K231" s="121">
        <v>2955.17</v>
      </c>
      <c r="L231" s="71">
        <f t="shared" si="16"/>
        <v>-810.61000000000013</v>
      </c>
      <c r="M231" s="41">
        <v>39722</v>
      </c>
      <c r="N231" s="41">
        <v>40086</v>
      </c>
      <c r="O231" s="119">
        <v>40000</v>
      </c>
      <c r="P231" s="120">
        <v>40000</v>
      </c>
      <c r="Q231" s="126">
        <v>40084</v>
      </c>
      <c r="R231" s="128">
        <v>40084</v>
      </c>
    </row>
    <row r="232" spans="2:18" s="31" customFormat="1" x14ac:dyDescent="0.2">
      <c r="B232" s="37" t="s">
        <v>1438</v>
      </c>
      <c r="C232" s="34" t="s">
        <v>1439</v>
      </c>
      <c r="D232" s="189" t="s">
        <v>1440</v>
      </c>
      <c r="E232" s="38">
        <v>2171.11</v>
      </c>
      <c r="F232" s="79">
        <v>7812</v>
      </c>
      <c r="G232" s="34">
        <v>-830.08</v>
      </c>
      <c r="H232" s="35">
        <f t="shared" si="15"/>
        <v>-0.10625704045058884</v>
      </c>
      <c r="I232" s="35">
        <f t="shared" si="14"/>
        <v>4.0135593407408934E-4</v>
      </c>
      <c r="J232" s="118">
        <v>6981.92</v>
      </c>
      <c r="K232" s="121">
        <v>7812</v>
      </c>
      <c r="L232" s="71">
        <f t="shared" si="16"/>
        <v>-830.07999999999993</v>
      </c>
      <c r="M232" s="41">
        <v>39722</v>
      </c>
      <c r="N232" s="41">
        <v>40086</v>
      </c>
      <c r="O232" s="119">
        <v>39665</v>
      </c>
      <c r="P232" s="120">
        <v>39665</v>
      </c>
      <c r="Q232" s="126">
        <v>39721</v>
      </c>
      <c r="R232" s="128">
        <v>39721</v>
      </c>
    </row>
    <row r="233" spans="2:18" s="31" customFormat="1" x14ac:dyDescent="0.2">
      <c r="B233" s="37" t="s">
        <v>942</v>
      </c>
      <c r="C233" s="34" t="s">
        <v>2678</v>
      </c>
      <c r="D233" s="189" t="s">
        <v>2678</v>
      </c>
      <c r="E233" s="38">
        <v>2236</v>
      </c>
      <c r="F233" s="79" t="s">
        <v>2801</v>
      </c>
      <c r="G233" s="34" t="s">
        <v>2907</v>
      </c>
      <c r="H233" s="35" t="s">
        <v>2907</v>
      </c>
      <c r="I233" s="35">
        <f t="shared" si="14"/>
        <v>0</v>
      </c>
      <c r="J233" s="118">
        <v>0</v>
      </c>
      <c r="K233" s="83" t="s">
        <v>2801</v>
      </c>
      <c r="L233" s="71" t="s">
        <v>2907</v>
      </c>
      <c r="M233" s="41">
        <v>39722</v>
      </c>
      <c r="N233" s="41">
        <v>40086</v>
      </c>
      <c r="O233" s="119">
        <v>38623</v>
      </c>
      <c r="P233" s="120">
        <v>38623</v>
      </c>
      <c r="Q233" s="126">
        <v>38625</v>
      </c>
      <c r="R233" s="128">
        <v>38625</v>
      </c>
    </row>
    <row r="234" spans="2:18" s="31" customFormat="1" x14ac:dyDescent="0.2">
      <c r="B234" s="37" t="s">
        <v>941</v>
      </c>
      <c r="C234" s="34" t="s">
        <v>2677</v>
      </c>
      <c r="D234" s="189" t="s">
        <v>2677</v>
      </c>
      <c r="E234" s="38">
        <v>2238.9</v>
      </c>
      <c r="F234" s="79" t="s">
        <v>2801</v>
      </c>
      <c r="G234" s="34" t="s">
        <v>2907</v>
      </c>
      <c r="H234" s="35" t="s">
        <v>2907</v>
      </c>
      <c r="I234" s="35">
        <f t="shared" si="14"/>
        <v>0</v>
      </c>
      <c r="J234" s="118">
        <v>0</v>
      </c>
      <c r="K234" s="83" t="s">
        <v>2801</v>
      </c>
      <c r="L234" s="71" t="s">
        <v>2907</v>
      </c>
      <c r="M234" s="41">
        <v>39722</v>
      </c>
      <c r="N234" s="41">
        <v>40086</v>
      </c>
      <c r="O234" s="119">
        <v>38623</v>
      </c>
      <c r="P234" s="120">
        <v>38623</v>
      </c>
      <c r="Q234" s="126">
        <v>38625</v>
      </c>
      <c r="R234" s="128">
        <v>38625</v>
      </c>
    </row>
    <row r="235" spans="2:18" s="31" customFormat="1" x14ac:dyDescent="0.2">
      <c r="B235" s="37" t="s">
        <v>797</v>
      </c>
      <c r="C235" s="34" t="s">
        <v>798</v>
      </c>
      <c r="D235" s="189" t="s">
        <v>798</v>
      </c>
      <c r="E235" s="38">
        <v>2362.08</v>
      </c>
      <c r="F235" s="79" t="s">
        <v>2801</v>
      </c>
      <c r="G235" s="34" t="s">
        <v>2907</v>
      </c>
      <c r="H235" s="35" t="s">
        <v>2907</v>
      </c>
      <c r="I235" s="35">
        <f t="shared" si="14"/>
        <v>1.3578425773393637E-4</v>
      </c>
      <c r="J235" s="118">
        <v>2362.08</v>
      </c>
      <c r="K235" s="123" t="s">
        <v>2801</v>
      </c>
      <c r="L235" s="84" t="s">
        <v>2907</v>
      </c>
      <c r="M235" s="41">
        <v>39722</v>
      </c>
      <c r="N235" s="41">
        <v>40086</v>
      </c>
      <c r="O235" s="119">
        <v>40066</v>
      </c>
      <c r="P235" s="120">
        <v>40066</v>
      </c>
      <c r="Q235" s="126">
        <v>40451</v>
      </c>
      <c r="R235" s="128">
        <v>40451</v>
      </c>
    </row>
    <row r="236" spans="2:18" s="31" customFormat="1" x14ac:dyDescent="0.2">
      <c r="B236" s="37" t="s">
        <v>127</v>
      </c>
      <c r="C236" s="34" t="s">
        <v>128</v>
      </c>
      <c r="D236" s="189" t="s">
        <v>129</v>
      </c>
      <c r="E236" s="38">
        <v>2378.67</v>
      </c>
      <c r="F236" s="79">
        <v>5132.83</v>
      </c>
      <c r="G236" s="34">
        <v>-2754.16</v>
      </c>
      <c r="H236" s="35">
        <f>G236/F236</f>
        <v>-0.53657728777302183</v>
      </c>
      <c r="I236" s="35">
        <f t="shared" si="14"/>
        <v>1.3673793450856128E-4</v>
      </c>
      <c r="J236" s="118">
        <v>2378.67</v>
      </c>
      <c r="K236" s="121">
        <v>5132.83</v>
      </c>
      <c r="L236" s="71">
        <f>J236-K236</f>
        <v>-2754.16</v>
      </c>
      <c r="M236" s="41">
        <v>39722</v>
      </c>
      <c r="N236" s="41">
        <v>40086</v>
      </c>
      <c r="O236" s="119">
        <v>40017</v>
      </c>
      <c r="P236" s="120">
        <v>40017</v>
      </c>
      <c r="Q236" s="126">
        <v>40087</v>
      </c>
      <c r="R236" s="128">
        <v>40087</v>
      </c>
    </row>
    <row r="237" spans="2:18" s="31" customFormat="1" x14ac:dyDescent="0.2">
      <c r="B237" s="37" t="s">
        <v>765</v>
      </c>
      <c r="C237" s="34" t="s">
        <v>766</v>
      </c>
      <c r="D237" s="189" t="s">
        <v>766</v>
      </c>
      <c r="E237" s="38">
        <v>2457.8200000000002</v>
      </c>
      <c r="F237" s="79" t="s">
        <v>2801</v>
      </c>
      <c r="G237" s="34" t="s">
        <v>2907</v>
      </c>
      <c r="H237" s="35" t="s">
        <v>2907</v>
      </c>
      <c r="I237" s="35">
        <f t="shared" si="14"/>
        <v>1.4128787523861322E-4</v>
      </c>
      <c r="J237" s="118">
        <v>2457.8200000000002</v>
      </c>
      <c r="K237" s="123" t="s">
        <v>2801</v>
      </c>
      <c r="L237" s="84" t="s">
        <v>2907</v>
      </c>
      <c r="M237" s="41">
        <v>39722</v>
      </c>
      <c r="N237" s="41">
        <v>40086</v>
      </c>
      <c r="O237" s="119">
        <v>40066</v>
      </c>
      <c r="P237" s="120">
        <v>40066</v>
      </c>
      <c r="Q237" s="126">
        <v>40451</v>
      </c>
      <c r="R237" s="128">
        <v>40451</v>
      </c>
    </row>
    <row r="238" spans="2:18" s="31" customFormat="1" x14ac:dyDescent="0.2">
      <c r="B238" s="37" t="s">
        <v>1327</v>
      </c>
      <c r="C238" s="34" t="s">
        <v>1328</v>
      </c>
      <c r="D238" s="189" t="s">
        <v>1329</v>
      </c>
      <c r="E238" s="38">
        <v>2466.33</v>
      </c>
      <c r="F238" s="79">
        <v>15124</v>
      </c>
      <c r="G238" s="34">
        <v>8598.89</v>
      </c>
      <c r="H238" s="36">
        <f t="shared" ref="H238:H245" si="17">G238/F238</f>
        <v>0.56855924358635279</v>
      </c>
      <c r="I238" s="35">
        <f t="shared" si="14"/>
        <v>1.3637112248331223E-3</v>
      </c>
      <c r="J238" s="118">
        <v>23722.89</v>
      </c>
      <c r="K238" s="121">
        <v>15124</v>
      </c>
      <c r="L238" s="71">
        <f t="shared" ref="L238:L245" si="18">J238-K238</f>
        <v>8598.89</v>
      </c>
      <c r="M238" s="41">
        <v>39722</v>
      </c>
      <c r="N238" s="41">
        <v>40086</v>
      </c>
      <c r="O238" s="119">
        <v>39602</v>
      </c>
      <c r="P238" s="120">
        <v>39602</v>
      </c>
      <c r="Q238" s="126">
        <v>40085</v>
      </c>
      <c r="R238" s="128">
        <v>40085</v>
      </c>
    </row>
    <row r="239" spans="2:18" s="31" customFormat="1" x14ac:dyDescent="0.2">
      <c r="B239" s="37" t="s">
        <v>548</v>
      </c>
      <c r="C239" s="34" t="s">
        <v>549</v>
      </c>
      <c r="D239" s="189" t="s">
        <v>550</v>
      </c>
      <c r="E239" s="38">
        <v>2467.0100000000002</v>
      </c>
      <c r="F239" s="79">
        <v>2096.56</v>
      </c>
      <c r="G239" s="34">
        <v>370.45</v>
      </c>
      <c r="H239" s="35">
        <f t="shared" si="17"/>
        <v>0.17669420383866905</v>
      </c>
      <c r="I239" s="35">
        <f t="shared" si="14"/>
        <v>1.4181616273462304E-4</v>
      </c>
      <c r="J239" s="118">
        <v>2467.0100000000002</v>
      </c>
      <c r="K239" s="121">
        <v>2096.56</v>
      </c>
      <c r="L239" s="71">
        <f t="shared" si="18"/>
        <v>370.45000000000027</v>
      </c>
      <c r="M239" s="41">
        <v>39722</v>
      </c>
      <c r="N239" s="41">
        <v>40086</v>
      </c>
      <c r="O239" s="119">
        <v>39926</v>
      </c>
      <c r="P239" s="120">
        <v>39926</v>
      </c>
      <c r="Q239" s="126">
        <v>40084</v>
      </c>
      <c r="R239" s="128">
        <v>40084</v>
      </c>
    </row>
    <row r="240" spans="2:18" s="31" customFormat="1" x14ac:dyDescent="0.2">
      <c r="B240" s="37" t="s">
        <v>521</v>
      </c>
      <c r="C240" s="34" t="s">
        <v>522</v>
      </c>
      <c r="D240" s="189" t="s">
        <v>523</v>
      </c>
      <c r="E240" s="38">
        <v>2530.63</v>
      </c>
      <c r="F240" s="79">
        <v>4140</v>
      </c>
      <c r="G240" s="34">
        <v>-1609.37</v>
      </c>
      <c r="H240" s="35">
        <f t="shared" si="17"/>
        <v>-0.38873671497584539</v>
      </c>
      <c r="I240" s="35">
        <f t="shared" si="14"/>
        <v>1.4547336082995979E-4</v>
      </c>
      <c r="J240" s="118">
        <v>2530.63</v>
      </c>
      <c r="K240" s="121">
        <v>4140</v>
      </c>
      <c r="L240" s="71">
        <f t="shared" si="18"/>
        <v>-1609.37</v>
      </c>
      <c r="M240" s="41">
        <v>39722</v>
      </c>
      <c r="N240" s="41">
        <v>40086</v>
      </c>
      <c r="O240" s="119">
        <v>39906</v>
      </c>
      <c r="P240" s="120">
        <v>39906</v>
      </c>
      <c r="Q240" s="126">
        <v>40086</v>
      </c>
      <c r="R240" s="128">
        <v>40086</v>
      </c>
    </row>
    <row r="241" spans="2:18" s="31" customFormat="1" x14ac:dyDescent="0.2">
      <c r="B241" s="37" t="s">
        <v>1447</v>
      </c>
      <c r="C241" s="34" t="s">
        <v>1448</v>
      </c>
      <c r="D241" s="189" t="s">
        <v>1449</v>
      </c>
      <c r="E241" s="38">
        <v>2665.6</v>
      </c>
      <c r="F241" s="79">
        <v>29876.080000000002</v>
      </c>
      <c r="G241" s="34">
        <v>-12290.48</v>
      </c>
      <c r="H241" s="35">
        <f t="shared" si="17"/>
        <v>-0.41138194836805897</v>
      </c>
      <c r="I241" s="35">
        <f t="shared" si="14"/>
        <v>1.0109088781099333E-3</v>
      </c>
      <c r="J241" s="118">
        <v>17585.599999999999</v>
      </c>
      <c r="K241" s="121">
        <v>29876.080000000002</v>
      </c>
      <c r="L241" s="71">
        <f t="shared" si="18"/>
        <v>-12290.480000000003</v>
      </c>
      <c r="M241" s="41">
        <v>39722</v>
      </c>
      <c r="N241" s="41">
        <v>40086</v>
      </c>
      <c r="O241" s="119">
        <v>39667</v>
      </c>
      <c r="P241" s="120">
        <v>39667</v>
      </c>
      <c r="Q241" s="126">
        <v>39719</v>
      </c>
      <c r="R241" s="128">
        <v>39719</v>
      </c>
    </row>
    <row r="242" spans="2:18" s="31" customFormat="1" x14ac:dyDescent="0.2">
      <c r="B242" s="37" t="s">
        <v>2290</v>
      </c>
      <c r="C242" s="34" t="s">
        <v>2291</v>
      </c>
      <c r="D242" s="189" t="s">
        <v>2292</v>
      </c>
      <c r="E242" s="38">
        <v>2683.95</v>
      </c>
      <c r="F242" s="79">
        <v>3643.29</v>
      </c>
      <c r="G242" s="34">
        <v>-959.34</v>
      </c>
      <c r="H242" s="35">
        <f t="shared" si="17"/>
        <v>-0.26331694704511582</v>
      </c>
      <c r="I242" s="35">
        <f t="shared" si="14"/>
        <v>1.542869668025632E-4</v>
      </c>
      <c r="J242" s="118">
        <v>2683.95</v>
      </c>
      <c r="K242" s="121">
        <v>3643.29</v>
      </c>
      <c r="L242" s="71">
        <f t="shared" si="18"/>
        <v>-959.34000000000015</v>
      </c>
      <c r="M242" s="41">
        <v>39722</v>
      </c>
      <c r="N242" s="41">
        <v>40086</v>
      </c>
      <c r="O242" s="119">
        <v>39938</v>
      </c>
      <c r="P242" s="120">
        <v>39938</v>
      </c>
      <c r="Q242" s="126">
        <v>40084</v>
      </c>
      <c r="R242" s="128">
        <v>40084</v>
      </c>
    </row>
    <row r="243" spans="2:18" s="31" customFormat="1" x14ac:dyDescent="0.2">
      <c r="B243" s="37" t="s">
        <v>1414</v>
      </c>
      <c r="C243" s="34" t="s">
        <v>1415</v>
      </c>
      <c r="D243" s="189" t="s">
        <v>1416</v>
      </c>
      <c r="E243" s="38">
        <v>2766.7</v>
      </c>
      <c r="F243" s="79">
        <v>1538.01</v>
      </c>
      <c r="G243" s="34">
        <v>1230.1400000000001</v>
      </c>
      <c r="H243" s="36">
        <f t="shared" si="17"/>
        <v>0.79982574885728963</v>
      </c>
      <c r="I243" s="35">
        <f t="shared" si="14"/>
        <v>1.5912720697275112E-4</v>
      </c>
      <c r="J243" s="118">
        <v>2768.15</v>
      </c>
      <c r="K243" s="121">
        <v>1538.01</v>
      </c>
      <c r="L243" s="71">
        <f t="shared" si="18"/>
        <v>1230.1400000000001</v>
      </c>
      <c r="M243" s="41">
        <v>39722</v>
      </c>
      <c r="N243" s="41">
        <v>40086</v>
      </c>
      <c r="O243" s="119">
        <v>39657</v>
      </c>
      <c r="P243" s="120">
        <v>39657</v>
      </c>
      <c r="Q243" s="126">
        <v>40004</v>
      </c>
      <c r="R243" s="128">
        <v>40004</v>
      </c>
    </row>
    <row r="244" spans="2:18" s="31" customFormat="1" x14ac:dyDescent="0.2">
      <c r="B244" s="37" t="s">
        <v>1429</v>
      </c>
      <c r="C244" s="34" t="s">
        <v>1430</v>
      </c>
      <c r="D244" s="189" t="s">
        <v>1431</v>
      </c>
      <c r="E244" s="38">
        <v>2810.78</v>
      </c>
      <c r="F244" s="79">
        <v>4047.25</v>
      </c>
      <c r="G244" s="34">
        <v>5227.97</v>
      </c>
      <c r="H244" s="36">
        <f t="shared" si="17"/>
        <v>1.2917338933843969</v>
      </c>
      <c r="I244" s="35">
        <f t="shared" si="14"/>
        <v>5.3318637091841138E-4</v>
      </c>
      <c r="J244" s="118">
        <v>9275.2199999999993</v>
      </c>
      <c r="K244" s="121">
        <v>4047.25</v>
      </c>
      <c r="L244" s="71">
        <f t="shared" si="18"/>
        <v>5227.9699999999993</v>
      </c>
      <c r="M244" s="41">
        <v>39722</v>
      </c>
      <c r="N244" s="41">
        <v>40086</v>
      </c>
      <c r="O244" s="119">
        <v>39664</v>
      </c>
      <c r="P244" s="120">
        <v>39664</v>
      </c>
      <c r="Q244" s="126">
        <v>40028</v>
      </c>
      <c r="R244" s="128">
        <v>40028</v>
      </c>
    </row>
    <row r="245" spans="2:18" s="31" customFormat="1" x14ac:dyDescent="0.2">
      <c r="B245" s="37" t="s">
        <v>276</v>
      </c>
      <c r="C245" s="34" t="s">
        <v>277</v>
      </c>
      <c r="D245" s="189" t="s">
        <v>278</v>
      </c>
      <c r="E245" s="38">
        <v>2816.6</v>
      </c>
      <c r="F245" s="79">
        <v>8054</v>
      </c>
      <c r="G245" s="34">
        <v>-5237.3999999999996</v>
      </c>
      <c r="H245" s="35">
        <f t="shared" si="17"/>
        <v>-0.65028557238639184</v>
      </c>
      <c r="I245" s="35">
        <f t="shared" si="14"/>
        <v>1.6191235704692694E-4</v>
      </c>
      <c r="J245" s="118">
        <v>2816.6</v>
      </c>
      <c r="K245" s="121">
        <v>8054</v>
      </c>
      <c r="L245" s="71">
        <f t="shared" si="18"/>
        <v>-5237.3999999999996</v>
      </c>
      <c r="M245" s="41">
        <v>39722</v>
      </c>
      <c r="N245" s="41">
        <v>40086</v>
      </c>
      <c r="O245" s="119">
        <v>39752</v>
      </c>
      <c r="P245" s="120">
        <v>39752</v>
      </c>
      <c r="Q245" s="126">
        <v>40128</v>
      </c>
      <c r="R245" s="128">
        <v>40128</v>
      </c>
    </row>
    <row r="246" spans="2:18" s="31" customFormat="1" x14ac:dyDescent="0.2">
      <c r="B246" s="37" t="s">
        <v>810</v>
      </c>
      <c r="C246" s="34" t="s">
        <v>811</v>
      </c>
      <c r="D246" s="189" t="s">
        <v>811</v>
      </c>
      <c r="E246" s="38">
        <v>2863.16</v>
      </c>
      <c r="F246" s="79" t="s">
        <v>2801</v>
      </c>
      <c r="G246" s="34" t="s">
        <v>2907</v>
      </c>
      <c r="H246" s="35" t="s">
        <v>2907</v>
      </c>
      <c r="I246" s="35">
        <f t="shared" si="14"/>
        <v>1.6458886039994293E-4</v>
      </c>
      <c r="J246" s="118">
        <v>2863.16</v>
      </c>
      <c r="K246" s="121" t="s">
        <v>2801</v>
      </c>
      <c r="L246" s="71" t="s">
        <v>2907</v>
      </c>
      <c r="M246" s="41">
        <v>39722</v>
      </c>
      <c r="N246" s="41">
        <v>40086</v>
      </c>
      <c r="O246" s="119">
        <v>40066</v>
      </c>
      <c r="P246" s="120">
        <v>40066</v>
      </c>
      <c r="Q246" s="126">
        <v>40451</v>
      </c>
      <c r="R246" s="128">
        <v>40451</v>
      </c>
    </row>
    <row r="247" spans="2:18" s="31" customFormat="1" x14ac:dyDescent="0.2">
      <c r="B247" s="37" t="s">
        <v>773</v>
      </c>
      <c r="C247" s="34" t="s">
        <v>774</v>
      </c>
      <c r="D247" s="189" t="s">
        <v>774</v>
      </c>
      <c r="E247" s="38">
        <v>2907.73</v>
      </c>
      <c r="F247" s="79" t="s">
        <v>2801</v>
      </c>
      <c r="G247" s="34" t="s">
        <v>2907</v>
      </c>
      <c r="H247" s="35" t="s">
        <v>2907</v>
      </c>
      <c r="I247" s="35">
        <f t="shared" si="14"/>
        <v>1.6715096852803411E-4</v>
      </c>
      <c r="J247" s="118">
        <v>2907.73</v>
      </c>
      <c r="K247" s="123" t="s">
        <v>2801</v>
      </c>
      <c r="L247" s="84" t="s">
        <v>2907</v>
      </c>
      <c r="M247" s="41">
        <v>39722</v>
      </c>
      <c r="N247" s="41">
        <v>40086</v>
      </c>
      <c r="O247" s="119">
        <v>40066</v>
      </c>
      <c r="P247" s="120">
        <v>40066</v>
      </c>
      <c r="Q247" s="126">
        <v>40451</v>
      </c>
      <c r="R247" s="128">
        <v>40451</v>
      </c>
    </row>
    <row r="248" spans="2:18" s="31" customFormat="1" x14ac:dyDescent="0.2">
      <c r="B248" s="37" t="s">
        <v>1149</v>
      </c>
      <c r="C248" s="34" t="s">
        <v>1150</v>
      </c>
      <c r="D248" s="189" t="s">
        <v>1151</v>
      </c>
      <c r="E248" s="38">
        <v>2963.75</v>
      </c>
      <c r="F248" s="79">
        <v>2315.8200000000002</v>
      </c>
      <c r="G248" s="34">
        <v>647.92999999999995</v>
      </c>
      <c r="H248" s="35">
        <f t="shared" ref="H248:H255" si="19">G248/F248</f>
        <v>0.27978426648012361</v>
      </c>
      <c r="I248" s="35">
        <f t="shared" si="14"/>
        <v>1.7037128033722563E-4</v>
      </c>
      <c r="J248" s="118">
        <v>2963.75</v>
      </c>
      <c r="K248" s="121">
        <v>2315.8200000000002</v>
      </c>
      <c r="L248" s="71">
        <f t="shared" ref="L248:L255" si="20">J248-K248</f>
        <v>647.92999999999984</v>
      </c>
      <c r="M248" s="41">
        <v>39722</v>
      </c>
      <c r="N248" s="41">
        <v>40086</v>
      </c>
      <c r="O248" s="119">
        <v>39790</v>
      </c>
      <c r="P248" s="120">
        <v>39790</v>
      </c>
      <c r="Q248" s="126">
        <v>39934</v>
      </c>
      <c r="R248" s="128">
        <v>39934</v>
      </c>
    </row>
    <row r="249" spans="2:18" s="31" customFormat="1" x14ac:dyDescent="0.2">
      <c r="B249" s="37" t="s">
        <v>142</v>
      </c>
      <c r="C249" s="34" t="s">
        <v>143</v>
      </c>
      <c r="D249" s="189" t="s">
        <v>144</v>
      </c>
      <c r="E249" s="38">
        <v>2963.89</v>
      </c>
      <c r="F249" s="79">
        <v>3720.06</v>
      </c>
      <c r="G249" s="34">
        <v>-756.17</v>
      </c>
      <c r="H249" s="35">
        <f t="shared" si="19"/>
        <v>-0.20326822685655607</v>
      </c>
      <c r="I249" s="35">
        <f t="shared" si="14"/>
        <v>1.703793282424967E-4</v>
      </c>
      <c r="J249" s="118">
        <v>2963.89</v>
      </c>
      <c r="K249" s="121">
        <v>3720.06</v>
      </c>
      <c r="L249" s="71">
        <f t="shared" si="20"/>
        <v>-756.17000000000007</v>
      </c>
      <c r="M249" s="41">
        <v>39722</v>
      </c>
      <c r="N249" s="41">
        <v>40086</v>
      </c>
      <c r="O249" s="119">
        <v>40028</v>
      </c>
      <c r="P249" s="120">
        <v>40028</v>
      </c>
      <c r="Q249" s="126">
        <v>40084</v>
      </c>
      <c r="R249" s="128">
        <v>40084</v>
      </c>
    </row>
    <row r="250" spans="2:18" s="31" customFormat="1" x14ac:dyDescent="0.2">
      <c r="B250" s="37" t="s">
        <v>482</v>
      </c>
      <c r="C250" s="34" t="s">
        <v>483</v>
      </c>
      <c r="D250" s="189" t="s">
        <v>484</v>
      </c>
      <c r="E250" s="38">
        <v>3022.99</v>
      </c>
      <c r="F250" s="79">
        <v>4140</v>
      </c>
      <c r="G250" s="34">
        <v>-1117.01</v>
      </c>
      <c r="H250" s="35">
        <f t="shared" si="19"/>
        <v>-0.26980917874396138</v>
      </c>
      <c r="I250" s="35">
        <f t="shared" si="14"/>
        <v>1.7377669396765236E-4</v>
      </c>
      <c r="J250" s="118">
        <v>3022.99</v>
      </c>
      <c r="K250" s="121">
        <v>4140</v>
      </c>
      <c r="L250" s="71">
        <f t="shared" si="20"/>
        <v>-1117.0100000000002</v>
      </c>
      <c r="M250" s="41">
        <v>39722</v>
      </c>
      <c r="N250" s="41">
        <v>40086</v>
      </c>
      <c r="O250" s="119">
        <v>39870</v>
      </c>
      <c r="P250" s="120">
        <v>39870</v>
      </c>
      <c r="Q250" s="126">
        <v>40086</v>
      </c>
      <c r="R250" s="128">
        <v>40086</v>
      </c>
    </row>
    <row r="251" spans="2:18" s="31" customFormat="1" x14ac:dyDescent="0.2">
      <c r="B251" s="37" t="s">
        <v>91</v>
      </c>
      <c r="C251" s="34" t="s">
        <v>92</v>
      </c>
      <c r="D251" s="189" t="s">
        <v>93</v>
      </c>
      <c r="E251" s="38">
        <v>3030.91</v>
      </c>
      <c r="F251" s="79">
        <v>4140</v>
      </c>
      <c r="G251" s="34">
        <v>-1109.0899999999999</v>
      </c>
      <c r="H251" s="35">
        <f t="shared" si="19"/>
        <v>-0.26789613526570044</v>
      </c>
      <c r="I251" s="35">
        <f t="shared" si="14"/>
        <v>1.742319754658458E-4</v>
      </c>
      <c r="J251" s="118">
        <v>3030.91</v>
      </c>
      <c r="K251" s="121">
        <v>4140</v>
      </c>
      <c r="L251" s="71">
        <f t="shared" si="20"/>
        <v>-1109.0900000000001</v>
      </c>
      <c r="M251" s="41">
        <v>39722</v>
      </c>
      <c r="N251" s="41">
        <v>40086</v>
      </c>
      <c r="O251" s="119">
        <v>40000</v>
      </c>
      <c r="P251" s="120">
        <v>40000</v>
      </c>
      <c r="Q251" s="126">
        <v>40086</v>
      </c>
      <c r="R251" s="128">
        <v>40086</v>
      </c>
    </row>
    <row r="252" spans="2:18" s="31" customFormat="1" x14ac:dyDescent="0.2">
      <c r="B252" s="37" t="s">
        <v>1158</v>
      </c>
      <c r="C252" s="34" t="s">
        <v>1159</v>
      </c>
      <c r="D252" s="189" t="s">
        <v>1160</v>
      </c>
      <c r="E252" s="38">
        <v>3038.66</v>
      </c>
      <c r="F252" s="79">
        <v>7877</v>
      </c>
      <c r="G252" s="34">
        <v>-4838.34</v>
      </c>
      <c r="H252" s="35">
        <f t="shared" si="19"/>
        <v>-0.61423638441030848</v>
      </c>
      <c r="I252" s="35">
        <f t="shared" si="14"/>
        <v>1.7467748450763863E-4</v>
      </c>
      <c r="J252" s="118">
        <v>3038.66</v>
      </c>
      <c r="K252" s="121">
        <v>7877</v>
      </c>
      <c r="L252" s="71">
        <f t="shared" si="20"/>
        <v>-4838.34</v>
      </c>
      <c r="M252" s="41">
        <v>39722</v>
      </c>
      <c r="N252" s="41">
        <v>40086</v>
      </c>
      <c r="O252" s="119">
        <v>39797</v>
      </c>
      <c r="P252" s="120">
        <v>39797</v>
      </c>
      <c r="Q252" s="126">
        <v>40162</v>
      </c>
      <c r="R252" s="128">
        <v>40162</v>
      </c>
    </row>
    <row r="253" spans="2:18" s="31" customFormat="1" x14ac:dyDescent="0.2">
      <c r="B253" s="37" t="s">
        <v>713</v>
      </c>
      <c r="C253" s="34" t="s">
        <v>714</v>
      </c>
      <c r="D253" s="189" t="s">
        <v>715</v>
      </c>
      <c r="E253" s="38">
        <v>3078.65</v>
      </c>
      <c r="F253" s="79">
        <v>4140</v>
      </c>
      <c r="G253" s="34">
        <v>-1061.3499999999999</v>
      </c>
      <c r="H253" s="35">
        <f t="shared" si="19"/>
        <v>-0.25636473429951689</v>
      </c>
      <c r="I253" s="35">
        <f t="shared" si="14"/>
        <v>1.7697631116328965E-4</v>
      </c>
      <c r="J253" s="118">
        <v>3078.65</v>
      </c>
      <c r="K253" s="121">
        <v>4140</v>
      </c>
      <c r="L253" s="71">
        <f t="shared" si="20"/>
        <v>-1061.3499999999999</v>
      </c>
      <c r="M253" s="41">
        <v>39722</v>
      </c>
      <c r="N253" s="41">
        <v>40086</v>
      </c>
      <c r="O253" s="119">
        <v>40043</v>
      </c>
      <c r="P253" s="120">
        <v>40043</v>
      </c>
      <c r="Q253" s="126">
        <v>40086</v>
      </c>
      <c r="R253" s="128">
        <v>40086</v>
      </c>
    </row>
    <row r="254" spans="2:18" s="31" customFormat="1" x14ac:dyDescent="0.2">
      <c r="B254" s="37" t="s">
        <v>716</v>
      </c>
      <c r="C254" s="34" t="s">
        <v>717</v>
      </c>
      <c r="D254" s="189" t="s">
        <v>718</v>
      </c>
      <c r="E254" s="38">
        <v>3078.65</v>
      </c>
      <c r="F254" s="79">
        <v>4140</v>
      </c>
      <c r="G254" s="34">
        <v>-1061.3499999999999</v>
      </c>
      <c r="H254" s="35">
        <f t="shared" si="19"/>
        <v>-0.25636473429951689</v>
      </c>
      <c r="I254" s="35">
        <f t="shared" si="14"/>
        <v>1.7697631116328965E-4</v>
      </c>
      <c r="J254" s="118">
        <v>3078.65</v>
      </c>
      <c r="K254" s="121">
        <v>4140</v>
      </c>
      <c r="L254" s="71">
        <f t="shared" si="20"/>
        <v>-1061.3499999999999</v>
      </c>
      <c r="M254" s="41">
        <v>39722</v>
      </c>
      <c r="N254" s="41">
        <v>40086</v>
      </c>
      <c r="O254" s="119">
        <v>40043</v>
      </c>
      <c r="P254" s="120">
        <v>40043</v>
      </c>
      <c r="Q254" s="126">
        <v>40086</v>
      </c>
      <c r="R254" s="128">
        <v>40086</v>
      </c>
    </row>
    <row r="255" spans="2:18" s="31" customFormat="1" x14ac:dyDescent="0.2">
      <c r="B255" s="37" t="s">
        <v>151</v>
      </c>
      <c r="C255" s="34" t="s">
        <v>152</v>
      </c>
      <c r="D255" s="189" t="s">
        <v>153</v>
      </c>
      <c r="E255" s="38">
        <v>3102.08</v>
      </c>
      <c r="F255" s="79">
        <v>4140</v>
      </c>
      <c r="G255" s="34">
        <v>-1037.92</v>
      </c>
      <c r="H255" s="35">
        <f t="shared" si="19"/>
        <v>-0.25070531400966184</v>
      </c>
      <c r="I255" s="35">
        <f t="shared" si="14"/>
        <v>1.7832318559544524E-4</v>
      </c>
      <c r="J255" s="118">
        <v>3102.08</v>
      </c>
      <c r="K255" s="121">
        <v>4140</v>
      </c>
      <c r="L255" s="71">
        <f t="shared" si="20"/>
        <v>-1037.92</v>
      </c>
      <c r="M255" s="41">
        <v>39722</v>
      </c>
      <c r="N255" s="41">
        <v>40086</v>
      </c>
      <c r="O255" s="119">
        <v>40028</v>
      </c>
      <c r="P255" s="120">
        <v>40028</v>
      </c>
      <c r="Q255" s="126">
        <v>40086</v>
      </c>
      <c r="R255" s="128">
        <v>40086</v>
      </c>
    </row>
    <row r="256" spans="2:18" s="31" customFormat="1" x14ac:dyDescent="0.2">
      <c r="B256" s="37" t="s">
        <v>771</v>
      </c>
      <c r="C256" s="34" t="s">
        <v>772</v>
      </c>
      <c r="D256" s="189" t="s">
        <v>772</v>
      </c>
      <c r="E256" s="38">
        <v>3187.91</v>
      </c>
      <c r="F256" s="79" t="s">
        <v>2801</v>
      </c>
      <c r="G256" s="34" t="s">
        <v>2907</v>
      </c>
      <c r="H256" s="35" t="s">
        <v>2907</v>
      </c>
      <c r="I256" s="35">
        <f t="shared" si="14"/>
        <v>1.8325712637700376E-4</v>
      </c>
      <c r="J256" s="118">
        <v>3187.91</v>
      </c>
      <c r="K256" s="123" t="s">
        <v>2801</v>
      </c>
      <c r="L256" s="84" t="s">
        <v>2907</v>
      </c>
      <c r="M256" s="41">
        <v>39722</v>
      </c>
      <c r="N256" s="41">
        <v>40086</v>
      </c>
      <c r="O256" s="119">
        <v>40066</v>
      </c>
      <c r="P256" s="120">
        <v>40066</v>
      </c>
      <c r="Q256" s="126">
        <v>40451</v>
      </c>
      <c r="R256" s="128">
        <v>40451</v>
      </c>
    </row>
    <row r="257" spans="2:18" s="31" customFormat="1" x14ac:dyDescent="0.2">
      <c r="B257" s="37" t="s">
        <v>124</v>
      </c>
      <c r="C257" s="34" t="s">
        <v>125</v>
      </c>
      <c r="D257" s="189" t="s">
        <v>126</v>
      </c>
      <c r="E257" s="38">
        <v>3190.98</v>
      </c>
      <c r="F257" s="79">
        <v>4140</v>
      </c>
      <c r="G257" s="34">
        <v>-949.02</v>
      </c>
      <c r="H257" s="35">
        <f t="shared" ref="H257:H270" si="21">G257/F257</f>
        <v>-0.22923188405797101</v>
      </c>
      <c r="I257" s="35">
        <f t="shared" si="14"/>
        <v>1.834336054425914E-4</v>
      </c>
      <c r="J257" s="118">
        <v>3190.98</v>
      </c>
      <c r="K257" s="121">
        <v>4140</v>
      </c>
      <c r="L257" s="71">
        <f t="shared" ref="L257:L270" si="22">J257-K257</f>
        <v>-949.02</v>
      </c>
      <c r="M257" s="41">
        <v>39722</v>
      </c>
      <c r="N257" s="41">
        <v>40086</v>
      </c>
      <c r="O257" s="119">
        <v>40016</v>
      </c>
      <c r="P257" s="120">
        <v>40016</v>
      </c>
      <c r="Q257" s="126">
        <v>40086</v>
      </c>
      <c r="R257" s="128">
        <v>40086</v>
      </c>
    </row>
    <row r="258" spans="2:18" s="31" customFormat="1" x14ac:dyDescent="0.2">
      <c r="B258" s="37" t="s">
        <v>566</v>
      </c>
      <c r="C258" s="34" t="s">
        <v>567</v>
      </c>
      <c r="D258" s="189" t="s">
        <v>568</v>
      </c>
      <c r="E258" s="38">
        <v>3210.27</v>
      </c>
      <c r="F258" s="79">
        <v>3122.62</v>
      </c>
      <c r="G258" s="34">
        <v>87.650000000000091</v>
      </c>
      <c r="H258" s="35">
        <f t="shared" si="21"/>
        <v>2.8069377638009138E-2</v>
      </c>
      <c r="I258" s="35">
        <f t="shared" si="14"/>
        <v>1.8454249181887314E-4</v>
      </c>
      <c r="J258" s="118">
        <v>3210.27</v>
      </c>
      <c r="K258" s="121">
        <v>3122.62</v>
      </c>
      <c r="L258" s="71">
        <f t="shared" si="22"/>
        <v>87.650000000000091</v>
      </c>
      <c r="M258" s="41">
        <v>39722</v>
      </c>
      <c r="N258" s="41">
        <v>40086</v>
      </c>
      <c r="O258" s="119">
        <v>39932</v>
      </c>
      <c r="P258" s="120">
        <v>39932</v>
      </c>
      <c r="Q258" s="126">
        <v>40087</v>
      </c>
      <c r="R258" s="128">
        <v>40087</v>
      </c>
    </row>
    <row r="259" spans="2:18" s="31" customFormat="1" x14ac:dyDescent="0.2">
      <c r="B259" s="37" t="s">
        <v>79</v>
      </c>
      <c r="C259" s="34" t="s">
        <v>80</v>
      </c>
      <c r="D259" s="189" t="s">
        <v>81</v>
      </c>
      <c r="E259" s="38">
        <v>3287.47</v>
      </c>
      <c r="F259" s="79">
        <v>4140</v>
      </c>
      <c r="G259" s="34">
        <v>-852.53</v>
      </c>
      <c r="H259" s="35">
        <f t="shared" si="21"/>
        <v>-0.20592512077294686</v>
      </c>
      <c r="I259" s="35">
        <f t="shared" si="14"/>
        <v>1.8898033672550623E-4</v>
      </c>
      <c r="J259" s="118">
        <v>3287.47</v>
      </c>
      <c r="K259" s="121">
        <v>4140</v>
      </c>
      <c r="L259" s="71">
        <f t="shared" si="22"/>
        <v>-852.5300000000002</v>
      </c>
      <c r="M259" s="41">
        <v>39722</v>
      </c>
      <c r="N259" s="41">
        <v>40086</v>
      </c>
      <c r="O259" s="119">
        <v>39989</v>
      </c>
      <c r="P259" s="120">
        <v>39989</v>
      </c>
      <c r="Q259" s="126">
        <v>40086</v>
      </c>
      <c r="R259" s="128">
        <v>40086</v>
      </c>
    </row>
    <row r="260" spans="2:18" s="31" customFormat="1" x14ac:dyDescent="0.2">
      <c r="B260" s="37" t="s">
        <v>82</v>
      </c>
      <c r="C260" s="34" t="s">
        <v>83</v>
      </c>
      <c r="D260" s="189" t="s">
        <v>84</v>
      </c>
      <c r="E260" s="38">
        <v>3287.47</v>
      </c>
      <c r="F260" s="79">
        <v>4140</v>
      </c>
      <c r="G260" s="34">
        <v>-852.53</v>
      </c>
      <c r="H260" s="35">
        <f t="shared" si="21"/>
        <v>-0.20592512077294686</v>
      </c>
      <c r="I260" s="35">
        <f t="shared" si="14"/>
        <v>1.8898033672550623E-4</v>
      </c>
      <c r="J260" s="118">
        <v>3287.47</v>
      </c>
      <c r="K260" s="121">
        <v>4140</v>
      </c>
      <c r="L260" s="71">
        <f t="shared" si="22"/>
        <v>-852.5300000000002</v>
      </c>
      <c r="M260" s="41">
        <v>39722</v>
      </c>
      <c r="N260" s="41">
        <v>40086</v>
      </c>
      <c r="O260" s="119">
        <v>39989</v>
      </c>
      <c r="P260" s="120">
        <v>39989</v>
      </c>
      <c r="Q260" s="126">
        <v>40086</v>
      </c>
      <c r="R260" s="128">
        <v>40086</v>
      </c>
    </row>
    <row r="261" spans="2:18" s="31" customFormat="1" x14ac:dyDescent="0.2">
      <c r="B261" s="37" t="s">
        <v>1170</v>
      </c>
      <c r="C261" s="34" t="s">
        <v>1171</v>
      </c>
      <c r="D261" s="189" t="s">
        <v>1172</v>
      </c>
      <c r="E261" s="38">
        <v>3403.33</v>
      </c>
      <c r="F261" s="79">
        <v>6375</v>
      </c>
      <c r="G261" s="34">
        <v>-2971.67</v>
      </c>
      <c r="H261" s="35">
        <f t="shared" si="21"/>
        <v>-0.4661443137254902</v>
      </c>
      <c r="I261" s="35">
        <f t="shared" si="14"/>
        <v>1.9564055318771492E-4</v>
      </c>
      <c r="J261" s="118">
        <v>3403.33</v>
      </c>
      <c r="K261" s="121">
        <v>6375</v>
      </c>
      <c r="L261" s="71">
        <f t="shared" si="22"/>
        <v>-2971.67</v>
      </c>
      <c r="M261" s="41">
        <v>39722</v>
      </c>
      <c r="N261" s="41">
        <v>40086</v>
      </c>
      <c r="O261" s="119">
        <v>39827</v>
      </c>
      <c r="P261" s="120">
        <v>39827</v>
      </c>
      <c r="Q261" s="126">
        <v>40086</v>
      </c>
      <c r="R261" s="128">
        <v>40086</v>
      </c>
    </row>
    <row r="262" spans="2:18" s="31" customFormat="1" x14ac:dyDescent="0.2">
      <c r="B262" s="37" t="s">
        <v>1393</v>
      </c>
      <c r="C262" s="34" t="s">
        <v>1394</v>
      </c>
      <c r="D262" s="189" t="s">
        <v>1395</v>
      </c>
      <c r="E262" s="38">
        <v>3404.55</v>
      </c>
      <c r="F262" s="79">
        <v>2395.9899999999998</v>
      </c>
      <c r="G262" s="34">
        <v>-543.57000000000005</v>
      </c>
      <c r="H262" s="35">
        <f t="shared" si="21"/>
        <v>-0.22686655620432478</v>
      </c>
      <c r="I262" s="35">
        <f t="shared" si="14"/>
        <v>1.0648643344488689E-4</v>
      </c>
      <c r="J262" s="118">
        <v>1852.42</v>
      </c>
      <c r="K262" s="121">
        <v>2395.9899999999998</v>
      </c>
      <c r="L262" s="71">
        <f t="shared" si="22"/>
        <v>-543.56999999999971</v>
      </c>
      <c r="M262" s="41">
        <v>39722</v>
      </c>
      <c r="N262" s="41">
        <v>40086</v>
      </c>
      <c r="O262" s="119">
        <v>39643</v>
      </c>
      <c r="P262" s="120">
        <v>39643</v>
      </c>
      <c r="Q262" s="126">
        <v>40004</v>
      </c>
      <c r="R262" s="128">
        <v>40004</v>
      </c>
    </row>
    <row r="263" spans="2:18" s="31" customFormat="1" ht="25.5" x14ac:dyDescent="0.2">
      <c r="B263" s="37" t="s">
        <v>751</v>
      </c>
      <c r="C263" s="34" t="s">
        <v>752</v>
      </c>
      <c r="D263" s="189" t="s">
        <v>753</v>
      </c>
      <c r="E263" s="38">
        <v>3472.79</v>
      </c>
      <c r="F263" s="79">
        <v>3917.5</v>
      </c>
      <c r="G263" s="34">
        <v>-444.71</v>
      </c>
      <c r="H263" s="35">
        <f t="shared" si="21"/>
        <v>-0.11351882578174856</v>
      </c>
      <c r="I263" s="35">
        <f t="shared" si="14"/>
        <v>1.9963346390293167E-4</v>
      </c>
      <c r="J263" s="118">
        <v>3472.79</v>
      </c>
      <c r="K263" s="121">
        <v>3917.5</v>
      </c>
      <c r="L263" s="71">
        <f t="shared" si="22"/>
        <v>-444.71000000000004</v>
      </c>
      <c r="M263" s="41">
        <v>39722</v>
      </c>
      <c r="N263" s="41">
        <v>40086</v>
      </c>
      <c r="O263" s="119">
        <v>40058</v>
      </c>
      <c r="P263" s="120">
        <v>40058</v>
      </c>
      <c r="Q263" s="126">
        <v>40081</v>
      </c>
      <c r="R263" s="128">
        <v>40081</v>
      </c>
    </row>
    <row r="264" spans="2:18" s="31" customFormat="1" x14ac:dyDescent="0.2">
      <c r="B264" s="37" t="s">
        <v>539</v>
      </c>
      <c r="C264" s="34" t="s">
        <v>540</v>
      </c>
      <c r="D264" s="189" t="s">
        <v>541</v>
      </c>
      <c r="E264" s="38">
        <v>3486.2</v>
      </c>
      <c r="F264" s="79">
        <v>3676.7</v>
      </c>
      <c r="G264" s="34">
        <v>-190.5</v>
      </c>
      <c r="H264" s="35">
        <f t="shared" si="21"/>
        <v>-5.1812766883346482E-2</v>
      </c>
      <c r="I264" s="35">
        <f t="shared" si="14"/>
        <v>2.004043382578274E-4</v>
      </c>
      <c r="J264" s="118">
        <v>3486.2</v>
      </c>
      <c r="K264" s="121">
        <v>3676.7</v>
      </c>
      <c r="L264" s="71">
        <f t="shared" si="22"/>
        <v>-190.5</v>
      </c>
      <c r="M264" s="41">
        <v>39722</v>
      </c>
      <c r="N264" s="41">
        <v>40086</v>
      </c>
      <c r="O264" s="119">
        <v>39918</v>
      </c>
      <c r="P264" s="120">
        <v>39918</v>
      </c>
      <c r="Q264" s="126">
        <v>40025</v>
      </c>
      <c r="R264" s="128">
        <v>40025</v>
      </c>
    </row>
    <row r="265" spans="2:18" s="31" customFormat="1" x14ac:dyDescent="0.2">
      <c r="B265" s="37" t="s">
        <v>46</v>
      </c>
      <c r="C265" s="34" t="s">
        <v>47</v>
      </c>
      <c r="D265" s="189" t="s">
        <v>48</v>
      </c>
      <c r="E265" s="38">
        <v>3551.81</v>
      </c>
      <c r="F265" s="79">
        <v>3981.75</v>
      </c>
      <c r="G265" s="34">
        <v>-429.94</v>
      </c>
      <c r="H265" s="36">
        <f t="shared" si="21"/>
        <v>-0.10797764801908709</v>
      </c>
      <c r="I265" s="35">
        <f t="shared" si="14"/>
        <v>2.0417593157808902E-4</v>
      </c>
      <c r="J265" s="118">
        <v>3551.81</v>
      </c>
      <c r="K265" s="121">
        <v>3981.75</v>
      </c>
      <c r="L265" s="71">
        <f t="shared" si="22"/>
        <v>-429.94000000000005</v>
      </c>
      <c r="M265" s="41">
        <v>39722</v>
      </c>
      <c r="N265" s="41">
        <v>40086</v>
      </c>
      <c r="O265" s="119">
        <v>39954</v>
      </c>
      <c r="P265" s="120">
        <v>39954</v>
      </c>
      <c r="Q265" s="126">
        <v>40084</v>
      </c>
      <c r="R265" s="128">
        <v>40084</v>
      </c>
    </row>
    <row r="266" spans="2:18" s="31" customFormat="1" x14ac:dyDescent="0.2">
      <c r="B266" s="37" t="s">
        <v>2283</v>
      </c>
      <c r="C266" s="34" t="s">
        <v>2284</v>
      </c>
      <c r="D266" s="189" t="s">
        <v>2282</v>
      </c>
      <c r="E266" s="38">
        <v>3606.04</v>
      </c>
      <c r="F266" s="79">
        <v>52629.51</v>
      </c>
      <c r="G266" s="34">
        <v>-38138.339999999997</v>
      </c>
      <c r="H266" s="35">
        <f t="shared" si="21"/>
        <v>-0.72465694626455757</v>
      </c>
      <c r="I266" s="35">
        <f t="shared" si="14"/>
        <v>8.330254530525159E-4</v>
      </c>
      <c r="J266" s="118">
        <v>14491.17</v>
      </c>
      <c r="K266" s="121">
        <v>52629.51</v>
      </c>
      <c r="L266" s="71">
        <f t="shared" si="22"/>
        <v>-38138.340000000004</v>
      </c>
      <c r="M266" s="41">
        <v>39722</v>
      </c>
      <c r="N266" s="41">
        <v>40086</v>
      </c>
      <c r="O266" s="119">
        <v>39359</v>
      </c>
      <c r="P266" s="120">
        <v>39359</v>
      </c>
      <c r="Q266" s="126">
        <v>39724</v>
      </c>
      <c r="R266" s="128">
        <v>39724</v>
      </c>
    </row>
    <row r="267" spans="2:18" s="31" customFormat="1" x14ac:dyDescent="0.2">
      <c r="B267" s="37" t="s">
        <v>52</v>
      </c>
      <c r="C267" s="34" t="s">
        <v>53</v>
      </c>
      <c r="D267" s="189" t="s">
        <v>54</v>
      </c>
      <c r="E267" s="38">
        <v>3611.69</v>
      </c>
      <c r="F267" s="79">
        <v>4118.08</v>
      </c>
      <c r="G267" s="34">
        <v>-506.39</v>
      </c>
      <c r="H267" s="35">
        <f t="shared" si="21"/>
        <v>-0.12296749941720413</v>
      </c>
      <c r="I267" s="35">
        <f t="shared" si="14"/>
        <v>2.076181356326122E-4</v>
      </c>
      <c r="J267" s="118">
        <v>3611.69</v>
      </c>
      <c r="K267" s="121">
        <v>4118.08</v>
      </c>
      <c r="L267" s="71">
        <f t="shared" si="22"/>
        <v>-506.38999999999987</v>
      </c>
      <c r="M267" s="41">
        <v>39722</v>
      </c>
      <c r="N267" s="41">
        <v>40086</v>
      </c>
      <c r="O267" s="119">
        <v>39967</v>
      </c>
      <c r="P267" s="120">
        <v>39967</v>
      </c>
      <c r="Q267" s="126">
        <v>40086</v>
      </c>
      <c r="R267" s="128">
        <v>40086</v>
      </c>
    </row>
    <row r="268" spans="2:18" s="31" customFormat="1" x14ac:dyDescent="0.2">
      <c r="B268" s="37" t="s">
        <v>503</v>
      </c>
      <c r="C268" s="34" t="s">
        <v>504</v>
      </c>
      <c r="D268" s="189" t="s">
        <v>505</v>
      </c>
      <c r="E268" s="38">
        <v>3625.16</v>
      </c>
      <c r="F268" s="79">
        <v>4140</v>
      </c>
      <c r="G268" s="34">
        <v>-514.84</v>
      </c>
      <c r="H268" s="35">
        <f t="shared" si="21"/>
        <v>-0.12435748792270532</v>
      </c>
      <c r="I268" s="35">
        <f t="shared" si="14"/>
        <v>2.0839245908976697E-4</v>
      </c>
      <c r="J268" s="118">
        <v>3625.16</v>
      </c>
      <c r="K268" s="121">
        <v>4140</v>
      </c>
      <c r="L268" s="71">
        <f t="shared" si="22"/>
        <v>-514.84000000000015</v>
      </c>
      <c r="M268" s="41">
        <v>39722</v>
      </c>
      <c r="N268" s="41">
        <v>40086</v>
      </c>
      <c r="O268" s="119">
        <v>39891</v>
      </c>
      <c r="P268" s="120">
        <v>39891</v>
      </c>
      <c r="Q268" s="126">
        <v>40086</v>
      </c>
      <c r="R268" s="128">
        <v>40086</v>
      </c>
    </row>
    <row r="269" spans="2:18" s="31" customFormat="1" x14ac:dyDescent="0.2">
      <c r="B269" s="37" t="s">
        <v>1140</v>
      </c>
      <c r="C269" s="34" t="s">
        <v>1141</v>
      </c>
      <c r="D269" s="189" t="s">
        <v>1142</v>
      </c>
      <c r="E269" s="38">
        <v>3729.38</v>
      </c>
      <c r="F269" s="79">
        <v>4140</v>
      </c>
      <c r="G269" s="34">
        <v>-410.62</v>
      </c>
      <c r="H269" s="35">
        <f t="shared" si="21"/>
        <v>-9.9183574879227049E-2</v>
      </c>
      <c r="I269" s="35">
        <f t="shared" si="14"/>
        <v>2.1438354971372166E-4</v>
      </c>
      <c r="J269" s="118">
        <v>3729.38</v>
      </c>
      <c r="K269" s="121">
        <v>4140</v>
      </c>
      <c r="L269" s="71">
        <f t="shared" si="22"/>
        <v>-410.61999999999989</v>
      </c>
      <c r="M269" s="41">
        <v>39722</v>
      </c>
      <c r="N269" s="41">
        <v>40086</v>
      </c>
      <c r="O269" s="119">
        <v>39783</v>
      </c>
      <c r="P269" s="120">
        <v>39783</v>
      </c>
      <c r="Q269" s="126">
        <v>39874</v>
      </c>
      <c r="R269" s="128">
        <v>39874</v>
      </c>
    </row>
    <row r="270" spans="2:18" s="31" customFormat="1" x14ac:dyDescent="0.2">
      <c r="B270" s="37" t="s">
        <v>728</v>
      </c>
      <c r="C270" s="34" t="s">
        <v>729</v>
      </c>
      <c r="D270" s="189" t="s">
        <v>730</v>
      </c>
      <c r="E270" s="38">
        <v>3776.95</v>
      </c>
      <c r="F270" s="79">
        <v>3601.87</v>
      </c>
      <c r="G270" s="34">
        <v>175.08</v>
      </c>
      <c r="H270" s="35">
        <f t="shared" si="21"/>
        <v>4.8608084134074803E-2</v>
      </c>
      <c r="I270" s="35">
        <f t="shared" ref="I270:I333" si="23">J270/17395831</f>
        <v>2.1711811295476485E-4</v>
      </c>
      <c r="J270" s="118">
        <v>3776.95</v>
      </c>
      <c r="K270" s="121">
        <v>3601.87</v>
      </c>
      <c r="L270" s="71">
        <f t="shared" si="22"/>
        <v>175.07999999999993</v>
      </c>
      <c r="M270" s="41">
        <v>39722</v>
      </c>
      <c r="N270" s="41">
        <v>40086</v>
      </c>
      <c r="O270" s="119">
        <v>40050</v>
      </c>
      <c r="P270" s="120">
        <v>40050</v>
      </c>
      <c r="Q270" s="126">
        <v>40087</v>
      </c>
      <c r="R270" s="128">
        <v>40087</v>
      </c>
    </row>
    <row r="271" spans="2:18" s="31" customFormat="1" x14ac:dyDescent="0.2">
      <c r="B271" s="37" t="s">
        <v>785</v>
      </c>
      <c r="C271" s="34" t="s">
        <v>786</v>
      </c>
      <c r="D271" s="189" t="s">
        <v>786</v>
      </c>
      <c r="E271" s="38">
        <v>3785.24</v>
      </c>
      <c r="F271" s="79" t="s">
        <v>2801</v>
      </c>
      <c r="G271" s="34" t="s">
        <v>2907</v>
      </c>
      <c r="H271" s="35" t="s">
        <v>2907</v>
      </c>
      <c r="I271" s="35">
        <f t="shared" si="23"/>
        <v>2.1759466391688904E-4</v>
      </c>
      <c r="J271" s="118">
        <v>3785.24</v>
      </c>
      <c r="K271" s="123" t="s">
        <v>2801</v>
      </c>
      <c r="L271" s="84" t="s">
        <v>2907</v>
      </c>
      <c r="M271" s="41">
        <v>39722</v>
      </c>
      <c r="N271" s="41">
        <v>40086</v>
      </c>
      <c r="O271" s="119">
        <v>40066</v>
      </c>
      <c r="P271" s="120">
        <v>40066</v>
      </c>
      <c r="Q271" s="126">
        <v>40451</v>
      </c>
      <c r="R271" s="128">
        <v>40451</v>
      </c>
    </row>
    <row r="272" spans="2:18" s="31" customFormat="1" x14ac:dyDescent="0.2">
      <c r="B272" s="37" t="s">
        <v>467</v>
      </c>
      <c r="C272" s="34" t="s">
        <v>468</v>
      </c>
      <c r="D272" s="189" t="s">
        <v>469</v>
      </c>
      <c r="E272" s="38">
        <v>3787.92</v>
      </c>
      <c r="F272" s="79">
        <v>4140</v>
      </c>
      <c r="G272" s="34">
        <v>-352.08</v>
      </c>
      <c r="H272" s="35">
        <f>G272/F272</f>
        <v>-8.5043478260869568E-2</v>
      </c>
      <c r="I272" s="35">
        <f t="shared" si="23"/>
        <v>2.177487238177929E-4</v>
      </c>
      <c r="J272" s="118">
        <v>3787.92</v>
      </c>
      <c r="K272" s="121">
        <v>4140</v>
      </c>
      <c r="L272" s="71">
        <f>J272-K272</f>
        <v>-352.07999999999993</v>
      </c>
      <c r="M272" s="41">
        <v>39722</v>
      </c>
      <c r="N272" s="41">
        <v>40086</v>
      </c>
      <c r="O272" s="119">
        <v>39857</v>
      </c>
      <c r="P272" s="120">
        <v>39857</v>
      </c>
      <c r="Q272" s="126">
        <v>40086</v>
      </c>
      <c r="R272" s="128">
        <v>40086</v>
      </c>
    </row>
    <row r="273" spans="2:18" s="31" customFormat="1" x14ac:dyDescent="0.2">
      <c r="B273" s="37" t="s">
        <v>722</v>
      </c>
      <c r="C273" s="34" t="s">
        <v>723</v>
      </c>
      <c r="D273" s="189" t="s">
        <v>724</v>
      </c>
      <c r="E273" s="38">
        <v>3795.59</v>
      </c>
      <c r="F273" s="79">
        <v>67799.570000000007</v>
      </c>
      <c r="G273" s="34">
        <v>-64003.98</v>
      </c>
      <c r="H273" s="35">
        <f>G273/F273</f>
        <v>-0.94401749155636228</v>
      </c>
      <c r="I273" s="35">
        <f t="shared" si="23"/>
        <v>2.1818963405657369E-4</v>
      </c>
      <c r="J273" s="118">
        <v>3795.59</v>
      </c>
      <c r="K273" s="121">
        <v>67799.570000000007</v>
      </c>
      <c r="L273" s="71">
        <f>J273-K273</f>
        <v>-64003.98000000001</v>
      </c>
      <c r="M273" s="41">
        <v>39722</v>
      </c>
      <c r="N273" s="41">
        <v>40086</v>
      </c>
      <c r="O273" s="119">
        <v>40049</v>
      </c>
      <c r="P273" s="120">
        <v>40049</v>
      </c>
      <c r="Q273" s="126">
        <v>40084</v>
      </c>
      <c r="R273" s="128">
        <v>40084</v>
      </c>
    </row>
    <row r="274" spans="2:18" s="31" customFormat="1" x14ac:dyDescent="0.2">
      <c r="B274" s="37" t="s">
        <v>85</v>
      </c>
      <c r="C274" s="34" t="s">
        <v>86</v>
      </c>
      <c r="D274" s="189" t="s">
        <v>87</v>
      </c>
      <c r="E274" s="38">
        <v>3846.55</v>
      </c>
      <c r="F274" s="79">
        <v>6004.64</v>
      </c>
      <c r="G274" s="34">
        <v>-2158.09</v>
      </c>
      <c r="H274" s="35">
        <f>G274/F274</f>
        <v>-0.35940372778384716</v>
      </c>
      <c r="I274" s="35">
        <f t="shared" si="23"/>
        <v>2.2111907157525273E-4</v>
      </c>
      <c r="J274" s="118">
        <v>3846.55</v>
      </c>
      <c r="K274" s="121">
        <v>6004.64</v>
      </c>
      <c r="L274" s="71">
        <f>J274-K274</f>
        <v>-2158.09</v>
      </c>
      <c r="M274" s="41">
        <v>39722</v>
      </c>
      <c r="N274" s="41">
        <v>40086</v>
      </c>
      <c r="O274" s="119">
        <v>39994</v>
      </c>
      <c r="P274" s="120">
        <v>39994</v>
      </c>
      <c r="Q274" s="126">
        <v>40084</v>
      </c>
      <c r="R274" s="128">
        <v>40084</v>
      </c>
    </row>
    <row r="275" spans="2:18" s="31" customFormat="1" x14ac:dyDescent="0.2">
      <c r="B275" s="37" t="s">
        <v>1132</v>
      </c>
      <c r="C275" s="34" t="s">
        <v>1133</v>
      </c>
      <c r="D275" s="189" t="s">
        <v>1134</v>
      </c>
      <c r="E275" s="38">
        <v>3868.73</v>
      </c>
      <c r="F275" s="79">
        <v>4140.1000000000004</v>
      </c>
      <c r="G275" s="34">
        <v>-271.37</v>
      </c>
      <c r="H275" s="35">
        <f>G275/F275</f>
        <v>-6.5546725924494578E-2</v>
      </c>
      <c r="I275" s="35">
        <f t="shared" si="23"/>
        <v>2.2239408971034497E-4</v>
      </c>
      <c r="J275" s="118">
        <v>3868.73</v>
      </c>
      <c r="K275" s="121">
        <v>4140.1000000000004</v>
      </c>
      <c r="L275" s="71">
        <f>J275-K275</f>
        <v>-271.37000000000035</v>
      </c>
      <c r="M275" s="41">
        <v>39722</v>
      </c>
      <c r="N275" s="41">
        <v>40086</v>
      </c>
      <c r="O275" s="119">
        <v>39773</v>
      </c>
      <c r="P275" s="120">
        <v>39773</v>
      </c>
      <c r="Q275" s="126">
        <v>39843</v>
      </c>
      <c r="R275" s="128">
        <v>39843</v>
      </c>
    </row>
    <row r="276" spans="2:18" s="31" customFormat="1" x14ac:dyDescent="0.2">
      <c r="B276" s="37" t="s">
        <v>944</v>
      </c>
      <c r="C276" s="34" t="s">
        <v>2680</v>
      </c>
      <c r="D276" s="189" t="s">
        <v>2680</v>
      </c>
      <c r="E276" s="38">
        <v>3955</v>
      </c>
      <c r="F276" s="79" t="s">
        <v>2801</v>
      </c>
      <c r="G276" s="34" t="s">
        <v>2907</v>
      </c>
      <c r="H276" s="36" t="s">
        <v>2907</v>
      </c>
      <c r="I276" s="35">
        <f t="shared" si="23"/>
        <v>0</v>
      </c>
      <c r="J276" s="118">
        <v>0</v>
      </c>
      <c r="K276" s="83" t="s">
        <v>2801</v>
      </c>
      <c r="L276" s="71" t="s">
        <v>2907</v>
      </c>
      <c r="M276" s="41">
        <v>39722</v>
      </c>
      <c r="N276" s="41">
        <v>40086</v>
      </c>
      <c r="O276" s="119">
        <v>38623</v>
      </c>
      <c r="P276" s="120">
        <v>38623</v>
      </c>
      <c r="Q276" s="126">
        <v>38625</v>
      </c>
      <c r="R276" s="128">
        <v>38625</v>
      </c>
    </row>
    <row r="277" spans="2:18" s="31" customFormat="1" x14ac:dyDescent="0.2">
      <c r="B277" s="37" t="s">
        <v>2721</v>
      </c>
      <c r="C277" s="34" t="s">
        <v>2722</v>
      </c>
      <c r="D277" s="189" t="s">
        <v>2723</v>
      </c>
      <c r="E277" s="38">
        <v>4005.97</v>
      </c>
      <c r="F277" s="79">
        <v>68688.95</v>
      </c>
      <c r="G277" s="34">
        <v>9841.9300000000076</v>
      </c>
      <c r="H277" s="36">
        <f>G277/F277</f>
        <v>0.14328258038592828</v>
      </c>
      <c r="I277" s="35">
        <f t="shared" si="23"/>
        <v>4.5143505935416372E-3</v>
      </c>
      <c r="J277" s="118">
        <v>78530.880000000005</v>
      </c>
      <c r="K277" s="121">
        <v>68688.95</v>
      </c>
      <c r="L277" s="71">
        <f>J277-K277</f>
        <v>9841.9300000000076</v>
      </c>
      <c r="M277" s="41">
        <v>39722</v>
      </c>
      <c r="N277" s="41">
        <v>40086</v>
      </c>
      <c r="O277" s="119">
        <v>39363</v>
      </c>
      <c r="P277" s="120">
        <v>39363</v>
      </c>
      <c r="Q277" s="126">
        <v>39717</v>
      </c>
      <c r="R277" s="128">
        <v>39717</v>
      </c>
    </row>
    <row r="278" spans="2:18" s="31" customFormat="1" x14ac:dyDescent="0.2">
      <c r="B278" s="37" t="s">
        <v>665</v>
      </c>
      <c r="C278" s="34" t="s">
        <v>666</v>
      </c>
      <c r="D278" s="189" t="s">
        <v>666</v>
      </c>
      <c r="E278" s="38">
        <v>4081.61</v>
      </c>
      <c r="F278" s="79" t="s">
        <v>2801</v>
      </c>
      <c r="G278" s="34" t="s">
        <v>2907</v>
      </c>
      <c r="H278" s="36" t="s">
        <v>2907</v>
      </c>
      <c r="I278" s="35">
        <f t="shared" si="23"/>
        <v>6.1112561969589151E-3</v>
      </c>
      <c r="J278" s="118">
        <v>106310.38</v>
      </c>
      <c r="K278" s="83" t="s">
        <v>2801</v>
      </c>
      <c r="L278" s="71" t="s">
        <v>2907</v>
      </c>
      <c r="M278" s="41">
        <v>39722</v>
      </c>
      <c r="N278" s="41">
        <v>40086</v>
      </c>
      <c r="O278" s="119">
        <v>39343</v>
      </c>
      <c r="P278" s="120">
        <v>39343</v>
      </c>
      <c r="Q278" s="126">
        <v>39752</v>
      </c>
      <c r="R278" s="128">
        <v>39752</v>
      </c>
    </row>
    <row r="279" spans="2:18" s="31" customFormat="1" x14ac:dyDescent="0.2">
      <c r="B279" s="37" t="s">
        <v>818</v>
      </c>
      <c r="C279" s="34" t="s">
        <v>819</v>
      </c>
      <c r="D279" s="189" t="s">
        <v>819</v>
      </c>
      <c r="E279" s="38">
        <v>4112.76</v>
      </c>
      <c r="F279" s="79" t="s">
        <v>2801</v>
      </c>
      <c r="G279" s="34" t="s">
        <v>2907</v>
      </c>
      <c r="H279" s="35" t="s">
        <v>2907</v>
      </c>
      <c r="I279" s="35">
        <f t="shared" si="23"/>
        <v>2.3642216344824229E-4</v>
      </c>
      <c r="J279" s="118">
        <v>4112.76</v>
      </c>
      <c r="K279" s="121" t="s">
        <v>2801</v>
      </c>
      <c r="L279" s="71" t="s">
        <v>2907</v>
      </c>
      <c r="M279" s="41">
        <v>39722</v>
      </c>
      <c r="N279" s="41">
        <v>40086</v>
      </c>
      <c r="O279" s="119">
        <v>40066</v>
      </c>
      <c r="P279" s="120">
        <v>40066</v>
      </c>
      <c r="Q279" s="126">
        <v>40451</v>
      </c>
      <c r="R279" s="128">
        <v>40451</v>
      </c>
    </row>
    <row r="280" spans="2:18" s="31" customFormat="1" x14ac:dyDescent="0.2">
      <c r="B280" s="37" t="s">
        <v>947</v>
      </c>
      <c r="C280" s="34" t="s">
        <v>2683</v>
      </c>
      <c r="D280" s="189" t="s">
        <v>2683</v>
      </c>
      <c r="E280" s="38">
        <v>4113</v>
      </c>
      <c r="F280" s="79" t="s">
        <v>2801</v>
      </c>
      <c r="G280" s="34" t="s">
        <v>2907</v>
      </c>
      <c r="H280" s="35" t="s">
        <v>2907</v>
      </c>
      <c r="I280" s="35">
        <f t="shared" si="23"/>
        <v>0</v>
      </c>
      <c r="J280" s="118">
        <v>0</v>
      </c>
      <c r="K280" s="83" t="s">
        <v>2801</v>
      </c>
      <c r="L280" s="71" t="s">
        <v>2907</v>
      </c>
      <c r="M280" s="41">
        <v>39722</v>
      </c>
      <c r="N280" s="41">
        <v>40086</v>
      </c>
      <c r="O280" s="119">
        <v>38623</v>
      </c>
      <c r="P280" s="120">
        <v>38623</v>
      </c>
      <c r="Q280" s="126">
        <v>38625</v>
      </c>
      <c r="R280" s="128">
        <v>38625</v>
      </c>
    </row>
    <row r="281" spans="2:18" s="31" customFormat="1" x14ac:dyDescent="0.2">
      <c r="B281" s="37" t="s">
        <v>2280</v>
      </c>
      <c r="C281" s="34" t="s">
        <v>2281</v>
      </c>
      <c r="D281" s="189" t="s">
        <v>2282</v>
      </c>
      <c r="E281" s="38">
        <v>4117.13</v>
      </c>
      <c r="F281" s="79">
        <v>74254.59</v>
      </c>
      <c r="G281" s="34">
        <v>-44320.07</v>
      </c>
      <c r="H281" s="35">
        <f>G281/F281</f>
        <v>-0.59686640246751077</v>
      </c>
      <c r="I281" s="35">
        <f t="shared" si="23"/>
        <v>1.7207870092552635E-3</v>
      </c>
      <c r="J281" s="118">
        <v>29934.52</v>
      </c>
      <c r="K281" s="121">
        <v>74254.59</v>
      </c>
      <c r="L281" s="71">
        <f>J281-K281</f>
        <v>-44320.069999999992</v>
      </c>
      <c r="M281" s="41">
        <v>39722</v>
      </c>
      <c r="N281" s="41">
        <v>40086</v>
      </c>
      <c r="O281" s="119">
        <v>39359</v>
      </c>
      <c r="P281" s="120">
        <v>39359</v>
      </c>
      <c r="Q281" s="126">
        <v>39724</v>
      </c>
      <c r="R281" s="128">
        <v>39724</v>
      </c>
    </row>
    <row r="282" spans="2:18" s="31" customFormat="1" x14ac:dyDescent="0.2">
      <c r="B282" s="37" t="s">
        <v>707</v>
      </c>
      <c r="C282" s="34" t="s">
        <v>708</v>
      </c>
      <c r="D282" s="189" t="s">
        <v>709</v>
      </c>
      <c r="E282" s="38">
        <v>4340.79</v>
      </c>
      <c r="F282" s="79">
        <v>3917.5</v>
      </c>
      <c r="G282" s="34">
        <v>423.29</v>
      </c>
      <c r="H282" s="35">
        <f>G282/F282</f>
        <v>0.10805105296745374</v>
      </c>
      <c r="I282" s="35">
        <f t="shared" si="23"/>
        <v>2.4953047658372857E-4</v>
      </c>
      <c r="J282" s="118">
        <v>4340.79</v>
      </c>
      <c r="K282" s="121">
        <v>3917.5</v>
      </c>
      <c r="L282" s="71">
        <f>J282-K282</f>
        <v>423.28999999999996</v>
      </c>
      <c r="M282" s="41">
        <v>39722</v>
      </c>
      <c r="N282" s="41">
        <v>40086</v>
      </c>
      <c r="O282" s="119">
        <v>40037</v>
      </c>
      <c r="P282" s="120">
        <v>40037</v>
      </c>
      <c r="Q282" s="126">
        <v>40086</v>
      </c>
      <c r="R282" s="128">
        <v>40086</v>
      </c>
    </row>
    <row r="283" spans="2:18" s="31" customFormat="1" x14ac:dyDescent="0.2">
      <c r="B283" s="37" t="s">
        <v>2486</v>
      </c>
      <c r="C283" s="34" t="s">
        <v>2487</v>
      </c>
      <c r="D283" s="189" t="s">
        <v>2488</v>
      </c>
      <c r="E283" s="38">
        <v>4393.8</v>
      </c>
      <c r="F283" s="79">
        <v>2162.9899999999998</v>
      </c>
      <c r="G283" s="34">
        <v>1409.05</v>
      </c>
      <c r="H283" s="35">
        <f>G283/F283</f>
        <v>0.651436206362489</v>
      </c>
      <c r="I283" s="35">
        <f t="shared" si="23"/>
        <v>2.0533885388976242E-4</v>
      </c>
      <c r="J283" s="118">
        <v>3572.04</v>
      </c>
      <c r="K283" s="121">
        <v>2162.9899999999998</v>
      </c>
      <c r="L283" s="71">
        <f>J283-K283</f>
        <v>1409.0500000000002</v>
      </c>
      <c r="M283" s="41">
        <v>39722</v>
      </c>
      <c r="N283" s="41">
        <v>40086</v>
      </c>
      <c r="O283" s="119">
        <v>39693</v>
      </c>
      <c r="P283" s="120">
        <v>39693</v>
      </c>
      <c r="Q283" s="126">
        <v>40057</v>
      </c>
      <c r="R283" s="128">
        <v>40057</v>
      </c>
    </row>
    <row r="284" spans="2:18" s="31" customFormat="1" x14ac:dyDescent="0.2">
      <c r="B284" s="37" t="s">
        <v>777</v>
      </c>
      <c r="C284" s="34" t="s">
        <v>778</v>
      </c>
      <c r="D284" s="189" t="s">
        <v>778</v>
      </c>
      <c r="E284" s="38">
        <v>4504.3</v>
      </c>
      <c r="F284" s="79" t="s">
        <v>2801</v>
      </c>
      <c r="G284" s="34" t="s">
        <v>2907</v>
      </c>
      <c r="H284" s="35" t="s">
        <v>2907</v>
      </c>
      <c r="I284" s="35">
        <f t="shared" si="23"/>
        <v>2.5892985508999255E-4</v>
      </c>
      <c r="J284" s="118">
        <v>4504.3</v>
      </c>
      <c r="K284" s="123" t="s">
        <v>2801</v>
      </c>
      <c r="L284" s="84" t="s">
        <v>2907</v>
      </c>
      <c r="M284" s="41">
        <v>39722</v>
      </c>
      <c r="N284" s="41">
        <v>40086</v>
      </c>
      <c r="O284" s="119">
        <v>40066</v>
      </c>
      <c r="P284" s="120">
        <v>40066</v>
      </c>
      <c r="Q284" s="126">
        <v>40451</v>
      </c>
      <c r="R284" s="128">
        <v>40451</v>
      </c>
    </row>
    <row r="285" spans="2:18" s="31" customFormat="1" x14ac:dyDescent="0.2">
      <c r="B285" s="37" t="s">
        <v>2277</v>
      </c>
      <c r="C285" s="34" t="s">
        <v>2278</v>
      </c>
      <c r="D285" s="189" t="s">
        <v>2279</v>
      </c>
      <c r="E285" s="38">
        <v>4568.3900000000003</v>
      </c>
      <c r="F285" s="79">
        <v>178972.79</v>
      </c>
      <c r="G285" s="34">
        <v>-97061.22</v>
      </c>
      <c r="H285" s="35">
        <f>G285/F285</f>
        <v>-0.54232389180500562</v>
      </c>
      <c r="I285" s="35">
        <f t="shared" si="23"/>
        <v>4.7086896854769402E-3</v>
      </c>
      <c r="J285" s="118">
        <v>81911.570000000007</v>
      </c>
      <c r="K285" s="121">
        <v>178972.79</v>
      </c>
      <c r="L285" s="71">
        <f>J285-K285</f>
        <v>-97061.22</v>
      </c>
      <c r="M285" s="41">
        <v>39722</v>
      </c>
      <c r="N285" s="41">
        <v>40086</v>
      </c>
      <c r="O285" s="119">
        <v>39359</v>
      </c>
      <c r="P285" s="120">
        <v>39359</v>
      </c>
      <c r="Q285" s="126">
        <v>39724</v>
      </c>
      <c r="R285" s="128">
        <v>39724</v>
      </c>
    </row>
    <row r="286" spans="2:18" s="31" customFormat="1" x14ac:dyDescent="0.2">
      <c r="B286" s="37" t="s">
        <v>244</v>
      </c>
      <c r="C286" s="34" t="s">
        <v>245</v>
      </c>
      <c r="D286" s="189" t="s">
        <v>246</v>
      </c>
      <c r="E286" s="38">
        <v>4752.6499999999996</v>
      </c>
      <c r="F286" s="79">
        <v>4873</v>
      </c>
      <c r="G286" s="34">
        <v>-120.35</v>
      </c>
      <c r="H286" s="35">
        <f>G286/F286</f>
        <v>-2.4697311717627745E-2</v>
      </c>
      <c r="I286" s="35">
        <f t="shared" si="23"/>
        <v>2.7320626419054082E-4</v>
      </c>
      <c r="J286" s="118">
        <v>4752.6499999999996</v>
      </c>
      <c r="K286" s="121">
        <v>4873</v>
      </c>
      <c r="L286" s="71">
        <f>J286-K286</f>
        <v>-120.35000000000036</v>
      </c>
      <c r="M286" s="41">
        <v>39722</v>
      </c>
      <c r="N286" s="41">
        <v>40086</v>
      </c>
      <c r="O286" s="119">
        <v>39744</v>
      </c>
      <c r="P286" s="120">
        <v>39744</v>
      </c>
      <c r="Q286" s="126">
        <v>39783</v>
      </c>
      <c r="R286" s="128">
        <v>39783</v>
      </c>
    </row>
    <row r="287" spans="2:18" s="31" customFormat="1" x14ac:dyDescent="0.2">
      <c r="B287" s="37" t="s">
        <v>1806</v>
      </c>
      <c r="C287" s="34" t="s">
        <v>1807</v>
      </c>
      <c r="D287" s="189" t="s">
        <v>1808</v>
      </c>
      <c r="E287" s="38">
        <v>4819.24</v>
      </c>
      <c r="F287" s="79">
        <v>3786</v>
      </c>
      <c r="G287" s="34">
        <v>1033.24</v>
      </c>
      <c r="H287" s="35">
        <f>G287/F287</f>
        <v>0.27291072371896463</v>
      </c>
      <c r="I287" s="35">
        <f t="shared" si="23"/>
        <v>2.7703419284770011E-4</v>
      </c>
      <c r="J287" s="118">
        <v>4819.24</v>
      </c>
      <c r="K287" s="121">
        <v>3786</v>
      </c>
      <c r="L287" s="71">
        <f>J287-K287</f>
        <v>1033.2399999999998</v>
      </c>
      <c r="M287" s="41">
        <v>39722</v>
      </c>
      <c r="N287" s="41">
        <v>40086</v>
      </c>
      <c r="O287" s="119">
        <v>39742</v>
      </c>
      <c r="P287" s="120">
        <v>39742</v>
      </c>
      <c r="Q287" s="126">
        <v>40106</v>
      </c>
      <c r="R287" s="128">
        <v>40106</v>
      </c>
    </row>
    <row r="288" spans="2:18" s="31" customFormat="1" x14ac:dyDescent="0.2">
      <c r="B288" s="34" t="s">
        <v>939</v>
      </c>
      <c r="C288" s="34" t="s">
        <v>2800</v>
      </c>
      <c r="D288" s="190" t="s">
        <v>2800</v>
      </c>
      <c r="E288" s="124">
        <v>4984</v>
      </c>
      <c r="F288" s="131" t="s">
        <v>2801</v>
      </c>
      <c r="G288" s="34" t="s">
        <v>2907</v>
      </c>
      <c r="H288" s="35" t="s">
        <v>2907</v>
      </c>
      <c r="I288" s="35">
        <f t="shared" si="23"/>
        <v>0</v>
      </c>
      <c r="J288" s="118">
        <v>0</v>
      </c>
      <c r="K288" s="83" t="s">
        <v>2801</v>
      </c>
      <c r="L288" s="71" t="s">
        <v>2907</v>
      </c>
      <c r="M288" s="41">
        <v>39722</v>
      </c>
      <c r="N288" s="41">
        <v>40086</v>
      </c>
      <c r="O288" s="119">
        <v>38623</v>
      </c>
      <c r="P288" s="120">
        <v>38623</v>
      </c>
      <c r="Q288" s="126">
        <v>38625</v>
      </c>
      <c r="R288" s="128">
        <v>38625</v>
      </c>
    </row>
    <row r="289" spans="2:18" s="31" customFormat="1" x14ac:dyDescent="0.2">
      <c r="B289" s="37" t="s">
        <v>94</v>
      </c>
      <c r="C289" s="34" t="s">
        <v>95</v>
      </c>
      <c r="D289" s="189" t="s">
        <v>96</v>
      </c>
      <c r="E289" s="38">
        <v>4996.04</v>
      </c>
      <c r="F289" s="79">
        <v>20398.29</v>
      </c>
      <c r="G289" s="34">
        <v>-15402.25</v>
      </c>
      <c r="H289" s="35">
        <f>G289/F289</f>
        <v>-0.7550755479993666</v>
      </c>
      <c r="I289" s="35">
        <f t="shared" si="23"/>
        <v>2.8719754750434172E-4</v>
      </c>
      <c r="J289" s="118">
        <v>4996.04</v>
      </c>
      <c r="K289" s="121">
        <v>20398.29</v>
      </c>
      <c r="L289" s="71">
        <f>J289-K289</f>
        <v>-15402.25</v>
      </c>
      <c r="M289" s="41">
        <v>39722</v>
      </c>
      <c r="N289" s="41">
        <v>40086</v>
      </c>
      <c r="O289" s="119">
        <v>40000</v>
      </c>
      <c r="P289" s="120">
        <v>40000</v>
      </c>
      <c r="Q289" s="126">
        <v>40084</v>
      </c>
      <c r="R289" s="128">
        <v>40084</v>
      </c>
    </row>
    <row r="290" spans="2:18" s="31" customFormat="1" x14ac:dyDescent="0.2">
      <c r="B290" s="37" t="s">
        <v>2285</v>
      </c>
      <c r="C290" s="34" t="s">
        <v>2719</v>
      </c>
      <c r="D290" s="189" t="s">
        <v>2720</v>
      </c>
      <c r="E290" s="38">
        <v>5054.8100000000004</v>
      </c>
      <c r="F290" s="79">
        <v>91677.11</v>
      </c>
      <c r="G290" s="34">
        <v>-20305.25</v>
      </c>
      <c r="H290" s="36">
        <f>G290/F290</f>
        <v>-0.22148658481926403</v>
      </c>
      <c r="I290" s="35">
        <f t="shared" si="23"/>
        <v>4.1028140592996101E-3</v>
      </c>
      <c r="J290" s="118">
        <v>71371.86</v>
      </c>
      <c r="K290" s="121">
        <v>91677.11</v>
      </c>
      <c r="L290" s="71">
        <f>J290-K290</f>
        <v>-20305.25</v>
      </c>
      <c r="M290" s="41">
        <v>39722</v>
      </c>
      <c r="N290" s="41">
        <v>40086</v>
      </c>
      <c r="O290" s="119">
        <v>39363</v>
      </c>
      <c r="P290" s="120">
        <v>39363</v>
      </c>
      <c r="Q290" s="126">
        <v>39717</v>
      </c>
      <c r="R290" s="128">
        <v>39717</v>
      </c>
    </row>
    <row r="291" spans="2:18" s="31" customFormat="1" x14ac:dyDescent="0.2">
      <c r="B291" s="37" t="s">
        <v>1315</v>
      </c>
      <c r="C291" s="34" t="s">
        <v>1316</v>
      </c>
      <c r="D291" s="189" t="s">
        <v>1317</v>
      </c>
      <c r="E291" s="38">
        <v>5485.02</v>
      </c>
      <c r="F291" s="79">
        <v>35752.89</v>
      </c>
      <c r="G291" s="34">
        <v>-7445.83</v>
      </c>
      <c r="H291" s="35">
        <f>G291/F291</f>
        <v>-0.20825812962252843</v>
      </c>
      <c r="I291" s="35">
        <f t="shared" si="23"/>
        <v>1.6272324098802755E-3</v>
      </c>
      <c r="J291" s="118">
        <v>28307.06</v>
      </c>
      <c r="K291" s="121">
        <v>35752.89</v>
      </c>
      <c r="L291" s="71">
        <f>J291-K291</f>
        <v>-7445.8299999999981</v>
      </c>
      <c r="M291" s="41">
        <v>39722</v>
      </c>
      <c r="N291" s="41">
        <v>40086</v>
      </c>
      <c r="O291" s="119">
        <v>39583</v>
      </c>
      <c r="P291" s="120">
        <v>39583</v>
      </c>
      <c r="Q291" s="126">
        <v>39719</v>
      </c>
      <c r="R291" s="128">
        <v>39719</v>
      </c>
    </row>
    <row r="292" spans="2:18" s="31" customFormat="1" x14ac:dyDescent="0.2">
      <c r="B292" s="37" t="s">
        <v>943</v>
      </c>
      <c r="C292" s="34" t="s">
        <v>2679</v>
      </c>
      <c r="D292" s="189" t="s">
        <v>2679</v>
      </c>
      <c r="E292" s="38">
        <v>5500</v>
      </c>
      <c r="F292" s="79" t="s">
        <v>2801</v>
      </c>
      <c r="G292" s="34" t="s">
        <v>2907</v>
      </c>
      <c r="H292" s="36" t="s">
        <v>2907</v>
      </c>
      <c r="I292" s="35">
        <f t="shared" si="23"/>
        <v>0</v>
      </c>
      <c r="J292" s="118">
        <v>0</v>
      </c>
      <c r="K292" s="83" t="s">
        <v>2801</v>
      </c>
      <c r="L292" s="71" t="s">
        <v>2907</v>
      </c>
      <c r="M292" s="41">
        <v>39722</v>
      </c>
      <c r="N292" s="41">
        <v>40086</v>
      </c>
      <c r="O292" s="119">
        <v>38623</v>
      </c>
      <c r="P292" s="120">
        <v>38623</v>
      </c>
      <c r="Q292" s="126">
        <v>38625</v>
      </c>
      <c r="R292" s="128">
        <v>38625</v>
      </c>
    </row>
    <row r="293" spans="2:18" s="31" customFormat="1" x14ac:dyDescent="0.2">
      <c r="B293" s="37" t="s">
        <v>148</v>
      </c>
      <c r="C293" s="34" t="s">
        <v>149</v>
      </c>
      <c r="D293" s="189" t="s">
        <v>150</v>
      </c>
      <c r="E293" s="38">
        <v>5594.44</v>
      </c>
      <c r="F293" s="79">
        <v>7791.93</v>
      </c>
      <c r="G293" s="34">
        <v>-2197.4899999999998</v>
      </c>
      <c r="H293" s="35">
        <f>G293/F293</f>
        <v>-0.28202127072496797</v>
      </c>
      <c r="I293" s="35">
        <f t="shared" si="23"/>
        <v>3.215965940345132E-4</v>
      </c>
      <c r="J293" s="118">
        <v>5594.44</v>
      </c>
      <c r="K293" s="121">
        <v>7791.93</v>
      </c>
      <c r="L293" s="71">
        <f>J293-K293</f>
        <v>-2197.4900000000007</v>
      </c>
      <c r="M293" s="41">
        <v>39722</v>
      </c>
      <c r="N293" s="41">
        <v>40086</v>
      </c>
      <c r="O293" s="119">
        <v>40028</v>
      </c>
      <c r="P293" s="120">
        <v>40028</v>
      </c>
      <c r="Q293" s="126">
        <v>40087</v>
      </c>
      <c r="R293" s="128">
        <v>40087</v>
      </c>
    </row>
    <row r="294" spans="2:18" s="31" customFormat="1" x14ac:dyDescent="0.2">
      <c r="B294" s="37" t="s">
        <v>506</v>
      </c>
      <c r="C294" s="34" t="s">
        <v>507</v>
      </c>
      <c r="D294" s="189" t="s">
        <v>508</v>
      </c>
      <c r="E294" s="38">
        <v>5602.72</v>
      </c>
      <c r="F294" s="79">
        <v>8455</v>
      </c>
      <c r="G294" s="34">
        <v>-2852.28</v>
      </c>
      <c r="H294" s="35">
        <f>G294/F294</f>
        <v>-0.33734831460674158</v>
      </c>
      <c r="I294" s="35">
        <f t="shared" si="23"/>
        <v>3.2207257014626089E-4</v>
      </c>
      <c r="J294" s="118">
        <v>5602.72</v>
      </c>
      <c r="K294" s="121">
        <v>8455</v>
      </c>
      <c r="L294" s="71">
        <f>J294-K294</f>
        <v>-2852.2799999999997</v>
      </c>
      <c r="M294" s="41">
        <v>39722</v>
      </c>
      <c r="N294" s="41">
        <v>40086</v>
      </c>
      <c r="O294" s="119">
        <v>39896</v>
      </c>
      <c r="P294" s="120">
        <v>39896</v>
      </c>
      <c r="Q294" s="126">
        <v>40262</v>
      </c>
      <c r="R294" s="128">
        <v>40262</v>
      </c>
    </row>
    <row r="295" spans="2:18" s="31" customFormat="1" x14ac:dyDescent="0.2">
      <c r="B295" s="37" t="s">
        <v>1501</v>
      </c>
      <c r="C295" s="34" t="s">
        <v>1502</v>
      </c>
      <c r="D295" s="189" t="s">
        <v>2470</v>
      </c>
      <c r="E295" s="38">
        <v>5877.41</v>
      </c>
      <c r="F295" s="79">
        <v>58152.69</v>
      </c>
      <c r="G295" s="34">
        <v>-617.95000000000437</v>
      </c>
      <c r="H295" s="35">
        <f>G295/F295</f>
        <v>-1.0626335600296466E-2</v>
      </c>
      <c r="I295" s="35">
        <f t="shared" si="23"/>
        <v>3.3073866951225266E-3</v>
      </c>
      <c r="J295" s="118">
        <v>57534.74</v>
      </c>
      <c r="K295" s="121">
        <v>58152.69</v>
      </c>
      <c r="L295" s="71">
        <f>J295-K295</f>
        <v>-617.95000000000437</v>
      </c>
      <c r="M295" s="41">
        <v>39722</v>
      </c>
      <c r="N295" s="41">
        <v>40086</v>
      </c>
      <c r="O295" s="119">
        <v>39693</v>
      </c>
      <c r="P295" s="120">
        <v>39693</v>
      </c>
      <c r="Q295" s="126">
        <v>40026</v>
      </c>
      <c r="R295" s="128">
        <v>40026</v>
      </c>
    </row>
    <row r="296" spans="2:18" s="31" customFormat="1" x14ac:dyDescent="0.2">
      <c r="B296" s="37" t="s">
        <v>2477</v>
      </c>
      <c r="C296" s="34" t="s">
        <v>2478</v>
      </c>
      <c r="D296" s="189" t="s">
        <v>2479</v>
      </c>
      <c r="E296" s="38">
        <v>5877.41</v>
      </c>
      <c r="F296" s="79">
        <v>58152.69</v>
      </c>
      <c r="G296" s="34">
        <v>-617.95000000000437</v>
      </c>
      <c r="H296" s="35">
        <f>G296/F296</f>
        <v>-1.0626335600296466E-2</v>
      </c>
      <c r="I296" s="35">
        <f t="shared" si="23"/>
        <v>3.3073866951225266E-3</v>
      </c>
      <c r="J296" s="118">
        <v>57534.74</v>
      </c>
      <c r="K296" s="121">
        <v>58152.69</v>
      </c>
      <c r="L296" s="71">
        <f>J296-K296</f>
        <v>-617.95000000000437</v>
      </c>
      <c r="M296" s="41">
        <v>39722</v>
      </c>
      <c r="N296" s="41">
        <v>40086</v>
      </c>
      <c r="O296" s="119">
        <v>39693</v>
      </c>
      <c r="P296" s="120">
        <v>39693</v>
      </c>
      <c r="Q296" s="126">
        <v>40026</v>
      </c>
      <c r="R296" s="128">
        <v>40026</v>
      </c>
    </row>
    <row r="297" spans="2:18" s="31" customFormat="1" x14ac:dyDescent="0.2">
      <c r="B297" s="37" t="s">
        <v>657</v>
      </c>
      <c r="C297" s="34" t="s">
        <v>658</v>
      </c>
      <c r="D297" s="189" t="s">
        <v>658</v>
      </c>
      <c r="E297" s="38">
        <v>5954.7</v>
      </c>
      <c r="F297" s="79" t="s">
        <v>2801</v>
      </c>
      <c r="G297" s="34" t="s">
        <v>2907</v>
      </c>
      <c r="H297" s="36" t="s">
        <v>2907</v>
      </c>
      <c r="I297" s="35">
        <f t="shared" si="23"/>
        <v>4.6082926420703907E-3</v>
      </c>
      <c r="J297" s="118">
        <v>80165.08</v>
      </c>
      <c r="K297" s="83" t="s">
        <v>2801</v>
      </c>
      <c r="L297" s="71" t="s">
        <v>2907</v>
      </c>
      <c r="M297" s="41">
        <v>39722</v>
      </c>
      <c r="N297" s="41">
        <v>40086</v>
      </c>
      <c r="O297" s="119">
        <v>39343</v>
      </c>
      <c r="P297" s="120">
        <v>39343</v>
      </c>
      <c r="Q297" s="126">
        <v>39752</v>
      </c>
      <c r="R297" s="128">
        <v>39752</v>
      </c>
    </row>
    <row r="298" spans="2:18" s="31" customFormat="1" x14ac:dyDescent="0.2">
      <c r="B298" s="37" t="s">
        <v>121</v>
      </c>
      <c r="C298" s="34" t="s">
        <v>122</v>
      </c>
      <c r="D298" s="189" t="s">
        <v>123</v>
      </c>
      <c r="E298" s="38">
        <v>6009.92</v>
      </c>
      <c r="F298" s="79">
        <v>7917.83</v>
      </c>
      <c r="G298" s="34">
        <v>-1907.91</v>
      </c>
      <c r="H298" s="35">
        <f t="shared" ref="H298:H306" si="24">G298/F298</f>
        <v>-0.24096374890595026</v>
      </c>
      <c r="I298" s="35">
        <f t="shared" si="23"/>
        <v>3.4548047747762092E-4</v>
      </c>
      <c r="J298" s="118">
        <v>6009.92</v>
      </c>
      <c r="K298" s="121">
        <v>7917.83</v>
      </c>
      <c r="L298" s="71">
        <f t="shared" ref="L298:L306" si="25">J298-K298</f>
        <v>-1907.9099999999999</v>
      </c>
      <c r="M298" s="41">
        <v>39722</v>
      </c>
      <c r="N298" s="41">
        <v>40086</v>
      </c>
      <c r="O298" s="119">
        <v>40015</v>
      </c>
      <c r="P298" s="120">
        <v>40015</v>
      </c>
      <c r="Q298" s="126">
        <v>40084</v>
      </c>
      <c r="R298" s="128">
        <v>40084</v>
      </c>
    </row>
    <row r="299" spans="2:18" s="31" customFormat="1" x14ac:dyDescent="0.2">
      <c r="B299" s="37" t="s">
        <v>1173</v>
      </c>
      <c r="C299" s="34" t="s">
        <v>1174</v>
      </c>
      <c r="D299" s="189" t="s">
        <v>1175</v>
      </c>
      <c r="E299" s="38">
        <v>6019.25</v>
      </c>
      <c r="F299" s="79">
        <v>3959.45</v>
      </c>
      <c r="G299" s="34">
        <v>2059.8000000000002</v>
      </c>
      <c r="H299" s="35">
        <f t="shared" si="24"/>
        <v>0.52022376845268925</v>
      </c>
      <c r="I299" s="35">
        <f t="shared" si="23"/>
        <v>3.4601681287890187E-4</v>
      </c>
      <c r="J299" s="118">
        <v>6019.25</v>
      </c>
      <c r="K299" s="121">
        <v>3959.45</v>
      </c>
      <c r="L299" s="71">
        <f t="shared" si="25"/>
        <v>2059.8000000000002</v>
      </c>
      <c r="M299" s="41">
        <v>39722</v>
      </c>
      <c r="N299" s="41">
        <v>40086</v>
      </c>
      <c r="O299" s="119">
        <v>39829</v>
      </c>
      <c r="P299" s="120">
        <v>39829</v>
      </c>
      <c r="Q299" s="126">
        <v>40084</v>
      </c>
      <c r="R299" s="128">
        <v>40084</v>
      </c>
    </row>
    <row r="300" spans="2:18" s="31" customFormat="1" ht="25.5" x14ac:dyDescent="0.2">
      <c r="B300" s="37" t="s">
        <v>1423</v>
      </c>
      <c r="C300" s="34" t="s">
        <v>1424</v>
      </c>
      <c r="D300" s="189" t="s">
        <v>1425</v>
      </c>
      <c r="E300" s="38">
        <v>6210.29</v>
      </c>
      <c r="F300" s="79">
        <v>12451.49</v>
      </c>
      <c r="G300" s="34">
        <v>4364.45</v>
      </c>
      <c r="H300" s="36">
        <f t="shared" si="24"/>
        <v>0.35051628359336912</v>
      </c>
      <c r="I300" s="35">
        <f t="shared" si="23"/>
        <v>9.6666494403170502E-4</v>
      </c>
      <c r="J300" s="118">
        <v>16815.939999999999</v>
      </c>
      <c r="K300" s="121">
        <v>12451.49</v>
      </c>
      <c r="L300" s="71">
        <f t="shared" si="25"/>
        <v>4364.4499999999989</v>
      </c>
      <c r="M300" s="41">
        <v>39722</v>
      </c>
      <c r="N300" s="41">
        <v>40086</v>
      </c>
      <c r="O300" s="119">
        <v>39664</v>
      </c>
      <c r="P300" s="120">
        <v>39664</v>
      </c>
      <c r="Q300" s="126">
        <v>40028</v>
      </c>
      <c r="R300" s="128">
        <v>40028</v>
      </c>
    </row>
    <row r="301" spans="2:18" s="31" customFormat="1" x14ac:dyDescent="0.2">
      <c r="B301" s="37" t="s">
        <v>2293</v>
      </c>
      <c r="C301" s="34" t="s">
        <v>2294</v>
      </c>
      <c r="D301" s="189" t="s">
        <v>2295</v>
      </c>
      <c r="E301" s="38">
        <v>6361.84</v>
      </c>
      <c r="F301" s="79">
        <v>6134.35</v>
      </c>
      <c r="G301" s="34">
        <v>227.49</v>
      </c>
      <c r="H301" s="35">
        <f t="shared" si="24"/>
        <v>3.7084613691752179E-2</v>
      </c>
      <c r="I301" s="35">
        <f t="shared" si="23"/>
        <v>3.6571061192765096E-4</v>
      </c>
      <c r="J301" s="118">
        <v>6361.84</v>
      </c>
      <c r="K301" s="121">
        <v>6134.35</v>
      </c>
      <c r="L301" s="71">
        <f t="shared" si="25"/>
        <v>227.48999999999978</v>
      </c>
      <c r="M301" s="41">
        <v>39722</v>
      </c>
      <c r="N301" s="41">
        <v>40086</v>
      </c>
      <c r="O301" s="119">
        <v>39938</v>
      </c>
      <c r="P301" s="120">
        <v>39938</v>
      </c>
      <c r="Q301" s="126">
        <v>40087</v>
      </c>
      <c r="R301" s="128">
        <v>40087</v>
      </c>
    </row>
    <row r="302" spans="2:18" s="31" customFormat="1" x14ac:dyDescent="0.2">
      <c r="B302" s="37" t="s">
        <v>2480</v>
      </c>
      <c r="C302" s="34" t="s">
        <v>2481</v>
      </c>
      <c r="D302" s="189" t="s">
        <v>2482</v>
      </c>
      <c r="E302" s="38">
        <v>6388.31</v>
      </c>
      <c r="F302" s="79">
        <v>58152.69</v>
      </c>
      <c r="G302" s="34">
        <v>4124</v>
      </c>
      <c r="H302" s="35">
        <f t="shared" si="24"/>
        <v>7.0916753807949387E-2</v>
      </c>
      <c r="I302" s="35">
        <f t="shared" si="23"/>
        <v>3.5799778694102055E-3</v>
      </c>
      <c r="J302" s="118">
        <v>62276.69</v>
      </c>
      <c r="K302" s="121">
        <v>58152.69</v>
      </c>
      <c r="L302" s="71">
        <f t="shared" si="25"/>
        <v>4124</v>
      </c>
      <c r="M302" s="41">
        <v>39722</v>
      </c>
      <c r="N302" s="41">
        <v>40086</v>
      </c>
      <c r="O302" s="119">
        <v>39693</v>
      </c>
      <c r="P302" s="120">
        <v>39693</v>
      </c>
      <c r="Q302" s="126">
        <v>40026</v>
      </c>
      <c r="R302" s="128">
        <v>40026</v>
      </c>
    </row>
    <row r="303" spans="2:18" s="31" customFormat="1" x14ac:dyDescent="0.2">
      <c r="B303" s="37" t="s">
        <v>2483</v>
      </c>
      <c r="C303" s="34" t="s">
        <v>2484</v>
      </c>
      <c r="D303" s="189" t="s">
        <v>2485</v>
      </c>
      <c r="E303" s="38">
        <v>6388.31</v>
      </c>
      <c r="F303" s="79">
        <v>58152.69</v>
      </c>
      <c r="G303" s="34">
        <v>4124</v>
      </c>
      <c r="H303" s="36">
        <f t="shared" si="24"/>
        <v>7.0916753807949387E-2</v>
      </c>
      <c r="I303" s="35">
        <f t="shared" si="23"/>
        <v>3.5799778694102055E-3</v>
      </c>
      <c r="J303" s="118">
        <v>62276.69</v>
      </c>
      <c r="K303" s="121">
        <v>58152.69</v>
      </c>
      <c r="L303" s="71">
        <f t="shared" si="25"/>
        <v>4124</v>
      </c>
      <c r="M303" s="41">
        <v>39722</v>
      </c>
      <c r="N303" s="41">
        <v>40086</v>
      </c>
      <c r="O303" s="119">
        <v>39693</v>
      </c>
      <c r="P303" s="120">
        <v>39693</v>
      </c>
      <c r="Q303" s="126">
        <v>40026</v>
      </c>
      <c r="R303" s="128">
        <v>40026</v>
      </c>
    </row>
    <row r="304" spans="2:18" s="31" customFormat="1" x14ac:dyDescent="0.2">
      <c r="B304" s="37" t="s">
        <v>1799</v>
      </c>
      <c r="C304" s="34" t="s">
        <v>1800</v>
      </c>
      <c r="D304" s="189" t="s">
        <v>1801</v>
      </c>
      <c r="E304" s="38">
        <v>6414.59</v>
      </c>
      <c r="F304" s="79">
        <v>5478.76</v>
      </c>
      <c r="G304" s="34">
        <v>935.83</v>
      </c>
      <c r="H304" s="36">
        <f t="shared" si="24"/>
        <v>0.17081054837225942</v>
      </c>
      <c r="I304" s="35">
        <f t="shared" si="23"/>
        <v>3.687429476637247E-4</v>
      </c>
      <c r="J304" s="118">
        <v>6414.59</v>
      </c>
      <c r="K304" s="121">
        <v>5478.76</v>
      </c>
      <c r="L304" s="71">
        <f t="shared" si="25"/>
        <v>935.82999999999993</v>
      </c>
      <c r="M304" s="41">
        <v>39722</v>
      </c>
      <c r="N304" s="41">
        <v>40086</v>
      </c>
      <c r="O304" s="119">
        <v>39741</v>
      </c>
      <c r="P304" s="120">
        <v>39741</v>
      </c>
      <c r="Q304" s="126">
        <v>39871</v>
      </c>
      <c r="R304" s="128">
        <v>39871</v>
      </c>
    </row>
    <row r="305" spans="2:18" s="31" customFormat="1" ht="25.5" x14ac:dyDescent="0.2">
      <c r="B305" s="37" t="s">
        <v>725</v>
      </c>
      <c r="C305" s="34" t="s">
        <v>726</v>
      </c>
      <c r="D305" s="189" t="s">
        <v>727</v>
      </c>
      <c r="E305" s="38">
        <v>6455.63</v>
      </c>
      <c r="F305" s="79">
        <v>6880.7</v>
      </c>
      <c r="G305" s="34">
        <v>-425.07</v>
      </c>
      <c r="H305" s="35">
        <f t="shared" si="24"/>
        <v>-6.1777144767247522E-2</v>
      </c>
      <c r="I305" s="35">
        <f t="shared" si="23"/>
        <v>3.7110213360890893E-4</v>
      </c>
      <c r="J305" s="118">
        <v>6455.63</v>
      </c>
      <c r="K305" s="121">
        <v>6880.7</v>
      </c>
      <c r="L305" s="71">
        <f t="shared" si="25"/>
        <v>-425.06999999999971</v>
      </c>
      <c r="M305" s="41">
        <v>39722</v>
      </c>
      <c r="N305" s="41">
        <v>40086</v>
      </c>
      <c r="O305" s="119">
        <v>40049</v>
      </c>
      <c r="P305" s="120">
        <v>40049</v>
      </c>
      <c r="Q305" s="126">
        <v>40084</v>
      </c>
      <c r="R305" s="128">
        <v>40084</v>
      </c>
    </row>
    <row r="306" spans="2:18" s="31" customFormat="1" x14ac:dyDescent="0.2">
      <c r="B306" s="37" t="s">
        <v>1333</v>
      </c>
      <c r="C306" s="34" t="s">
        <v>1334</v>
      </c>
      <c r="D306" s="189" t="s">
        <v>1335</v>
      </c>
      <c r="E306" s="38">
        <v>6575.01</v>
      </c>
      <c r="F306" s="79">
        <v>31420</v>
      </c>
      <c r="G306" s="34">
        <v>11637.39</v>
      </c>
      <c r="H306" s="36">
        <f t="shared" si="24"/>
        <v>0.3703816040738383</v>
      </c>
      <c r="I306" s="35">
        <f t="shared" si="23"/>
        <v>2.4751556852903433E-3</v>
      </c>
      <c r="J306" s="118">
        <v>43057.39</v>
      </c>
      <c r="K306" s="121">
        <v>31420</v>
      </c>
      <c r="L306" s="71">
        <f t="shared" si="25"/>
        <v>11637.39</v>
      </c>
      <c r="M306" s="41">
        <v>39722</v>
      </c>
      <c r="N306" s="41">
        <v>40086</v>
      </c>
      <c r="O306" s="119">
        <v>39602</v>
      </c>
      <c r="P306" s="120">
        <v>39602</v>
      </c>
      <c r="Q306" s="126">
        <v>40085</v>
      </c>
      <c r="R306" s="128">
        <v>40085</v>
      </c>
    </row>
    <row r="307" spans="2:18" s="31" customFormat="1" x14ac:dyDescent="0.2">
      <c r="B307" s="37" t="s">
        <v>767</v>
      </c>
      <c r="C307" s="34" t="s">
        <v>768</v>
      </c>
      <c r="D307" s="189" t="s">
        <v>768</v>
      </c>
      <c r="E307" s="38">
        <v>6988.79</v>
      </c>
      <c r="F307" s="79" t="s">
        <v>2801</v>
      </c>
      <c r="G307" s="34" t="s">
        <v>2907</v>
      </c>
      <c r="H307" s="35" t="s">
        <v>2907</v>
      </c>
      <c r="I307" s="35">
        <f t="shared" si="23"/>
        <v>4.017508562827496E-4</v>
      </c>
      <c r="J307" s="118">
        <v>6988.79</v>
      </c>
      <c r="K307" s="123" t="s">
        <v>2801</v>
      </c>
      <c r="L307" s="84" t="s">
        <v>2907</v>
      </c>
      <c r="M307" s="41">
        <v>39722</v>
      </c>
      <c r="N307" s="41">
        <v>40086</v>
      </c>
      <c r="O307" s="119">
        <v>40066</v>
      </c>
      <c r="P307" s="120">
        <v>40066</v>
      </c>
      <c r="Q307" s="126">
        <v>40451</v>
      </c>
      <c r="R307" s="128">
        <v>40451</v>
      </c>
    </row>
    <row r="308" spans="2:18" s="31" customFormat="1" x14ac:dyDescent="0.2">
      <c r="B308" s="37" t="s">
        <v>241</v>
      </c>
      <c r="C308" s="34" t="s">
        <v>242</v>
      </c>
      <c r="D308" s="189" t="s">
        <v>243</v>
      </c>
      <c r="E308" s="38">
        <v>7098.01</v>
      </c>
      <c r="F308" s="79">
        <v>5825.08</v>
      </c>
      <c r="G308" s="34">
        <v>1272.93</v>
      </c>
      <c r="H308" s="35">
        <f>G308/F308</f>
        <v>0.21852575415273268</v>
      </c>
      <c r="I308" s="35">
        <f t="shared" si="23"/>
        <v>4.0802937209495773E-4</v>
      </c>
      <c r="J308" s="118">
        <v>7098.01</v>
      </c>
      <c r="K308" s="121">
        <v>5825.08</v>
      </c>
      <c r="L308" s="71">
        <f>J308-K308</f>
        <v>1272.9300000000003</v>
      </c>
      <c r="M308" s="41">
        <v>39722</v>
      </c>
      <c r="N308" s="41">
        <v>40086</v>
      </c>
      <c r="O308" s="119">
        <v>39743</v>
      </c>
      <c r="P308" s="120">
        <v>39743</v>
      </c>
      <c r="Q308" s="126">
        <v>39874</v>
      </c>
      <c r="R308" s="128">
        <v>39874</v>
      </c>
    </row>
    <row r="309" spans="2:18" s="31" customFormat="1" x14ac:dyDescent="0.2">
      <c r="B309" s="37" t="s">
        <v>675</v>
      </c>
      <c r="C309" s="34" t="s">
        <v>676</v>
      </c>
      <c r="D309" s="189" t="s">
        <v>676</v>
      </c>
      <c r="E309" s="38">
        <v>7175.54</v>
      </c>
      <c r="F309" s="79" t="s">
        <v>2801</v>
      </c>
      <c r="G309" s="34" t="s">
        <v>2907</v>
      </c>
      <c r="H309" s="36" t="s">
        <v>2907</v>
      </c>
      <c r="I309" s="35">
        <f t="shared" si="23"/>
        <v>5.7893802256414198E-3</v>
      </c>
      <c r="J309" s="118">
        <v>100711.08</v>
      </c>
      <c r="K309" s="83" t="s">
        <v>2801</v>
      </c>
      <c r="L309" s="71" t="s">
        <v>2907</v>
      </c>
      <c r="M309" s="41">
        <v>39722</v>
      </c>
      <c r="N309" s="41">
        <v>40086</v>
      </c>
      <c r="O309" s="119">
        <v>39343</v>
      </c>
      <c r="P309" s="120">
        <v>39343</v>
      </c>
      <c r="Q309" s="126">
        <v>39752</v>
      </c>
      <c r="R309" s="128">
        <v>39752</v>
      </c>
    </row>
    <row r="310" spans="2:18" s="31" customFormat="1" x14ac:dyDescent="0.2">
      <c r="B310" s="37" t="s">
        <v>572</v>
      </c>
      <c r="C310" s="34" t="s">
        <v>573</v>
      </c>
      <c r="D310" s="189" t="s">
        <v>2286</v>
      </c>
      <c r="E310" s="38">
        <v>7203.21</v>
      </c>
      <c r="F310" s="79">
        <v>6536.66</v>
      </c>
      <c r="G310" s="34">
        <v>666.55</v>
      </c>
      <c r="H310" s="35">
        <f t="shared" ref="H310:H315" si="26">G310/F310</f>
        <v>0.10197103719636634</v>
      </c>
      <c r="I310" s="35">
        <f t="shared" si="23"/>
        <v>4.1407679805581006E-4</v>
      </c>
      <c r="J310" s="118">
        <v>7203.21</v>
      </c>
      <c r="K310" s="121">
        <v>6536.66</v>
      </c>
      <c r="L310" s="71">
        <f t="shared" ref="L310:L315" si="27">J310-K310</f>
        <v>666.55000000000018</v>
      </c>
      <c r="M310" s="41">
        <v>39722</v>
      </c>
      <c r="N310" s="41">
        <v>40086</v>
      </c>
      <c r="O310" s="119">
        <v>39934</v>
      </c>
      <c r="P310" s="120">
        <v>39934</v>
      </c>
      <c r="Q310" s="126">
        <v>40084</v>
      </c>
      <c r="R310" s="128">
        <v>40084</v>
      </c>
    </row>
    <row r="311" spans="2:18" s="31" customFormat="1" x14ac:dyDescent="0.2">
      <c r="B311" s="37" t="s">
        <v>563</v>
      </c>
      <c r="C311" s="34" t="s">
        <v>564</v>
      </c>
      <c r="D311" s="189" t="s">
        <v>565</v>
      </c>
      <c r="E311" s="38">
        <v>7212.73</v>
      </c>
      <c r="F311" s="79">
        <v>8305.1</v>
      </c>
      <c r="G311" s="34">
        <v>-1092.3699999999999</v>
      </c>
      <c r="H311" s="35">
        <f t="shared" si="26"/>
        <v>-0.13153002372036457</v>
      </c>
      <c r="I311" s="35">
        <f t="shared" si="23"/>
        <v>4.1462405561424454E-4</v>
      </c>
      <c r="J311" s="118">
        <v>7212.73</v>
      </c>
      <c r="K311" s="121">
        <v>8305.1</v>
      </c>
      <c r="L311" s="71">
        <f t="shared" si="27"/>
        <v>-1092.3700000000008</v>
      </c>
      <c r="M311" s="41">
        <v>39722</v>
      </c>
      <c r="N311" s="41">
        <v>40086</v>
      </c>
      <c r="O311" s="119">
        <v>39931</v>
      </c>
      <c r="P311" s="120">
        <v>39931</v>
      </c>
      <c r="Q311" s="126">
        <v>40081</v>
      </c>
      <c r="R311" s="128">
        <v>40081</v>
      </c>
    </row>
    <row r="312" spans="2:18" s="31" customFormat="1" x14ac:dyDescent="0.2">
      <c r="B312" s="37" t="s">
        <v>488</v>
      </c>
      <c r="C312" s="34" t="s">
        <v>489</v>
      </c>
      <c r="D312" s="189" t="s">
        <v>490</v>
      </c>
      <c r="E312" s="38">
        <v>7252.5</v>
      </c>
      <c r="F312" s="79">
        <v>9499</v>
      </c>
      <c r="G312" s="34">
        <v>-2246.5</v>
      </c>
      <c r="H312" s="35">
        <f t="shared" si="26"/>
        <v>-0.2364985787977682</v>
      </c>
      <c r="I312" s="35">
        <f t="shared" si="23"/>
        <v>4.1691023556161242E-4</v>
      </c>
      <c r="J312" s="118">
        <v>7252.5</v>
      </c>
      <c r="K312" s="121">
        <v>9499</v>
      </c>
      <c r="L312" s="71">
        <f t="shared" si="27"/>
        <v>-2246.5</v>
      </c>
      <c r="M312" s="41">
        <v>39722</v>
      </c>
      <c r="N312" s="41">
        <v>40086</v>
      </c>
      <c r="O312" s="119">
        <v>39877</v>
      </c>
      <c r="P312" s="120">
        <v>39877</v>
      </c>
      <c r="Q312" s="126">
        <v>40086</v>
      </c>
      <c r="R312" s="128">
        <v>40086</v>
      </c>
    </row>
    <row r="313" spans="2:18" s="31" customFormat="1" x14ac:dyDescent="0.2">
      <c r="B313" s="37" t="s">
        <v>1196</v>
      </c>
      <c r="C313" s="34" t="s">
        <v>1197</v>
      </c>
      <c r="D313" s="189" t="s">
        <v>1198</v>
      </c>
      <c r="E313" s="38">
        <v>7270.59</v>
      </c>
      <c r="F313" s="79">
        <v>15599</v>
      </c>
      <c r="G313" s="34">
        <v>-8328.41</v>
      </c>
      <c r="H313" s="35">
        <f t="shared" si="26"/>
        <v>-0.53390666068337711</v>
      </c>
      <c r="I313" s="35">
        <f t="shared" si="23"/>
        <v>4.179501398927134E-4</v>
      </c>
      <c r="J313" s="118">
        <v>7270.59</v>
      </c>
      <c r="K313" s="121">
        <v>15599</v>
      </c>
      <c r="L313" s="71">
        <f t="shared" si="27"/>
        <v>-8328.41</v>
      </c>
      <c r="M313" s="41">
        <v>39722</v>
      </c>
      <c r="N313" s="41">
        <v>40086</v>
      </c>
      <c r="O313" s="119">
        <v>39854</v>
      </c>
      <c r="P313" s="120">
        <v>39854</v>
      </c>
      <c r="Q313" s="126">
        <v>40219</v>
      </c>
      <c r="R313" s="128">
        <v>40219</v>
      </c>
    </row>
    <row r="314" spans="2:18" s="31" customFormat="1" x14ac:dyDescent="0.2">
      <c r="B314" s="37" t="s">
        <v>695</v>
      </c>
      <c r="C314" s="34" t="s">
        <v>696</v>
      </c>
      <c r="D314" s="189" t="s">
        <v>697</v>
      </c>
      <c r="E314" s="38">
        <v>7348.42</v>
      </c>
      <c r="F314" s="79">
        <v>8289.43</v>
      </c>
      <c r="G314" s="34">
        <v>-941.01</v>
      </c>
      <c r="H314" s="36">
        <f t="shared" si="26"/>
        <v>-0.11351926489517372</v>
      </c>
      <c r="I314" s="35">
        <f t="shared" si="23"/>
        <v>4.2242420037306641E-4</v>
      </c>
      <c r="J314" s="118">
        <v>7348.42</v>
      </c>
      <c r="K314" s="121">
        <v>8289.43</v>
      </c>
      <c r="L314" s="71">
        <f t="shared" si="27"/>
        <v>-941.01000000000022</v>
      </c>
      <c r="M314" s="41">
        <v>39722</v>
      </c>
      <c r="N314" s="41">
        <v>40086</v>
      </c>
      <c r="O314" s="119">
        <v>40030</v>
      </c>
      <c r="P314" s="120">
        <v>40030</v>
      </c>
      <c r="Q314" s="126">
        <v>40084</v>
      </c>
      <c r="R314" s="128">
        <v>40084</v>
      </c>
    </row>
    <row r="315" spans="2:18" s="31" customFormat="1" x14ac:dyDescent="0.2">
      <c r="B315" s="37" t="s">
        <v>754</v>
      </c>
      <c r="C315" s="34" t="s">
        <v>755</v>
      </c>
      <c r="D315" s="189" t="s">
        <v>756</v>
      </c>
      <c r="E315" s="38">
        <v>7640.88</v>
      </c>
      <c r="F315" s="79">
        <v>11709.9</v>
      </c>
      <c r="G315" s="34">
        <v>-4069.02</v>
      </c>
      <c r="H315" s="35">
        <f t="shared" si="26"/>
        <v>-0.34748546102016242</v>
      </c>
      <c r="I315" s="35">
        <f t="shared" si="23"/>
        <v>4.3923627448438652E-4</v>
      </c>
      <c r="J315" s="118">
        <v>7640.88</v>
      </c>
      <c r="K315" s="121">
        <v>11709.9</v>
      </c>
      <c r="L315" s="71">
        <f t="shared" si="27"/>
        <v>-4069.0199999999995</v>
      </c>
      <c r="M315" s="41">
        <v>39722</v>
      </c>
      <c r="N315" s="41">
        <v>40086</v>
      </c>
      <c r="O315" s="119">
        <v>40064</v>
      </c>
      <c r="P315" s="120">
        <v>40064</v>
      </c>
      <c r="Q315" s="126">
        <v>40084</v>
      </c>
      <c r="R315" s="128">
        <v>40084</v>
      </c>
    </row>
    <row r="316" spans="2:18" s="31" customFormat="1" x14ac:dyDescent="0.2">
      <c r="B316" s="37" t="s">
        <v>645</v>
      </c>
      <c r="C316" s="34" t="s">
        <v>646</v>
      </c>
      <c r="D316" s="189" t="s">
        <v>646</v>
      </c>
      <c r="E316" s="38">
        <v>7664.02</v>
      </c>
      <c r="F316" s="79" t="s">
        <v>2801</v>
      </c>
      <c r="G316" s="34" t="s">
        <v>2907</v>
      </c>
      <c r="H316" s="36" t="s">
        <v>2907</v>
      </c>
      <c r="I316" s="35">
        <f t="shared" si="23"/>
        <v>9.8225114971512428E-3</v>
      </c>
      <c r="J316" s="118">
        <v>170870.75</v>
      </c>
      <c r="K316" s="83" t="s">
        <v>2801</v>
      </c>
      <c r="L316" s="71" t="s">
        <v>2907</v>
      </c>
      <c r="M316" s="41">
        <v>39722</v>
      </c>
      <c r="N316" s="41">
        <v>40086</v>
      </c>
      <c r="O316" s="119">
        <v>39343</v>
      </c>
      <c r="P316" s="120">
        <v>39343</v>
      </c>
      <c r="Q316" s="126">
        <v>39752</v>
      </c>
      <c r="R316" s="128">
        <v>39752</v>
      </c>
    </row>
    <row r="317" spans="2:18" s="31" customFormat="1" x14ac:dyDescent="0.2">
      <c r="B317" s="37" t="s">
        <v>1193</v>
      </c>
      <c r="C317" s="34" t="s">
        <v>1194</v>
      </c>
      <c r="D317" s="189" t="s">
        <v>1195</v>
      </c>
      <c r="E317" s="38">
        <v>7834.47</v>
      </c>
      <c r="F317" s="79">
        <v>6136.46</v>
      </c>
      <c r="G317" s="34">
        <v>1698.01</v>
      </c>
      <c r="H317" s="35">
        <f t="shared" ref="H317:H324" si="28">G317/F317</f>
        <v>0.27670839539408715</v>
      </c>
      <c r="I317" s="35">
        <f t="shared" si="23"/>
        <v>4.5036480292318315E-4</v>
      </c>
      <c r="J317" s="118">
        <v>7834.47</v>
      </c>
      <c r="K317" s="121">
        <v>6136.46</v>
      </c>
      <c r="L317" s="71">
        <f t="shared" ref="L317:L324" si="29">J317-K317</f>
        <v>1698.0100000000002</v>
      </c>
      <c r="M317" s="41">
        <v>39722</v>
      </c>
      <c r="N317" s="41">
        <v>40086</v>
      </c>
      <c r="O317" s="119">
        <v>39854</v>
      </c>
      <c r="P317" s="120">
        <v>39854</v>
      </c>
      <c r="Q317" s="126">
        <v>40219</v>
      </c>
      <c r="R317" s="128">
        <v>40219</v>
      </c>
    </row>
    <row r="318" spans="2:18" s="31" customFormat="1" x14ac:dyDescent="0.2">
      <c r="B318" s="37" t="s">
        <v>569</v>
      </c>
      <c r="C318" s="34" t="s">
        <v>570</v>
      </c>
      <c r="D318" s="189" t="s">
        <v>571</v>
      </c>
      <c r="E318" s="38">
        <v>7976.05</v>
      </c>
      <c r="F318" s="79">
        <v>8960.11</v>
      </c>
      <c r="G318" s="34">
        <v>-984.06</v>
      </c>
      <c r="H318" s="35">
        <f t="shared" si="28"/>
        <v>-0.109826776680197</v>
      </c>
      <c r="I318" s="35">
        <f t="shared" si="23"/>
        <v>4.5850353455376754E-4</v>
      </c>
      <c r="J318" s="118">
        <v>7976.05</v>
      </c>
      <c r="K318" s="121">
        <v>8960.11</v>
      </c>
      <c r="L318" s="71">
        <f t="shared" si="29"/>
        <v>-984.0600000000004</v>
      </c>
      <c r="M318" s="41">
        <v>39722</v>
      </c>
      <c r="N318" s="41">
        <v>40086</v>
      </c>
      <c r="O318" s="119">
        <v>39934</v>
      </c>
      <c r="P318" s="120">
        <v>39934</v>
      </c>
      <c r="Q318" s="126">
        <v>40081</v>
      </c>
      <c r="R318" s="128">
        <v>40081</v>
      </c>
    </row>
    <row r="319" spans="2:18" s="31" customFormat="1" x14ac:dyDescent="0.2">
      <c r="B319" s="37" t="s">
        <v>1076</v>
      </c>
      <c r="C319" s="34" t="s">
        <v>1077</v>
      </c>
      <c r="D319" s="189" t="s">
        <v>1078</v>
      </c>
      <c r="E319" s="38">
        <v>8141.4</v>
      </c>
      <c r="F319" s="79">
        <v>7959.6</v>
      </c>
      <c r="G319" s="34">
        <v>181.79999999999927</v>
      </c>
      <c r="H319" s="36">
        <f t="shared" si="28"/>
        <v>2.284034373586603E-2</v>
      </c>
      <c r="I319" s="35">
        <f t="shared" si="23"/>
        <v>4.6800868552930868E-4</v>
      </c>
      <c r="J319" s="118">
        <v>8141.4</v>
      </c>
      <c r="K319" s="121">
        <v>7959.6</v>
      </c>
      <c r="L319" s="71">
        <f t="shared" si="29"/>
        <v>181.79999999999927</v>
      </c>
      <c r="M319" s="41">
        <v>39722</v>
      </c>
      <c r="N319" s="41">
        <v>40086</v>
      </c>
      <c r="O319" s="119">
        <v>39765</v>
      </c>
      <c r="P319" s="120">
        <v>39765</v>
      </c>
      <c r="Q319" s="126">
        <v>39903</v>
      </c>
      <c r="R319" s="128">
        <v>39903</v>
      </c>
    </row>
    <row r="320" spans="2:18" s="31" customFormat="1" x14ac:dyDescent="0.2">
      <c r="B320" s="37" t="s">
        <v>981</v>
      </c>
      <c r="C320" s="34" t="s">
        <v>982</v>
      </c>
      <c r="D320" s="189" t="s">
        <v>983</v>
      </c>
      <c r="E320" s="38">
        <v>8168.43</v>
      </c>
      <c r="F320" s="79">
        <v>6910</v>
      </c>
      <c r="G320" s="34">
        <v>1258.43</v>
      </c>
      <c r="H320" s="35">
        <f t="shared" si="28"/>
        <v>0.18211722141823444</v>
      </c>
      <c r="I320" s="35">
        <f t="shared" si="23"/>
        <v>4.6956250609700683E-4</v>
      </c>
      <c r="J320" s="118">
        <v>8168.43</v>
      </c>
      <c r="K320" s="121">
        <v>6910</v>
      </c>
      <c r="L320" s="71">
        <f t="shared" si="29"/>
        <v>1258.4300000000003</v>
      </c>
      <c r="M320" s="41">
        <v>39722</v>
      </c>
      <c r="N320" s="41">
        <v>40086</v>
      </c>
      <c r="O320" s="119">
        <v>39694</v>
      </c>
      <c r="P320" s="120">
        <v>39694</v>
      </c>
      <c r="Q320" s="126">
        <v>40059</v>
      </c>
      <c r="R320" s="128">
        <v>40059</v>
      </c>
    </row>
    <row r="321" spans="2:18" s="31" customFormat="1" x14ac:dyDescent="0.2">
      <c r="B321" s="37" t="s">
        <v>2420</v>
      </c>
      <c r="C321" s="34" t="s">
        <v>2421</v>
      </c>
      <c r="D321" s="189" t="s">
        <v>2422</v>
      </c>
      <c r="E321" s="38">
        <v>8433.42</v>
      </c>
      <c r="F321" s="79">
        <v>13645.17</v>
      </c>
      <c r="G321" s="34">
        <v>-146.3700000000008</v>
      </c>
      <c r="H321" s="36">
        <f t="shared" si="28"/>
        <v>-1.0726872585684223E-2</v>
      </c>
      <c r="I321" s="35">
        <f t="shared" si="23"/>
        <v>7.759790262391029E-4</v>
      </c>
      <c r="J321" s="118">
        <v>13498.8</v>
      </c>
      <c r="K321" s="121">
        <v>13645.17</v>
      </c>
      <c r="L321" s="71">
        <f t="shared" si="29"/>
        <v>-146.3700000000008</v>
      </c>
      <c r="M321" s="41">
        <v>39722</v>
      </c>
      <c r="N321" s="41">
        <v>40086</v>
      </c>
      <c r="O321" s="119">
        <v>39454</v>
      </c>
      <c r="P321" s="120">
        <v>39454</v>
      </c>
      <c r="Q321" s="126">
        <v>39659</v>
      </c>
      <c r="R321" s="128">
        <v>39659</v>
      </c>
    </row>
    <row r="322" spans="2:18" s="31" customFormat="1" x14ac:dyDescent="0.2">
      <c r="B322" s="37" t="s">
        <v>1796</v>
      </c>
      <c r="C322" s="34" t="s">
        <v>1797</v>
      </c>
      <c r="D322" s="189" t="s">
        <v>1798</v>
      </c>
      <c r="E322" s="38">
        <v>8434.44</v>
      </c>
      <c r="F322" s="79">
        <v>7206</v>
      </c>
      <c r="G322" s="34">
        <v>1228.44</v>
      </c>
      <c r="H322" s="36">
        <f t="shared" si="28"/>
        <v>0.17047460449625312</v>
      </c>
      <c r="I322" s="35">
        <f t="shared" si="23"/>
        <v>4.8485410096246626E-4</v>
      </c>
      <c r="J322" s="118">
        <v>8434.44</v>
      </c>
      <c r="K322" s="121">
        <v>7206</v>
      </c>
      <c r="L322" s="71">
        <f t="shared" si="29"/>
        <v>1228.4400000000005</v>
      </c>
      <c r="M322" s="41">
        <v>39722</v>
      </c>
      <c r="N322" s="41">
        <v>40086</v>
      </c>
      <c r="O322" s="119">
        <v>39738</v>
      </c>
      <c r="P322" s="120">
        <v>39738</v>
      </c>
      <c r="Q322" s="126">
        <v>40103</v>
      </c>
      <c r="R322" s="128">
        <v>40103</v>
      </c>
    </row>
    <row r="323" spans="2:18" s="31" customFormat="1" x14ac:dyDescent="0.2">
      <c r="B323" s="37" t="s">
        <v>2745</v>
      </c>
      <c r="C323" s="34" t="s">
        <v>2746</v>
      </c>
      <c r="D323" s="189" t="s">
        <v>2747</v>
      </c>
      <c r="E323" s="38">
        <v>8549.7000000000007</v>
      </c>
      <c r="F323" s="79">
        <v>3626</v>
      </c>
      <c r="G323" s="34">
        <v>7960.17</v>
      </c>
      <c r="H323" s="36">
        <f t="shared" si="28"/>
        <v>2.1953033645890789</v>
      </c>
      <c r="I323" s="35">
        <f t="shared" si="23"/>
        <v>6.6603141867726818E-4</v>
      </c>
      <c r="J323" s="118">
        <v>11586.17</v>
      </c>
      <c r="K323" s="121">
        <v>3626</v>
      </c>
      <c r="L323" s="71">
        <f t="shared" si="29"/>
        <v>7960.17</v>
      </c>
      <c r="M323" s="41">
        <v>39722</v>
      </c>
      <c r="N323" s="41">
        <v>40086</v>
      </c>
      <c r="O323" s="119">
        <v>39374</v>
      </c>
      <c r="P323" s="120">
        <v>39374</v>
      </c>
      <c r="Q323" s="126">
        <v>39739</v>
      </c>
      <c r="R323" s="128">
        <v>39739</v>
      </c>
    </row>
    <row r="324" spans="2:18" s="31" customFormat="1" x14ac:dyDescent="0.2">
      <c r="B324" s="37" t="s">
        <v>61</v>
      </c>
      <c r="C324" s="34" t="s">
        <v>62</v>
      </c>
      <c r="D324" s="189" t="s">
        <v>63</v>
      </c>
      <c r="E324" s="38">
        <v>8561.9</v>
      </c>
      <c r="F324" s="79">
        <v>10793.5</v>
      </c>
      <c r="G324" s="34">
        <v>-2231.6</v>
      </c>
      <c r="H324" s="35">
        <f t="shared" si="28"/>
        <v>-0.20675406494649556</v>
      </c>
      <c r="I324" s="35">
        <f t="shared" si="23"/>
        <v>4.9218114386142284E-4</v>
      </c>
      <c r="J324" s="118">
        <v>8561.9</v>
      </c>
      <c r="K324" s="121">
        <v>10793.5</v>
      </c>
      <c r="L324" s="71">
        <f t="shared" si="29"/>
        <v>-2231.6000000000004</v>
      </c>
      <c r="M324" s="41">
        <v>39722</v>
      </c>
      <c r="N324" s="41">
        <v>40086</v>
      </c>
      <c r="O324" s="119">
        <v>39972</v>
      </c>
      <c r="P324" s="120">
        <v>39972</v>
      </c>
      <c r="Q324" s="126">
        <v>40084</v>
      </c>
      <c r="R324" s="128">
        <v>40084</v>
      </c>
    </row>
    <row r="325" spans="2:18" s="31" customFormat="1" x14ac:dyDescent="0.2">
      <c r="B325" s="37" t="s">
        <v>649</v>
      </c>
      <c r="C325" s="34" t="s">
        <v>650</v>
      </c>
      <c r="D325" s="189" t="s">
        <v>650</v>
      </c>
      <c r="E325" s="38">
        <v>8653.84</v>
      </c>
      <c r="F325" s="79" t="s">
        <v>2801</v>
      </c>
      <c r="G325" s="34" t="s">
        <v>2907</v>
      </c>
      <c r="H325" s="35" t="s">
        <v>2907</v>
      </c>
      <c r="I325" s="35">
        <f t="shared" si="23"/>
        <v>7.1788769389631345E-3</v>
      </c>
      <c r="J325" s="118">
        <v>124882.53</v>
      </c>
      <c r="K325" s="83" t="s">
        <v>2801</v>
      </c>
      <c r="L325" s="71" t="s">
        <v>2907</v>
      </c>
      <c r="M325" s="41">
        <v>39722</v>
      </c>
      <c r="N325" s="41">
        <v>40086</v>
      </c>
      <c r="O325" s="119">
        <v>39343</v>
      </c>
      <c r="P325" s="120">
        <v>39343</v>
      </c>
      <c r="Q325" s="126">
        <v>39752</v>
      </c>
      <c r="R325" s="128">
        <v>39752</v>
      </c>
    </row>
    <row r="326" spans="2:18" s="31" customFormat="1" x14ac:dyDescent="0.2">
      <c r="B326" s="37" t="s">
        <v>1164</v>
      </c>
      <c r="C326" s="34" t="s">
        <v>1165</v>
      </c>
      <c r="D326" s="189" t="s">
        <v>1166</v>
      </c>
      <c r="E326" s="38">
        <v>9268.4500000000007</v>
      </c>
      <c r="F326" s="79">
        <v>11955.45</v>
      </c>
      <c r="G326" s="34">
        <v>-2687</v>
      </c>
      <c r="H326" s="35">
        <f t="shared" ref="H326:H334" si="30">G326/F326</f>
        <v>-0.22475105495819897</v>
      </c>
      <c r="I326" s="35">
        <f t="shared" si="23"/>
        <v>5.3279719721351635E-4</v>
      </c>
      <c r="J326" s="118">
        <v>9268.4500000000007</v>
      </c>
      <c r="K326" s="121">
        <v>11955.45</v>
      </c>
      <c r="L326" s="71">
        <f t="shared" ref="L326:L334" si="31">J326-K326</f>
        <v>-2687</v>
      </c>
      <c r="M326" s="41">
        <v>39722</v>
      </c>
      <c r="N326" s="41">
        <v>40086</v>
      </c>
      <c r="O326" s="119">
        <v>39821</v>
      </c>
      <c r="P326" s="120">
        <v>39821</v>
      </c>
      <c r="Q326" s="126">
        <v>39995</v>
      </c>
      <c r="R326" s="128">
        <v>39995</v>
      </c>
    </row>
    <row r="327" spans="2:18" s="31" customFormat="1" x14ac:dyDescent="0.2">
      <c r="B327" s="37" t="s">
        <v>1199</v>
      </c>
      <c r="C327" s="34" t="s">
        <v>1503</v>
      </c>
      <c r="D327" s="189" t="s">
        <v>1504</v>
      </c>
      <c r="E327" s="38">
        <v>9284.5</v>
      </c>
      <c r="F327" s="79">
        <v>15623</v>
      </c>
      <c r="G327" s="34">
        <v>-6338.5</v>
      </c>
      <c r="H327" s="35">
        <f t="shared" si="30"/>
        <v>-0.40571593163924985</v>
      </c>
      <c r="I327" s="35">
        <f t="shared" si="23"/>
        <v>5.3371983206780983E-4</v>
      </c>
      <c r="J327" s="118">
        <v>9284.5</v>
      </c>
      <c r="K327" s="121">
        <v>15623</v>
      </c>
      <c r="L327" s="71">
        <f t="shared" si="31"/>
        <v>-6338.5</v>
      </c>
      <c r="M327" s="41">
        <v>39722</v>
      </c>
      <c r="N327" s="41">
        <v>40086</v>
      </c>
      <c r="O327" s="119">
        <v>39856</v>
      </c>
      <c r="P327" s="120">
        <v>39856</v>
      </c>
      <c r="Q327" s="126">
        <v>40086</v>
      </c>
      <c r="R327" s="128">
        <v>40086</v>
      </c>
    </row>
    <row r="328" spans="2:18" s="31" customFormat="1" x14ac:dyDescent="0.2">
      <c r="B328" s="37" t="s">
        <v>1938</v>
      </c>
      <c r="C328" s="34" t="s">
        <v>1939</v>
      </c>
      <c r="D328" s="189" t="s">
        <v>1940</v>
      </c>
      <c r="E328" s="38">
        <v>9305</v>
      </c>
      <c r="F328" s="79">
        <v>9459</v>
      </c>
      <c r="G328" s="34">
        <v>-2727.21</v>
      </c>
      <c r="H328" s="36">
        <f t="shared" si="30"/>
        <v>-0.28831906121154455</v>
      </c>
      <c r="I328" s="35">
        <f t="shared" si="23"/>
        <v>3.8697720160652286E-4</v>
      </c>
      <c r="J328" s="118">
        <v>6731.79</v>
      </c>
      <c r="K328" s="121">
        <v>9459</v>
      </c>
      <c r="L328" s="71">
        <f t="shared" si="31"/>
        <v>-2727.21</v>
      </c>
      <c r="M328" s="41">
        <v>39722</v>
      </c>
      <c r="N328" s="41">
        <v>40086</v>
      </c>
      <c r="O328" s="119">
        <v>38944</v>
      </c>
      <c r="P328" s="120">
        <v>38944</v>
      </c>
      <c r="Q328" s="126">
        <v>39309</v>
      </c>
      <c r="R328" s="128">
        <v>39309</v>
      </c>
    </row>
    <row r="329" spans="2:18" s="31" customFormat="1" x14ac:dyDescent="0.2">
      <c r="B329" s="37" t="s">
        <v>2287</v>
      </c>
      <c r="C329" s="34" t="s">
        <v>2288</v>
      </c>
      <c r="D329" s="189" t="s">
        <v>2289</v>
      </c>
      <c r="E329" s="38">
        <v>9732.11</v>
      </c>
      <c r="F329" s="79">
        <v>10104.950000000001</v>
      </c>
      <c r="G329" s="34">
        <v>-372.84</v>
      </c>
      <c r="H329" s="35">
        <f t="shared" si="30"/>
        <v>-3.6896768415479536E-2</v>
      </c>
      <c r="I329" s="35">
        <f t="shared" si="23"/>
        <v>5.5945070977063416E-4</v>
      </c>
      <c r="J329" s="118">
        <v>9732.11</v>
      </c>
      <c r="K329" s="121">
        <v>10104.950000000001</v>
      </c>
      <c r="L329" s="71">
        <f t="shared" si="31"/>
        <v>-372.84000000000015</v>
      </c>
      <c r="M329" s="41">
        <v>39722</v>
      </c>
      <c r="N329" s="41">
        <v>40086</v>
      </c>
      <c r="O329" s="119">
        <v>39937</v>
      </c>
      <c r="P329" s="120">
        <v>39937</v>
      </c>
      <c r="Q329" s="126">
        <v>40084</v>
      </c>
      <c r="R329" s="128">
        <v>40084</v>
      </c>
    </row>
    <row r="330" spans="2:18" s="31" customFormat="1" x14ac:dyDescent="0.2">
      <c r="B330" s="37" t="s">
        <v>957</v>
      </c>
      <c r="C330" s="34" t="s">
        <v>958</v>
      </c>
      <c r="D330" s="189" t="s">
        <v>959</v>
      </c>
      <c r="E330" s="38">
        <v>9780.74</v>
      </c>
      <c r="F330" s="79">
        <v>9458</v>
      </c>
      <c r="G330" s="34">
        <v>322.74</v>
      </c>
      <c r="H330" s="36">
        <f t="shared" si="30"/>
        <v>3.4123493338972299E-2</v>
      </c>
      <c r="I330" s="35">
        <f t="shared" si="23"/>
        <v>5.6224620715158709E-4</v>
      </c>
      <c r="J330" s="118">
        <v>9780.74</v>
      </c>
      <c r="K330" s="121">
        <v>9458</v>
      </c>
      <c r="L330" s="71">
        <f t="shared" si="31"/>
        <v>322.73999999999978</v>
      </c>
      <c r="M330" s="41">
        <v>39722</v>
      </c>
      <c r="N330" s="41">
        <v>40086</v>
      </c>
      <c r="O330" s="119">
        <v>39511</v>
      </c>
      <c r="P330" s="120">
        <v>39511</v>
      </c>
      <c r="Q330" s="126">
        <v>39876</v>
      </c>
      <c r="R330" s="128">
        <v>39876</v>
      </c>
    </row>
    <row r="331" spans="2:18" s="31" customFormat="1" ht="25.5" x14ac:dyDescent="0.2">
      <c r="B331" s="37" t="s">
        <v>2296</v>
      </c>
      <c r="C331" s="34" t="s">
        <v>2297</v>
      </c>
      <c r="D331" s="189" t="s">
        <v>2298</v>
      </c>
      <c r="E331" s="38">
        <v>9834.92</v>
      </c>
      <c r="F331" s="79">
        <v>8465.26</v>
      </c>
      <c r="G331" s="34">
        <v>1369.66</v>
      </c>
      <c r="H331" s="35">
        <f t="shared" si="30"/>
        <v>0.16179774749978146</v>
      </c>
      <c r="I331" s="35">
        <f t="shared" si="23"/>
        <v>5.6536074649150131E-4</v>
      </c>
      <c r="J331" s="118">
        <v>9834.92</v>
      </c>
      <c r="K331" s="121">
        <v>8465.26</v>
      </c>
      <c r="L331" s="71">
        <f t="shared" si="31"/>
        <v>1369.6599999999999</v>
      </c>
      <c r="M331" s="41">
        <v>39722</v>
      </c>
      <c r="N331" s="41">
        <v>40086</v>
      </c>
      <c r="O331" s="119">
        <v>39944</v>
      </c>
      <c r="P331" s="120">
        <v>39944</v>
      </c>
      <c r="Q331" s="126">
        <v>40087</v>
      </c>
      <c r="R331" s="128">
        <v>40087</v>
      </c>
    </row>
    <row r="332" spans="2:18" s="31" customFormat="1" x14ac:dyDescent="0.2">
      <c r="B332" s="37" t="s">
        <v>497</v>
      </c>
      <c r="C332" s="34" t="s">
        <v>498</v>
      </c>
      <c r="D332" s="189" t="s">
        <v>499</v>
      </c>
      <c r="E332" s="38">
        <v>9991.4500000000007</v>
      </c>
      <c r="F332" s="79">
        <v>5849</v>
      </c>
      <c r="G332" s="34">
        <v>4142.45</v>
      </c>
      <c r="H332" s="35">
        <f t="shared" si="30"/>
        <v>0.70823217644041714</v>
      </c>
      <c r="I332" s="35">
        <f t="shared" si="23"/>
        <v>5.7435887943496351E-4</v>
      </c>
      <c r="J332" s="118">
        <v>9991.4500000000007</v>
      </c>
      <c r="K332" s="121">
        <v>5849</v>
      </c>
      <c r="L332" s="71">
        <f t="shared" si="31"/>
        <v>4142.4500000000007</v>
      </c>
      <c r="M332" s="41">
        <v>39722</v>
      </c>
      <c r="N332" s="41">
        <v>40086</v>
      </c>
      <c r="O332" s="119">
        <v>39888</v>
      </c>
      <c r="P332" s="120">
        <v>39888</v>
      </c>
      <c r="Q332" s="126">
        <v>40086</v>
      </c>
      <c r="R332" s="128">
        <v>40086</v>
      </c>
    </row>
    <row r="333" spans="2:18" s="31" customFormat="1" x14ac:dyDescent="0.2">
      <c r="B333" s="37" t="s">
        <v>479</v>
      </c>
      <c r="C333" s="34" t="s">
        <v>480</v>
      </c>
      <c r="D333" s="189" t="s">
        <v>481</v>
      </c>
      <c r="E333" s="38">
        <v>10012.459999999999</v>
      </c>
      <c r="F333" s="79">
        <v>9704</v>
      </c>
      <c r="G333" s="34">
        <v>308.45999999999913</v>
      </c>
      <c r="H333" s="35">
        <f t="shared" si="30"/>
        <v>3.1786892003297519E-2</v>
      </c>
      <c r="I333" s="35">
        <f t="shared" si="23"/>
        <v>5.7556664007600436E-4</v>
      </c>
      <c r="J333" s="118">
        <v>10012.459999999999</v>
      </c>
      <c r="K333" s="121">
        <v>9704</v>
      </c>
      <c r="L333" s="71">
        <f t="shared" si="31"/>
        <v>308.45999999999913</v>
      </c>
      <c r="M333" s="41">
        <v>39722</v>
      </c>
      <c r="N333" s="41">
        <v>40086</v>
      </c>
      <c r="O333" s="119">
        <v>39869</v>
      </c>
      <c r="P333" s="120">
        <v>39869</v>
      </c>
      <c r="Q333" s="126">
        <v>40234</v>
      </c>
      <c r="R333" s="128">
        <v>40234</v>
      </c>
    </row>
    <row r="334" spans="2:18" s="31" customFormat="1" x14ac:dyDescent="0.2">
      <c r="B334" s="37" t="s">
        <v>1155</v>
      </c>
      <c r="C334" s="34" t="s">
        <v>1156</v>
      </c>
      <c r="D334" s="189" t="s">
        <v>1157</v>
      </c>
      <c r="E334" s="38">
        <v>10434.41</v>
      </c>
      <c r="F334" s="79">
        <v>9149</v>
      </c>
      <c r="G334" s="34">
        <v>1285.4100000000001</v>
      </c>
      <c r="H334" s="35">
        <f t="shared" si="30"/>
        <v>0.14049732211170621</v>
      </c>
      <c r="I334" s="35">
        <f t="shared" ref="I334:I397" si="32">J334/17395831</f>
        <v>5.9982245171271212E-4</v>
      </c>
      <c r="J334" s="118">
        <v>10434.41</v>
      </c>
      <c r="K334" s="121">
        <v>9149</v>
      </c>
      <c r="L334" s="71">
        <f t="shared" si="31"/>
        <v>1285.4099999999999</v>
      </c>
      <c r="M334" s="41">
        <v>39722</v>
      </c>
      <c r="N334" s="41">
        <v>40086</v>
      </c>
      <c r="O334" s="119">
        <v>39797</v>
      </c>
      <c r="P334" s="120">
        <v>39797</v>
      </c>
      <c r="Q334" s="126">
        <v>40159</v>
      </c>
      <c r="R334" s="128">
        <v>40159</v>
      </c>
    </row>
    <row r="335" spans="2:18" s="31" customFormat="1" x14ac:dyDescent="0.2">
      <c r="B335" s="37" t="s">
        <v>945</v>
      </c>
      <c r="C335" s="34" t="s">
        <v>2681</v>
      </c>
      <c r="D335" s="189" t="s">
        <v>2681</v>
      </c>
      <c r="E335" s="38">
        <v>10646</v>
      </c>
      <c r="F335" s="79" t="s">
        <v>2801</v>
      </c>
      <c r="G335" s="34" t="s">
        <v>2907</v>
      </c>
      <c r="H335" s="36" t="s">
        <v>2907</v>
      </c>
      <c r="I335" s="35">
        <f t="shared" si="32"/>
        <v>0</v>
      </c>
      <c r="J335" s="118">
        <v>0</v>
      </c>
      <c r="K335" s="83" t="s">
        <v>2801</v>
      </c>
      <c r="L335" s="71" t="s">
        <v>2907</v>
      </c>
      <c r="M335" s="41">
        <v>39722</v>
      </c>
      <c r="N335" s="41">
        <v>40086</v>
      </c>
      <c r="O335" s="119">
        <v>38623</v>
      </c>
      <c r="P335" s="120">
        <v>38623</v>
      </c>
      <c r="Q335" s="126">
        <v>38625</v>
      </c>
      <c r="R335" s="128">
        <v>38625</v>
      </c>
    </row>
    <row r="336" spans="2:18" s="31" customFormat="1" ht="25.5" x14ac:dyDescent="0.2">
      <c r="B336" s="37" t="s">
        <v>1505</v>
      </c>
      <c r="C336" s="34" t="s">
        <v>1506</v>
      </c>
      <c r="D336" s="189" t="s">
        <v>466</v>
      </c>
      <c r="E336" s="38">
        <v>10814.58</v>
      </c>
      <c r="F336" s="79">
        <v>7030</v>
      </c>
      <c r="G336" s="34">
        <v>3784.58</v>
      </c>
      <c r="H336" s="35">
        <f>G336/F336</f>
        <v>0.53834708392603126</v>
      </c>
      <c r="I336" s="35">
        <f t="shared" si="32"/>
        <v>6.2167653847637399E-4</v>
      </c>
      <c r="J336" s="118">
        <v>10814.58</v>
      </c>
      <c r="K336" s="121">
        <v>7030</v>
      </c>
      <c r="L336" s="71">
        <f>J336-K336</f>
        <v>3784.58</v>
      </c>
      <c r="M336" s="41">
        <v>39722</v>
      </c>
      <c r="N336" s="41">
        <v>40086</v>
      </c>
      <c r="O336" s="119">
        <v>39856</v>
      </c>
      <c r="P336" s="120">
        <v>39856</v>
      </c>
      <c r="Q336" s="126">
        <v>40221</v>
      </c>
      <c r="R336" s="128">
        <v>40221</v>
      </c>
    </row>
    <row r="337" spans="2:18" s="31" customFormat="1" x14ac:dyDescent="0.2">
      <c r="B337" s="37" t="s">
        <v>470</v>
      </c>
      <c r="C337" s="34" t="s">
        <v>471</v>
      </c>
      <c r="D337" s="189" t="s">
        <v>472</v>
      </c>
      <c r="E337" s="38">
        <v>10819.37</v>
      </c>
      <c r="F337" s="79">
        <v>14288</v>
      </c>
      <c r="G337" s="34">
        <v>-3468.63</v>
      </c>
      <c r="H337" s="35">
        <f>G337/F337</f>
        <v>-0.24276525755879061</v>
      </c>
      <c r="I337" s="35">
        <f t="shared" si="32"/>
        <v>6.2195189180672085E-4</v>
      </c>
      <c r="J337" s="118">
        <v>10819.37</v>
      </c>
      <c r="K337" s="121">
        <v>14288</v>
      </c>
      <c r="L337" s="71">
        <f>J337-K337</f>
        <v>-3468.6299999999992</v>
      </c>
      <c r="M337" s="41">
        <v>39722</v>
      </c>
      <c r="N337" s="41">
        <v>40086</v>
      </c>
      <c r="O337" s="119">
        <v>39861</v>
      </c>
      <c r="P337" s="120">
        <v>39861</v>
      </c>
      <c r="Q337" s="126">
        <v>40225</v>
      </c>
      <c r="R337" s="128">
        <v>40225</v>
      </c>
    </row>
    <row r="338" spans="2:18" s="31" customFormat="1" x14ac:dyDescent="0.2">
      <c r="B338" s="37" t="s">
        <v>1781</v>
      </c>
      <c r="C338" s="34" t="s">
        <v>1782</v>
      </c>
      <c r="D338" s="189" t="s">
        <v>1783</v>
      </c>
      <c r="E338" s="38">
        <v>11468.78</v>
      </c>
      <c r="F338" s="79">
        <v>9536</v>
      </c>
      <c r="G338" s="34">
        <v>1932.78</v>
      </c>
      <c r="H338" s="36">
        <f>G338/F338</f>
        <v>0.20268246644295301</v>
      </c>
      <c r="I338" s="35">
        <f t="shared" si="32"/>
        <v>6.5928325010745394E-4</v>
      </c>
      <c r="J338" s="118">
        <v>11468.78</v>
      </c>
      <c r="K338" s="121">
        <v>9536</v>
      </c>
      <c r="L338" s="71">
        <f>J338-K338</f>
        <v>1932.7800000000007</v>
      </c>
      <c r="M338" s="41">
        <v>39722</v>
      </c>
      <c r="N338" s="41">
        <v>40086</v>
      </c>
      <c r="O338" s="119">
        <v>39720</v>
      </c>
      <c r="P338" s="120">
        <v>39720</v>
      </c>
      <c r="Q338" s="126">
        <v>40085</v>
      </c>
      <c r="R338" s="128">
        <v>40085</v>
      </c>
    </row>
    <row r="339" spans="2:18" s="31" customFormat="1" x14ac:dyDescent="0.2">
      <c r="B339" s="37" t="s">
        <v>793</v>
      </c>
      <c r="C339" s="34" t="s">
        <v>794</v>
      </c>
      <c r="D339" s="189" t="s">
        <v>794</v>
      </c>
      <c r="E339" s="38">
        <v>11543.15</v>
      </c>
      <c r="F339" s="79" t="s">
        <v>2801</v>
      </c>
      <c r="G339" s="34" t="s">
        <v>2907</v>
      </c>
      <c r="H339" s="35" t="s">
        <v>2907</v>
      </c>
      <c r="I339" s="35">
        <f t="shared" si="32"/>
        <v>6.6355841235753556E-4</v>
      </c>
      <c r="J339" s="118">
        <v>11543.15</v>
      </c>
      <c r="K339" s="123" t="s">
        <v>2801</v>
      </c>
      <c r="L339" s="84" t="s">
        <v>2907</v>
      </c>
      <c r="M339" s="41">
        <v>39722</v>
      </c>
      <c r="N339" s="41">
        <v>40086</v>
      </c>
      <c r="O339" s="119">
        <v>40066</v>
      </c>
      <c r="P339" s="120">
        <v>40066</v>
      </c>
      <c r="Q339" s="126">
        <v>40451</v>
      </c>
      <c r="R339" s="128">
        <v>40451</v>
      </c>
    </row>
    <row r="340" spans="2:18" s="31" customFormat="1" x14ac:dyDescent="0.2">
      <c r="B340" s="37" t="s">
        <v>238</v>
      </c>
      <c r="C340" s="34" t="s">
        <v>239</v>
      </c>
      <c r="D340" s="189" t="s">
        <v>240</v>
      </c>
      <c r="E340" s="38">
        <v>11901.83</v>
      </c>
      <c r="F340" s="79">
        <v>9705</v>
      </c>
      <c r="G340" s="34">
        <v>2196.83</v>
      </c>
      <c r="H340" s="35">
        <f>G340/F340</f>
        <v>0.2263606388459557</v>
      </c>
      <c r="I340" s="35">
        <f t="shared" si="32"/>
        <v>6.8417714566208418E-4</v>
      </c>
      <c r="J340" s="118">
        <v>11901.83</v>
      </c>
      <c r="K340" s="121">
        <v>9705</v>
      </c>
      <c r="L340" s="71">
        <f>J340-K340</f>
        <v>2196.83</v>
      </c>
      <c r="M340" s="41">
        <v>39722</v>
      </c>
      <c r="N340" s="41">
        <v>40086</v>
      </c>
      <c r="O340" s="119">
        <v>39743</v>
      </c>
      <c r="P340" s="120">
        <v>39743</v>
      </c>
      <c r="Q340" s="126">
        <v>39742</v>
      </c>
      <c r="R340" s="128">
        <v>39742</v>
      </c>
    </row>
    <row r="341" spans="2:18" s="31" customFormat="1" x14ac:dyDescent="0.2">
      <c r="B341" s="37" t="s">
        <v>803</v>
      </c>
      <c r="C341" s="34" t="s">
        <v>804</v>
      </c>
      <c r="D341" s="189" t="s">
        <v>804</v>
      </c>
      <c r="E341" s="38">
        <v>12062.58</v>
      </c>
      <c r="F341" s="79" t="s">
        <v>2801</v>
      </c>
      <c r="G341" s="34" t="s">
        <v>2907</v>
      </c>
      <c r="H341" s="35" t="s">
        <v>2907</v>
      </c>
      <c r="I341" s="35">
        <f t="shared" si="32"/>
        <v>6.9341786546443221E-4</v>
      </c>
      <c r="J341" s="118">
        <v>12062.58</v>
      </c>
      <c r="K341" s="123" t="s">
        <v>2801</v>
      </c>
      <c r="L341" s="84" t="s">
        <v>2907</v>
      </c>
      <c r="M341" s="41">
        <v>39722</v>
      </c>
      <c r="N341" s="41">
        <v>40086</v>
      </c>
      <c r="O341" s="119">
        <v>40066</v>
      </c>
      <c r="P341" s="120">
        <v>40066</v>
      </c>
      <c r="Q341" s="126">
        <v>40451</v>
      </c>
      <c r="R341" s="128">
        <v>40451</v>
      </c>
    </row>
    <row r="342" spans="2:18" s="31" customFormat="1" x14ac:dyDescent="0.2">
      <c r="B342" s="37" t="s">
        <v>2492</v>
      </c>
      <c r="C342" s="34" t="s">
        <v>2493</v>
      </c>
      <c r="D342" s="189" t="s">
        <v>2494</v>
      </c>
      <c r="E342" s="38">
        <v>12616.06</v>
      </c>
      <c r="F342" s="79">
        <v>14987</v>
      </c>
      <c r="G342" s="34">
        <v>2181.71</v>
      </c>
      <c r="H342" s="35">
        <f>G342/F342</f>
        <v>0.14557349703076</v>
      </c>
      <c r="I342" s="35">
        <f t="shared" si="32"/>
        <v>9.8694394076373807E-4</v>
      </c>
      <c r="J342" s="118">
        <v>17168.71</v>
      </c>
      <c r="K342" s="121">
        <v>14987</v>
      </c>
      <c r="L342" s="71">
        <f>J342-K342</f>
        <v>2181.7099999999991</v>
      </c>
      <c r="M342" s="41">
        <v>39722</v>
      </c>
      <c r="N342" s="41">
        <v>40086</v>
      </c>
      <c r="O342" s="119">
        <v>39694</v>
      </c>
      <c r="P342" s="120">
        <v>39694</v>
      </c>
      <c r="Q342" s="126">
        <v>40058</v>
      </c>
      <c r="R342" s="128">
        <v>40058</v>
      </c>
    </row>
    <row r="343" spans="2:18" s="31" customFormat="1" x14ac:dyDescent="0.2">
      <c r="B343" s="37" t="s">
        <v>787</v>
      </c>
      <c r="C343" s="34" t="s">
        <v>788</v>
      </c>
      <c r="D343" s="189" t="s">
        <v>788</v>
      </c>
      <c r="E343" s="38">
        <v>12623.84</v>
      </c>
      <c r="F343" s="79" t="s">
        <v>2801</v>
      </c>
      <c r="G343" s="34" t="s">
        <v>2907</v>
      </c>
      <c r="H343" s="35" t="s">
        <v>2907</v>
      </c>
      <c r="I343" s="35">
        <f t="shared" si="32"/>
        <v>7.2568191769625725E-4</v>
      </c>
      <c r="J343" s="118">
        <v>12623.84</v>
      </c>
      <c r="K343" s="123" t="s">
        <v>2801</v>
      </c>
      <c r="L343" s="84" t="s">
        <v>2907</v>
      </c>
      <c r="M343" s="41">
        <v>39722</v>
      </c>
      <c r="N343" s="41">
        <v>40086</v>
      </c>
      <c r="O343" s="119">
        <v>40066</v>
      </c>
      <c r="P343" s="120">
        <v>40066</v>
      </c>
      <c r="Q343" s="126">
        <v>40451</v>
      </c>
      <c r="R343" s="128">
        <v>40451</v>
      </c>
    </row>
    <row r="344" spans="2:18" s="31" customFormat="1" x14ac:dyDescent="0.2">
      <c r="B344" s="37" t="s">
        <v>791</v>
      </c>
      <c r="C344" s="34" t="s">
        <v>792</v>
      </c>
      <c r="D344" s="189" t="s">
        <v>792</v>
      </c>
      <c r="E344" s="38">
        <v>12774.85</v>
      </c>
      <c r="F344" s="79" t="s">
        <v>2801</v>
      </c>
      <c r="G344" s="34" t="s">
        <v>2907</v>
      </c>
      <c r="H344" s="35" t="s">
        <v>2907</v>
      </c>
      <c r="I344" s="35">
        <f t="shared" si="32"/>
        <v>7.3436273323188755E-4</v>
      </c>
      <c r="J344" s="118">
        <v>12774.85</v>
      </c>
      <c r="K344" s="123" t="s">
        <v>2801</v>
      </c>
      <c r="L344" s="84" t="s">
        <v>2907</v>
      </c>
      <c r="M344" s="41">
        <v>39722</v>
      </c>
      <c r="N344" s="41">
        <v>40086</v>
      </c>
      <c r="O344" s="119">
        <v>40066</v>
      </c>
      <c r="P344" s="120">
        <v>40066</v>
      </c>
      <c r="Q344" s="126">
        <v>40451</v>
      </c>
      <c r="R344" s="128">
        <v>40451</v>
      </c>
    </row>
    <row r="345" spans="2:18" s="31" customFormat="1" x14ac:dyDescent="0.2">
      <c r="B345" s="37" t="s">
        <v>1167</v>
      </c>
      <c r="C345" s="34" t="s">
        <v>1168</v>
      </c>
      <c r="D345" s="189" t="s">
        <v>1169</v>
      </c>
      <c r="E345" s="38">
        <v>13710.3</v>
      </c>
      <c r="F345" s="79">
        <v>114000</v>
      </c>
      <c r="G345" s="34">
        <v>-100289.7</v>
      </c>
      <c r="H345" s="35">
        <f>G345/F345</f>
        <v>-0.87973421052631573</v>
      </c>
      <c r="I345" s="35">
        <f t="shared" si="32"/>
        <v>7.8813711170222338E-4</v>
      </c>
      <c r="J345" s="118">
        <v>13710.3</v>
      </c>
      <c r="K345" s="121">
        <v>114000</v>
      </c>
      <c r="L345" s="71">
        <f>J345-K345</f>
        <v>-100289.7</v>
      </c>
      <c r="M345" s="41">
        <v>39722</v>
      </c>
      <c r="N345" s="41">
        <v>40086</v>
      </c>
      <c r="O345" s="119">
        <v>39822</v>
      </c>
      <c r="P345" s="120">
        <v>39822</v>
      </c>
      <c r="Q345" s="126">
        <v>40086</v>
      </c>
      <c r="R345" s="128">
        <v>40086</v>
      </c>
    </row>
    <row r="346" spans="2:18" s="31" customFormat="1" x14ac:dyDescent="0.2">
      <c r="B346" s="37" t="s">
        <v>542</v>
      </c>
      <c r="C346" s="34" t="s">
        <v>543</v>
      </c>
      <c r="D346" s="189" t="s">
        <v>544</v>
      </c>
      <c r="E346" s="38">
        <v>13751.77</v>
      </c>
      <c r="F346" s="79">
        <v>11717.25</v>
      </c>
      <c r="G346" s="34">
        <v>2034.52</v>
      </c>
      <c r="H346" s="35">
        <f>G346/F346</f>
        <v>0.17363459856194927</v>
      </c>
      <c r="I346" s="35">
        <f t="shared" si="32"/>
        <v>7.9052101621359739E-4</v>
      </c>
      <c r="J346" s="118">
        <v>13751.77</v>
      </c>
      <c r="K346" s="121">
        <v>11717.25</v>
      </c>
      <c r="L346" s="71">
        <f>J346-K346</f>
        <v>2034.5200000000004</v>
      </c>
      <c r="M346" s="41">
        <v>39722</v>
      </c>
      <c r="N346" s="41">
        <v>40086</v>
      </c>
      <c r="O346" s="119">
        <v>39920</v>
      </c>
      <c r="P346" s="120">
        <v>39920</v>
      </c>
      <c r="Q346" s="126">
        <v>39962</v>
      </c>
      <c r="R346" s="128">
        <v>39962</v>
      </c>
    </row>
    <row r="347" spans="2:18" s="31" customFormat="1" x14ac:dyDescent="0.2">
      <c r="B347" s="37" t="s">
        <v>789</v>
      </c>
      <c r="C347" s="34" t="s">
        <v>790</v>
      </c>
      <c r="D347" s="189" t="s">
        <v>790</v>
      </c>
      <c r="E347" s="38">
        <v>14159.2</v>
      </c>
      <c r="F347" s="79" t="s">
        <v>2801</v>
      </c>
      <c r="G347" s="34" t="s">
        <v>2907</v>
      </c>
      <c r="H347" s="35" t="s">
        <v>2907</v>
      </c>
      <c r="I347" s="35">
        <f t="shared" si="32"/>
        <v>8.1394214510361706E-4</v>
      </c>
      <c r="J347" s="118">
        <v>14159.2</v>
      </c>
      <c r="K347" s="123" t="s">
        <v>2801</v>
      </c>
      <c r="L347" s="84" t="s">
        <v>2907</v>
      </c>
      <c r="M347" s="41">
        <v>39722</v>
      </c>
      <c r="N347" s="41">
        <v>40086</v>
      </c>
      <c r="O347" s="119">
        <v>40066</v>
      </c>
      <c r="P347" s="120">
        <v>40066</v>
      </c>
      <c r="Q347" s="126">
        <v>40451</v>
      </c>
      <c r="R347" s="128">
        <v>40451</v>
      </c>
    </row>
    <row r="348" spans="2:18" s="31" customFormat="1" x14ac:dyDescent="0.2">
      <c r="B348" s="37" t="s">
        <v>1161</v>
      </c>
      <c r="C348" s="34" t="s">
        <v>1162</v>
      </c>
      <c r="D348" s="189" t="s">
        <v>1163</v>
      </c>
      <c r="E348" s="38">
        <v>14202.43</v>
      </c>
      <c r="F348" s="79">
        <v>3713.99</v>
      </c>
      <c r="G348" s="34">
        <v>10488.44</v>
      </c>
      <c r="H348" s="35">
        <f>G348/F348</f>
        <v>2.8240356059117016</v>
      </c>
      <c r="I348" s="35">
        <f t="shared" si="32"/>
        <v>8.1642722328125633E-4</v>
      </c>
      <c r="J348" s="118">
        <v>14202.43</v>
      </c>
      <c r="K348" s="121">
        <v>3713.99</v>
      </c>
      <c r="L348" s="71">
        <f>J348-K348</f>
        <v>10488.44</v>
      </c>
      <c r="M348" s="41">
        <v>39722</v>
      </c>
      <c r="N348" s="41">
        <v>40086</v>
      </c>
      <c r="O348" s="119">
        <v>39818</v>
      </c>
      <c r="P348" s="120">
        <v>39818</v>
      </c>
      <c r="Q348" s="126">
        <v>40084</v>
      </c>
      <c r="R348" s="128">
        <v>40084</v>
      </c>
    </row>
    <row r="349" spans="2:18" s="31" customFormat="1" x14ac:dyDescent="0.2">
      <c r="B349" s="37" t="s">
        <v>58</v>
      </c>
      <c r="C349" s="34" t="s">
        <v>59</v>
      </c>
      <c r="D349" s="189" t="s">
        <v>60</v>
      </c>
      <c r="E349" s="38">
        <v>14511.32</v>
      </c>
      <c r="F349" s="79">
        <v>19597</v>
      </c>
      <c r="G349" s="34">
        <v>-5085.68</v>
      </c>
      <c r="H349" s="35">
        <f>G349/F349</f>
        <v>-0.25951319079450935</v>
      </c>
      <c r="I349" s="35">
        <f t="shared" si="32"/>
        <v>8.3418377656117718E-4</v>
      </c>
      <c r="J349" s="118">
        <v>14511.32</v>
      </c>
      <c r="K349" s="121">
        <v>19597</v>
      </c>
      <c r="L349" s="71">
        <f>J349-K349</f>
        <v>-5085.68</v>
      </c>
      <c r="M349" s="41">
        <v>39722</v>
      </c>
      <c r="N349" s="41">
        <v>40086</v>
      </c>
      <c r="O349" s="119">
        <v>39969</v>
      </c>
      <c r="P349" s="120">
        <v>39969</v>
      </c>
      <c r="Q349" s="126">
        <v>40086</v>
      </c>
      <c r="R349" s="128">
        <v>40086</v>
      </c>
    </row>
    <row r="350" spans="2:18" s="31" customFormat="1" x14ac:dyDescent="0.2">
      <c r="B350" s="37" t="s">
        <v>2498</v>
      </c>
      <c r="C350" s="34" t="s">
        <v>2499</v>
      </c>
      <c r="D350" s="189" t="s">
        <v>2500</v>
      </c>
      <c r="E350" s="38">
        <v>14525.12</v>
      </c>
      <c r="F350" s="79">
        <v>5854</v>
      </c>
      <c r="G350" s="34">
        <v>9132.11</v>
      </c>
      <c r="H350" s="35">
        <f>G350/F350</f>
        <v>1.5599777929620773</v>
      </c>
      <c r="I350" s="35">
        <f t="shared" si="32"/>
        <v>8.6147709758734731E-4</v>
      </c>
      <c r="J350" s="118">
        <v>14986.11</v>
      </c>
      <c r="K350" s="121">
        <v>5854</v>
      </c>
      <c r="L350" s="71">
        <f>J350-K350</f>
        <v>9132.11</v>
      </c>
      <c r="M350" s="41">
        <v>39722</v>
      </c>
      <c r="N350" s="41">
        <v>40086</v>
      </c>
      <c r="O350" s="119">
        <v>39695</v>
      </c>
      <c r="P350" s="120">
        <v>39695</v>
      </c>
      <c r="Q350" s="126">
        <v>40060</v>
      </c>
      <c r="R350" s="128">
        <v>40060</v>
      </c>
    </row>
    <row r="351" spans="2:18" s="31" customFormat="1" x14ac:dyDescent="0.2">
      <c r="B351" s="37" t="s">
        <v>663</v>
      </c>
      <c r="C351" s="34" t="s">
        <v>664</v>
      </c>
      <c r="D351" s="189" t="s">
        <v>664</v>
      </c>
      <c r="E351" s="38">
        <v>14569.11</v>
      </c>
      <c r="F351" s="79" t="s">
        <v>2801</v>
      </c>
      <c r="G351" s="34" t="s">
        <v>2907</v>
      </c>
      <c r="H351" s="36" t="s">
        <v>2907</v>
      </c>
      <c r="I351" s="35">
        <f t="shared" si="32"/>
        <v>1.2218334381381377E-2</v>
      </c>
      <c r="J351" s="118">
        <v>212548.08</v>
      </c>
      <c r="K351" s="83" t="s">
        <v>2801</v>
      </c>
      <c r="L351" s="71" t="s">
        <v>2907</v>
      </c>
      <c r="M351" s="41">
        <v>39722</v>
      </c>
      <c r="N351" s="41">
        <v>40086</v>
      </c>
      <c r="O351" s="119">
        <v>39343</v>
      </c>
      <c r="P351" s="120">
        <v>39343</v>
      </c>
      <c r="Q351" s="126">
        <v>39752</v>
      </c>
      <c r="R351" s="128">
        <v>39752</v>
      </c>
    </row>
    <row r="352" spans="2:18" s="31" customFormat="1" x14ac:dyDescent="0.2">
      <c r="B352" s="37" t="s">
        <v>1459</v>
      </c>
      <c r="C352" s="34" t="s">
        <v>1460</v>
      </c>
      <c r="D352" s="189" t="s">
        <v>1461</v>
      </c>
      <c r="E352" s="38">
        <v>15372.07</v>
      </c>
      <c r="F352" s="79">
        <v>81350.92</v>
      </c>
      <c r="G352" s="34">
        <v>-16328.71</v>
      </c>
      <c r="H352" s="35">
        <f>G352/F352</f>
        <v>-0.20071942640599516</v>
      </c>
      <c r="I352" s="35">
        <f t="shared" si="32"/>
        <v>3.7378041899809211E-3</v>
      </c>
      <c r="J352" s="118">
        <v>65022.21</v>
      </c>
      <c r="K352" s="121">
        <v>81350.92</v>
      </c>
      <c r="L352" s="71">
        <f>J352-K352</f>
        <v>-16328.71</v>
      </c>
      <c r="M352" s="41">
        <v>39722</v>
      </c>
      <c r="N352" s="41">
        <v>40086</v>
      </c>
      <c r="O352" s="119">
        <v>39673</v>
      </c>
      <c r="P352" s="120">
        <v>39673</v>
      </c>
      <c r="Q352" s="126">
        <v>40038</v>
      </c>
      <c r="R352" s="128">
        <v>40038</v>
      </c>
    </row>
    <row r="353" spans="2:18" s="31" customFormat="1" x14ac:dyDescent="0.2">
      <c r="B353" s="37" t="s">
        <v>1306</v>
      </c>
      <c r="C353" s="34" t="s">
        <v>1307</v>
      </c>
      <c r="D353" s="189" t="s">
        <v>1308</v>
      </c>
      <c r="E353" s="38">
        <v>15579.28</v>
      </c>
      <c r="F353" s="79">
        <v>79761.14</v>
      </c>
      <c r="G353" s="34">
        <v>4178.75</v>
      </c>
      <c r="H353" s="35">
        <f>G353/F353</f>
        <v>5.2390800833588887E-2</v>
      </c>
      <c r="I353" s="35">
        <f t="shared" si="32"/>
        <v>4.8252877370445826E-3</v>
      </c>
      <c r="J353" s="118">
        <v>83939.89</v>
      </c>
      <c r="K353" s="121">
        <v>79761.14</v>
      </c>
      <c r="L353" s="71">
        <f>J353-K353</f>
        <v>4178.75</v>
      </c>
      <c r="M353" s="41">
        <v>39722</v>
      </c>
      <c r="N353" s="41">
        <v>40086</v>
      </c>
      <c r="O353" s="119">
        <v>39581</v>
      </c>
      <c r="P353" s="120">
        <v>39581</v>
      </c>
      <c r="Q353" s="126">
        <v>39934</v>
      </c>
      <c r="R353" s="128">
        <v>39934</v>
      </c>
    </row>
    <row r="354" spans="2:18" s="31" customFormat="1" x14ac:dyDescent="0.2">
      <c r="B354" s="37" t="s">
        <v>779</v>
      </c>
      <c r="C354" s="34" t="s">
        <v>780</v>
      </c>
      <c r="D354" s="189" t="s">
        <v>780</v>
      </c>
      <c r="E354" s="38">
        <v>15803.06</v>
      </c>
      <c r="F354" s="79" t="s">
        <v>2801</v>
      </c>
      <c r="G354" s="34" t="s">
        <v>2907</v>
      </c>
      <c r="H354" s="35" t="s">
        <v>2907</v>
      </c>
      <c r="I354" s="35">
        <f t="shared" si="32"/>
        <v>9.0843949909607646E-4</v>
      </c>
      <c r="J354" s="118">
        <v>15803.06</v>
      </c>
      <c r="K354" s="123" t="s">
        <v>2801</v>
      </c>
      <c r="L354" s="84" t="s">
        <v>2907</v>
      </c>
      <c r="M354" s="41">
        <v>39722</v>
      </c>
      <c r="N354" s="41">
        <v>40086</v>
      </c>
      <c r="O354" s="119">
        <v>40066</v>
      </c>
      <c r="P354" s="120">
        <v>40066</v>
      </c>
      <c r="Q354" s="126">
        <v>40451</v>
      </c>
      <c r="R354" s="128">
        <v>40451</v>
      </c>
    </row>
    <row r="355" spans="2:18" s="31" customFormat="1" x14ac:dyDescent="0.2">
      <c r="B355" s="37" t="s">
        <v>509</v>
      </c>
      <c r="C355" s="34" t="s">
        <v>510</v>
      </c>
      <c r="D355" s="189" t="s">
        <v>511</v>
      </c>
      <c r="E355" s="38">
        <v>15877.97</v>
      </c>
      <c r="F355" s="79">
        <v>84177.44</v>
      </c>
      <c r="G355" s="34">
        <v>-68299.47</v>
      </c>
      <c r="H355" s="35">
        <f>G355/F355</f>
        <v>-0.81137499548572634</v>
      </c>
      <c r="I355" s="35">
        <f t="shared" si="32"/>
        <v>9.1274570326648949E-4</v>
      </c>
      <c r="J355" s="118">
        <v>15877.97</v>
      </c>
      <c r="K355" s="121">
        <v>84177.44</v>
      </c>
      <c r="L355" s="71">
        <f>J355-K355</f>
        <v>-68299.47</v>
      </c>
      <c r="M355" s="41">
        <v>39722</v>
      </c>
      <c r="N355" s="41">
        <v>40086</v>
      </c>
      <c r="O355" s="119">
        <v>39896</v>
      </c>
      <c r="P355" s="120">
        <v>39896</v>
      </c>
      <c r="Q355" s="126">
        <v>40057</v>
      </c>
      <c r="R355" s="128">
        <v>40057</v>
      </c>
    </row>
    <row r="356" spans="2:18" s="31" customFormat="1" x14ac:dyDescent="0.2">
      <c r="B356" s="37" t="s">
        <v>1793</v>
      </c>
      <c r="C356" s="34" t="s">
        <v>1794</v>
      </c>
      <c r="D356" s="189" t="s">
        <v>1795</v>
      </c>
      <c r="E356" s="38">
        <v>16173.39</v>
      </c>
      <c r="F356" s="79">
        <v>18132</v>
      </c>
      <c r="G356" s="34">
        <v>-1958.61</v>
      </c>
      <c r="H356" s="35">
        <f>G356/F356</f>
        <v>-0.10801952349437458</v>
      </c>
      <c r="I356" s="35">
        <f t="shared" si="32"/>
        <v>9.2972793308925569E-4</v>
      </c>
      <c r="J356" s="118">
        <v>16173.39</v>
      </c>
      <c r="K356" s="121">
        <v>18132</v>
      </c>
      <c r="L356" s="71">
        <f>J356-K356</f>
        <v>-1958.6100000000006</v>
      </c>
      <c r="M356" s="41">
        <v>39722</v>
      </c>
      <c r="N356" s="41">
        <v>40086</v>
      </c>
      <c r="O356" s="119">
        <v>39738</v>
      </c>
      <c r="P356" s="120">
        <v>39738</v>
      </c>
      <c r="Q356" s="126">
        <v>40103</v>
      </c>
      <c r="R356" s="128">
        <v>40103</v>
      </c>
    </row>
    <row r="357" spans="2:18" s="31" customFormat="1" x14ac:dyDescent="0.2">
      <c r="B357" s="37" t="s">
        <v>49</v>
      </c>
      <c r="C357" s="34" t="s">
        <v>50</v>
      </c>
      <c r="D357" s="189" t="s">
        <v>51</v>
      </c>
      <c r="E357" s="38">
        <v>17275.46</v>
      </c>
      <c r="F357" s="79">
        <v>21196.81</v>
      </c>
      <c r="G357" s="34">
        <v>-3921.35</v>
      </c>
      <c r="H357" s="35">
        <f>G357/F357</f>
        <v>-0.18499717646192987</v>
      </c>
      <c r="I357" s="35">
        <f t="shared" si="32"/>
        <v>9.9308046853294912E-4</v>
      </c>
      <c r="J357" s="118">
        <v>17275.46</v>
      </c>
      <c r="K357" s="121">
        <v>21196.81</v>
      </c>
      <c r="L357" s="71">
        <f>J357-K357</f>
        <v>-3921.3500000000022</v>
      </c>
      <c r="M357" s="41">
        <v>39722</v>
      </c>
      <c r="N357" s="41">
        <v>40086</v>
      </c>
      <c r="O357" s="119">
        <v>39955</v>
      </c>
      <c r="P357" s="120">
        <v>39955</v>
      </c>
      <c r="Q357" s="126">
        <v>40084</v>
      </c>
      <c r="R357" s="128">
        <v>40084</v>
      </c>
    </row>
    <row r="358" spans="2:18" s="31" customFormat="1" x14ac:dyDescent="0.2">
      <c r="B358" s="37" t="s">
        <v>2250</v>
      </c>
      <c r="C358" s="34" t="s">
        <v>2251</v>
      </c>
      <c r="D358" s="189" t="s">
        <v>2251</v>
      </c>
      <c r="E358" s="38">
        <v>17420</v>
      </c>
      <c r="F358" s="79" t="s">
        <v>2801</v>
      </c>
      <c r="G358" s="34" t="s">
        <v>2907</v>
      </c>
      <c r="H358" s="35" t="s">
        <v>2907</v>
      </c>
      <c r="I358" s="35">
        <f t="shared" si="32"/>
        <v>3.2200164510680751E-2</v>
      </c>
      <c r="J358" s="118">
        <v>560148.62</v>
      </c>
      <c r="K358" s="83" t="s">
        <v>2801</v>
      </c>
      <c r="L358" s="71" t="s">
        <v>2907</v>
      </c>
      <c r="M358" s="41">
        <v>39722</v>
      </c>
      <c r="N358" s="41">
        <v>40086</v>
      </c>
      <c r="O358" s="119">
        <v>39343</v>
      </c>
      <c r="P358" s="120">
        <v>39343</v>
      </c>
      <c r="Q358" s="126">
        <v>39752</v>
      </c>
      <c r="R358" s="128">
        <v>39752</v>
      </c>
    </row>
    <row r="359" spans="2:18" s="31" customFormat="1" x14ac:dyDescent="0.2">
      <c r="B359" s="37" t="s">
        <v>900</v>
      </c>
      <c r="C359" s="34" t="s">
        <v>901</v>
      </c>
      <c r="D359" s="189" t="s">
        <v>902</v>
      </c>
      <c r="E359" s="38">
        <v>17612.169999999998</v>
      </c>
      <c r="F359" s="79">
        <v>11486</v>
      </c>
      <c r="G359" s="34">
        <v>283837.65000000002</v>
      </c>
      <c r="H359" s="35">
        <f>G359/F359</f>
        <v>24.711618492077314</v>
      </c>
      <c r="I359" s="35">
        <f t="shared" si="32"/>
        <v>1.6976691139388513E-2</v>
      </c>
      <c r="J359" s="118">
        <v>295323.65000000002</v>
      </c>
      <c r="K359" s="121">
        <v>11486</v>
      </c>
      <c r="L359" s="71">
        <f>J359-K359</f>
        <v>283837.65000000002</v>
      </c>
      <c r="M359" s="41">
        <v>39722</v>
      </c>
      <c r="N359" s="41">
        <v>40086</v>
      </c>
      <c r="O359" s="119">
        <v>39484</v>
      </c>
      <c r="P359" s="120">
        <v>39484</v>
      </c>
      <c r="Q359" s="126">
        <v>39850</v>
      </c>
      <c r="R359" s="128">
        <v>39850</v>
      </c>
    </row>
    <row r="360" spans="2:18" s="31" customFormat="1" x14ac:dyDescent="0.2">
      <c r="B360" s="37" t="s">
        <v>500</v>
      </c>
      <c r="C360" s="34" t="s">
        <v>501</v>
      </c>
      <c r="D360" s="189" t="s">
        <v>502</v>
      </c>
      <c r="E360" s="38">
        <v>17881.400000000001</v>
      </c>
      <c r="F360" s="79">
        <v>14795.44</v>
      </c>
      <c r="G360" s="34">
        <v>3085.96</v>
      </c>
      <c r="H360" s="35">
        <f>G360/F360</f>
        <v>0.20857507448240808</v>
      </c>
      <c r="I360" s="35">
        <f t="shared" si="32"/>
        <v>1.0279129522470069E-3</v>
      </c>
      <c r="J360" s="118">
        <v>17881.400000000001</v>
      </c>
      <c r="K360" s="121">
        <v>14795.44</v>
      </c>
      <c r="L360" s="71">
        <f>J360-K360</f>
        <v>3085.9600000000009</v>
      </c>
      <c r="M360" s="41">
        <v>39722</v>
      </c>
      <c r="N360" s="41">
        <v>40086</v>
      </c>
      <c r="O360" s="119">
        <v>39889</v>
      </c>
      <c r="P360" s="120">
        <v>39889</v>
      </c>
      <c r="Q360" s="126">
        <v>40239</v>
      </c>
      <c r="R360" s="128">
        <v>40239</v>
      </c>
    </row>
    <row r="361" spans="2:18" s="31" customFormat="1" x14ac:dyDescent="0.2">
      <c r="B361" s="37" t="s">
        <v>1309</v>
      </c>
      <c r="C361" s="34" t="s">
        <v>1310</v>
      </c>
      <c r="D361" s="189" t="s">
        <v>1311</v>
      </c>
      <c r="E361" s="38">
        <v>17952.22</v>
      </c>
      <c r="F361" s="79">
        <v>42749.99</v>
      </c>
      <c r="G361" s="34">
        <v>77008.5</v>
      </c>
      <c r="H361" s="36">
        <f>G361/F361</f>
        <v>1.8013688424254604</v>
      </c>
      <c r="I361" s="35">
        <f t="shared" si="32"/>
        <v>6.8843213066395051E-3</v>
      </c>
      <c r="J361" s="118">
        <v>119758.49</v>
      </c>
      <c r="K361" s="121">
        <v>42749.99</v>
      </c>
      <c r="L361" s="71">
        <f>J361-K361</f>
        <v>77008.5</v>
      </c>
      <c r="M361" s="41">
        <v>39722</v>
      </c>
      <c r="N361" s="41">
        <v>40086</v>
      </c>
      <c r="O361" s="119">
        <v>39581</v>
      </c>
      <c r="P361" s="120">
        <v>39581</v>
      </c>
      <c r="Q361" s="126">
        <v>39934</v>
      </c>
      <c r="R361" s="128">
        <v>39934</v>
      </c>
    </row>
    <row r="362" spans="2:18" s="31" customFormat="1" x14ac:dyDescent="0.2">
      <c r="B362" s="37" t="s">
        <v>653</v>
      </c>
      <c r="C362" s="34" t="s">
        <v>654</v>
      </c>
      <c r="D362" s="189" t="s">
        <v>654</v>
      </c>
      <c r="E362" s="38">
        <v>18041.13</v>
      </c>
      <c r="F362" s="79" t="s">
        <v>2801</v>
      </c>
      <c r="G362" s="34" t="s">
        <v>2907</v>
      </c>
      <c r="H362" s="36" t="s">
        <v>2907</v>
      </c>
      <c r="I362" s="35">
        <f t="shared" si="32"/>
        <v>1.5502317767975558E-2</v>
      </c>
      <c r="J362" s="118">
        <v>269675.7</v>
      </c>
      <c r="K362" s="83" t="s">
        <v>2801</v>
      </c>
      <c r="L362" s="71" t="s">
        <v>2907</v>
      </c>
      <c r="M362" s="41">
        <v>39722</v>
      </c>
      <c r="N362" s="41">
        <v>40086</v>
      </c>
      <c r="O362" s="119">
        <v>39343</v>
      </c>
      <c r="P362" s="120">
        <v>39343</v>
      </c>
      <c r="Q362" s="126">
        <v>39752</v>
      </c>
      <c r="R362" s="128">
        <v>39752</v>
      </c>
    </row>
    <row r="363" spans="2:18" s="31" customFormat="1" x14ac:dyDescent="0.2">
      <c r="B363" s="37" t="s">
        <v>795</v>
      </c>
      <c r="C363" s="34" t="s">
        <v>796</v>
      </c>
      <c r="D363" s="189" t="s">
        <v>796</v>
      </c>
      <c r="E363" s="38">
        <v>18135.349999999999</v>
      </c>
      <c r="F363" s="79" t="s">
        <v>2801</v>
      </c>
      <c r="G363" s="34" t="s">
        <v>2907</v>
      </c>
      <c r="H363" s="35" t="s">
        <v>2907</v>
      </c>
      <c r="I363" s="35">
        <f t="shared" si="32"/>
        <v>1.0425112775583989E-3</v>
      </c>
      <c r="J363" s="118">
        <v>18135.349999999999</v>
      </c>
      <c r="K363" s="123" t="s">
        <v>2801</v>
      </c>
      <c r="L363" s="84" t="s">
        <v>2907</v>
      </c>
      <c r="M363" s="41">
        <v>39722</v>
      </c>
      <c r="N363" s="41">
        <v>40086</v>
      </c>
      <c r="O363" s="119">
        <v>40066</v>
      </c>
      <c r="P363" s="120">
        <v>40066</v>
      </c>
      <c r="Q363" s="126">
        <v>40451</v>
      </c>
      <c r="R363" s="128">
        <v>40451</v>
      </c>
    </row>
    <row r="364" spans="2:18" s="31" customFormat="1" x14ac:dyDescent="0.2">
      <c r="B364" s="37" t="s">
        <v>1244</v>
      </c>
      <c r="C364" s="34" t="s">
        <v>1245</v>
      </c>
      <c r="D364" s="189" t="s">
        <v>1246</v>
      </c>
      <c r="E364" s="38">
        <v>18159.310000000001</v>
      </c>
      <c r="F364" s="79">
        <v>12110</v>
      </c>
      <c r="G364" s="34">
        <v>14682.31</v>
      </c>
      <c r="H364" s="36">
        <f>G364/F364</f>
        <v>1.2124120561519405</v>
      </c>
      <c r="I364" s="35">
        <f t="shared" si="32"/>
        <v>1.5401569490988963E-3</v>
      </c>
      <c r="J364" s="118">
        <v>26792.31</v>
      </c>
      <c r="K364" s="121">
        <v>12110</v>
      </c>
      <c r="L364" s="71">
        <f>J364-K364</f>
        <v>14682.310000000001</v>
      </c>
      <c r="M364" s="41">
        <v>39722</v>
      </c>
      <c r="N364" s="41">
        <v>40086</v>
      </c>
      <c r="O364" s="119">
        <v>39524</v>
      </c>
      <c r="P364" s="120">
        <v>39524</v>
      </c>
      <c r="Q364" s="126">
        <v>39889</v>
      </c>
      <c r="R364" s="128">
        <v>39889</v>
      </c>
    </row>
    <row r="365" spans="2:18" s="31" customFormat="1" x14ac:dyDescent="0.2">
      <c r="B365" s="37" t="s">
        <v>801</v>
      </c>
      <c r="C365" s="34" t="s">
        <v>802</v>
      </c>
      <c r="D365" s="189" t="s">
        <v>802</v>
      </c>
      <c r="E365" s="38">
        <v>18187.189999999999</v>
      </c>
      <c r="F365" s="79" t="s">
        <v>2801</v>
      </c>
      <c r="G365" s="34" t="s">
        <v>2907</v>
      </c>
      <c r="H365" s="35" t="s">
        <v>2907</v>
      </c>
      <c r="I365" s="35">
        <f t="shared" si="32"/>
        <v>1.0454913019102105E-3</v>
      </c>
      <c r="J365" s="118">
        <v>18187.189999999999</v>
      </c>
      <c r="K365" s="123" t="s">
        <v>2801</v>
      </c>
      <c r="L365" s="84" t="s">
        <v>2907</v>
      </c>
      <c r="M365" s="41">
        <v>39722</v>
      </c>
      <c r="N365" s="41">
        <v>40086</v>
      </c>
      <c r="O365" s="119">
        <v>40066</v>
      </c>
      <c r="P365" s="120">
        <v>40066</v>
      </c>
      <c r="Q365" s="126">
        <v>40451</v>
      </c>
      <c r="R365" s="128">
        <v>40451</v>
      </c>
    </row>
    <row r="366" spans="2:18" s="31" customFormat="1" x14ac:dyDescent="0.2">
      <c r="B366" s="37" t="s">
        <v>1099</v>
      </c>
      <c r="C366" s="34" t="s">
        <v>1100</v>
      </c>
      <c r="D366" s="189" t="s">
        <v>1101</v>
      </c>
      <c r="E366" s="38">
        <v>18614.39</v>
      </c>
      <c r="F366" s="79">
        <v>20560</v>
      </c>
      <c r="G366" s="34">
        <v>-1945.61</v>
      </c>
      <c r="H366" s="35">
        <f>G366/F366</f>
        <v>-9.4630836575875482E-2</v>
      </c>
      <c r="I366" s="35">
        <f t="shared" si="32"/>
        <v>1.0700489099945843E-3</v>
      </c>
      <c r="J366" s="118">
        <v>18614.39</v>
      </c>
      <c r="K366" s="121">
        <v>20560</v>
      </c>
      <c r="L366" s="71">
        <f>J366-K366</f>
        <v>-1945.6100000000006</v>
      </c>
      <c r="M366" s="41">
        <v>39722</v>
      </c>
      <c r="N366" s="41">
        <v>40086</v>
      </c>
      <c r="O366" s="119">
        <v>39769</v>
      </c>
      <c r="P366" s="120">
        <v>39769</v>
      </c>
      <c r="Q366" s="126">
        <v>40134</v>
      </c>
      <c r="R366" s="128">
        <v>40134</v>
      </c>
    </row>
    <row r="367" spans="2:18" s="31" customFormat="1" x14ac:dyDescent="0.2">
      <c r="B367" s="37" t="s">
        <v>1474</v>
      </c>
      <c r="C367" s="34" t="s">
        <v>1475</v>
      </c>
      <c r="D367" s="189" t="s">
        <v>1476</v>
      </c>
      <c r="E367" s="38">
        <v>19207.919999999998</v>
      </c>
      <c r="F367" s="79">
        <v>36053</v>
      </c>
      <c r="G367" s="34">
        <v>-19630.27</v>
      </c>
      <c r="H367" s="35">
        <f>G367/F367</f>
        <v>-0.54448367680914211</v>
      </c>
      <c r="I367" s="35">
        <f t="shared" si="32"/>
        <v>9.4406125237707817E-4</v>
      </c>
      <c r="J367" s="118">
        <v>16422.73</v>
      </c>
      <c r="K367" s="121">
        <v>36053</v>
      </c>
      <c r="L367" s="71">
        <f>J367-K367</f>
        <v>-19630.27</v>
      </c>
      <c r="M367" s="41">
        <v>39722</v>
      </c>
      <c r="N367" s="41">
        <v>40086</v>
      </c>
      <c r="O367" s="119">
        <v>39678</v>
      </c>
      <c r="P367" s="120">
        <v>39678</v>
      </c>
      <c r="Q367" s="126">
        <v>39753</v>
      </c>
      <c r="R367" s="128">
        <v>39753</v>
      </c>
    </row>
    <row r="368" spans="2:18" s="31" customFormat="1" x14ac:dyDescent="0.2">
      <c r="B368" s="37" t="s">
        <v>476</v>
      </c>
      <c r="C368" s="34" t="s">
        <v>477</v>
      </c>
      <c r="D368" s="189" t="s">
        <v>478</v>
      </c>
      <c r="E368" s="38">
        <v>19286.05</v>
      </c>
      <c r="F368" s="79">
        <v>24833</v>
      </c>
      <c r="G368" s="34">
        <v>-5546.95</v>
      </c>
      <c r="H368" s="35">
        <f>G368/F368</f>
        <v>-0.22337011235050133</v>
      </c>
      <c r="I368" s="35">
        <f t="shared" si="32"/>
        <v>1.1086593103830451E-3</v>
      </c>
      <c r="J368" s="118">
        <v>19286.05</v>
      </c>
      <c r="K368" s="121">
        <v>24833</v>
      </c>
      <c r="L368" s="71">
        <f>J368-K368</f>
        <v>-5546.9500000000007</v>
      </c>
      <c r="M368" s="41">
        <v>39722</v>
      </c>
      <c r="N368" s="41">
        <v>40086</v>
      </c>
      <c r="O368" s="119">
        <v>39862</v>
      </c>
      <c r="P368" s="120">
        <v>39862</v>
      </c>
      <c r="Q368" s="126">
        <v>40227</v>
      </c>
      <c r="R368" s="128">
        <v>40227</v>
      </c>
    </row>
    <row r="369" spans="2:18" s="31" customFormat="1" x14ac:dyDescent="0.2">
      <c r="B369" s="37" t="s">
        <v>661</v>
      </c>
      <c r="C369" s="34" t="s">
        <v>662</v>
      </c>
      <c r="D369" s="189" t="s">
        <v>662</v>
      </c>
      <c r="E369" s="38">
        <v>19778.650000000001</v>
      </c>
      <c r="F369" s="79" t="s">
        <v>2801</v>
      </c>
      <c r="G369" s="34" t="s">
        <v>2907</v>
      </c>
      <c r="H369" s="36" t="s">
        <v>2907</v>
      </c>
      <c r="I369" s="35">
        <f t="shared" si="32"/>
        <v>2.1051259350588082E-2</v>
      </c>
      <c r="J369" s="118">
        <v>366204.15</v>
      </c>
      <c r="K369" s="83" t="s">
        <v>2801</v>
      </c>
      <c r="L369" s="71" t="s">
        <v>2907</v>
      </c>
      <c r="M369" s="41">
        <v>39722</v>
      </c>
      <c r="N369" s="41">
        <v>40086</v>
      </c>
      <c r="O369" s="119">
        <v>39343</v>
      </c>
      <c r="P369" s="120">
        <v>39343</v>
      </c>
      <c r="Q369" s="126">
        <v>39752</v>
      </c>
      <c r="R369" s="128">
        <v>39752</v>
      </c>
    </row>
    <row r="370" spans="2:18" s="31" customFormat="1" ht="38.25" x14ac:dyDescent="0.2">
      <c r="B370" s="37" t="s">
        <v>73</v>
      </c>
      <c r="C370" s="34" t="s">
        <v>74</v>
      </c>
      <c r="D370" s="189" t="s">
        <v>75</v>
      </c>
      <c r="E370" s="38">
        <v>19876.73</v>
      </c>
      <c r="F370" s="79">
        <v>13511</v>
      </c>
      <c r="G370" s="34">
        <v>6365.73</v>
      </c>
      <c r="H370" s="35">
        <f>G370/F370</f>
        <v>0.47115165420768262</v>
      </c>
      <c r="I370" s="35">
        <f t="shared" si="32"/>
        <v>1.1426145724225535E-3</v>
      </c>
      <c r="J370" s="118">
        <v>19876.73</v>
      </c>
      <c r="K370" s="121">
        <v>13511</v>
      </c>
      <c r="L370" s="71">
        <f>J370-K370</f>
        <v>6365.73</v>
      </c>
      <c r="M370" s="41">
        <v>39722</v>
      </c>
      <c r="N370" s="41">
        <v>40086</v>
      </c>
      <c r="O370" s="119">
        <v>39987</v>
      </c>
      <c r="P370" s="120">
        <v>39987</v>
      </c>
      <c r="Q370" s="126">
        <v>40086</v>
      </c>
      <c r="R370" s="128">
        <v>40086</v>
      </c>
    </row>
    <row r="371" spans="2:18" s="31" customFormat="1" x14ac:dyDescent="0.2">
      <c r="B371" s="37" t="s">
        <v>1396</v>
      </c>
      <c r="C371" s="34" t="s">
        <v>1397</v>
      </c>
      <c r="D371" s="189" t="s">
        <v>1398</v>
      </c>
      <c r="E371" s="38">
        <v>20552.150000000001</v>
      </c>
      <c r="F371" s="79">
        <v>22822</v>
      </c>
      <c r="G371" s="34">
        <v>-2022.09</v>
      </c>
      <c r="H371" s="35">
        <f>G371/F371</f>
        <v>-8.8602664096047667E-2</v>
      </c>
      <c r="I371" s="35">
        <f t="shared" si="32"/>
        <v>1.1956836094809153E-3</v>
      </c>
      <c r="J371" s="118">
        <v>20799.91</v>
      </c>
      <c r="K371" s="121">
        <v>22822</v>
      </c>
      <c r="L371" s="71">
        <f>J371-K371</f>
        <v>-2022.0900000000001</v>
      </c>
      <c r="M371" s="41">
        <v>39722</v>
      </c>
      <c r="N371" s="41">
        <v>40086</v>
      </c>
      <c r="O371" s="119">
        <v>39647</v>
      </c>
      <c r="P371" s="120">
        <v>39647</v>
      </c>
      <c r="Q371" s="126">
        <v>40012</v>
      </c>
      <c r="R371" s="128">
        <v>40012</v>
      </c>
    </row>
    <row r="372" spans="2:18" s="31" customFormat="1" x14ac:dyDescent="0.2">
      <c r="B372" s="37" t="s">
        <v>969</v>
      </c>
      <c r="C372" s="34" t="s">
        <v>970</v>
      </c>
      <c r="D372" s="189" t="s">
        <v>971</v>
      </c>
      <c r="E372" s="38">
        <v>20757.2</v>
      </c>
      <c r="F372" s="79">
        <v>24163.66</v>
      </c>
      <c r="G372" s="34">
        <v>-3406.46</v>
      </c>
      <c r="H372" s="36">
        <f>G372/F372</f>
        <v>-0.14097450469010075</v>
      </c>
      <c r="I372" s="35">
        <f t="shared" si="32"/>
        <v>1.1932284235228545E-3</v>
      </c>
      <c r="J372" s="118">
        <v>20757.2</v>
      </c>
      <c r="K372" s="121">
        <v>24163.66</v>
      </c>
      <c r="L372" s="71">
        <f>J372-K372</f>
        <v>-3406.4599999999991</v>
      </c>
      <c r="M372" s="41">
        <v>39722</v>
      </c>
      <c r="N372" s="41">
        <v>40086</v>
      </c>
      <c r="O372" s="119">
        <v>39685</v>
      </c>
      <c r="P372" s="120">
        <v>39685</v>
      </c>
      <c r="Q372" s="126">
        <v>39719</v>
      </c>
      <c r="R372" s="128">
        <v>39719</v>
      </c>
    </row>
    <row r="373" spans="2:18" s="31" customFormat="1" x14ac:dyDescent="0.2">
      <c r="B373" s="37" t="s">
        <v>67</v>
      </c>
      <c r="C373" s="34" t="s">
        <v>68</v>
      </c>
      <c r="D373" s="189" t="s">
        <v>69</v>
      </c>
      <c r="E373" s="38">
        <v>20821.330000000002</v>
      </c>
      <c r="F373" s="79">
        <v>23254.28</v>
      </c>
      <c r="G373" s="34">
        <v>-2432.9499999999998</v>
      </c>
      <c r="H373" s="35">
        <f>G373/F373</f>
        <v>-0.10462375098261481</v>
      </c>
      <c r="I373" s="35">
        <f t="shared" si="32"/>
        <v>1.1969149389873931E-3</v>
      </c>
      <c r="J373" s="118">
        <v>20821.330000000002</v>
      </c>
      <c r="K373" s="121">
        <v>23254.28</v>
      </c>
      <c r="L373" s="71">
        <f>J373-K373</f>
        <v>-2432.9499999999971</v>
      </c>
      <c r="M373" s="41">
        <v>39722</v>
      </c>
      <c r="N373" s="41">
        <v>40086</v>
      </c>
      <c r="O373" s="119">
        <v>39986</v>
      </c>
      <c r="P373" s="120">
        <v>39986</v>
      </c>
      <c r="Q373" s="126">
        <v>40084</v>
      </c>
      <c r="R373" s="128">
        <v>40084</v>
      </c>
    </row>
    <row r="374" spans="2:18" s="31" customFormat="1" x14ac:dyDescent="0.2">
      <c r="B374" s="37" t="s">
        <v>651</v>
      </c>
      <c r="C374" s="34" t="s">
        <v>652</v>
      </c>
      <c r="D374" s="189" t="s">
        <v>652</v>
      </c>
      <c r="E374" s="38">
        <v>20854.939999999999</v>
      </c>
      <c r="F374" s="79" t="s">
        <v>2801</v>
      </c>
      <c r="G374" s="34" t="s">
        <v>2907</v>
      </c>
      <c r="H374" s="36" t="s">
        <v>2907</v>
      </c>
      <c r="I374" s="35">
        <f t="shared" si="32"/>
        <v>2.2000676483923072E-2</v>
      </c>
      <c r="J374" s="118">
        <v>382720.05</v>
      </c>
      <c r="K374" s="83" t="s">
        <v>2801</v>
      </c>
      <c r="L374" s="71" t="s">
        <v>2907</v>
      </c>
      <c r="M374" s="41">
        <v>39722</v>
      </c>
      <c r="N374" s="41">
        <v>40086</v>
      </c>
      <c r="O374" s="119">
        <v>39343</v>
      </c>
      <c r="P374" s="120">
        <v>39343</v>
      </c>
      <c r="Q374" s="126">
        <v>39752</v>
      </c>
      <c r="R374" s="128">
        <v>39752</v>
      </c>
    </row>
    <row r="375" spans="2:18" s="31" customFormat="1" x14ac:dyDescent="0.2">
      <c r="B375" s="37" t="s">
        <v>659</v>
      </c>
      <c r="C375" s="34" t="s">
        <v>660</v>
      </c>
      <c r="D375" s="189" t="s">
        <v>660</v>
      </c>
      <c r="E375" s="38">
        <v>20960.169999999998</v>
      </c>
      <c r="F375" s="79" t="s">
        <v>2801</v>
      </c>
      <c r="G375" s="34" t="s">
        <v>2907</v>
      </c>
      <c r="H375" s="36" t="s">
        <v>2907</v>
      </c>
      <c r="I375" s="35">
        <f t="shared" si="32"/>
        <v>2.1142411075389271E-2</v>
      </c>
      <c r="J375" s="118">
        <v>367789.81</v>
      </c>
      <c r="K375" s="83" t="s">
        <v>2801</v>
      </c>
      <c r="L375" s="71" t="s">
        <v>2907</v>
      </c>
      <c r="M375" s="41">
        <v>39722</v>
      </c>
      <c r="N375" s="41">
        <v>40086</v>
      </c>
      <c r="O375" s="119">
        <v>39343</v>
      </c>
      <c r="P375" s="120">
        <v>39343</v>
      </c>
      <c r="Q375" s="126">
        <v>39752</v>
      </c>
      <c r="R375" s="128">
        <v>39752</v>
      </c>
    </row>
    <row r="376" spans="2:18" s="31" customFormat="1" x14ac:dyDescent="0.2">
      <c r="B376" s="37" t="s">
        <v>1441</v>
      </c>
      <c r="C376" s="34" t="s">
        <v>1442</v>
      </c>
      <c r="D376" s="189" t="s">
        <v>1443</v>
      </c>
      <c r="E376" s="38">
        <v>21011.49</v>
      </c>
      <c r="F376" s="79">
        <v>14018</v>
      </c>
      <c r="G376" s="34">
        <v>7321.3</v>
      </c>
      <c r="H376" s="35">
        <f>G376/F376</f>
        <v>0.52227849907262092</v>
      </c>
      <c r="I376" s="35">
        <f t="shared" si="32"/>
        <v>1.2266904639393196E-3</v>
      </c>
      <c r="J376" s="118">
        <v>21339.3</v>
      </c>
      <c r="K376" s="121">
        <v>14018</v>
      </c>
      <c r="L376" s="71">
        <f>J376-K376</f>
        <v>7321.2999999999993</v>
      </c>
      <c r="M376" s="41">
        <v>39722</v>
      </c>
      <c r="N376" s="41">
        <v>40086</v>
      </c>
      <c r="O376" s="119">
        <v>39666</v>
      </c>
      <c r="P376" s="120">
        <v>39666</v>
      </c>
      <c r="Q376" s="126">
        <v>40031</v>
      </c>
      <c r="R376" s="128">
        <v>40031</v>
      </c>
    </row>
    <row r="377" spans="2:18" s="31" customFormat="1" x14ac:dyDescent="0.2">
      <c r="B377" s="37" t="s">
        <v>828</v>
      </c>
      <c r="C377" s="34" t="s">
        <v>829</v>
      </c>
      <c r="D377" s="189" t="s">
        <v>830</v>
      </c>
      <c r="E377" s="38">
        <v>21517.07</v>
      </c>
      <c r="F377" s="79">
        <v>28759.57</v>
      </c>
      <c r="G377" s="34">
        <v>-7242.5</v>
      </c>
      <c r="H377" s="35">
        <f>G377/F377</f>
        <v>-0.25182921719622375</v>
      </c>
      <c r="I377" s="35">
        <f t="shared" si="32"/>
        <v>1.2369095790824825E-3</v>
      </c>
      <c r="J377" s="118">
        <v>21517.07</v>
      </c>
      <c r="K377" s="121">
        <v>28759.57</v>
      </c>
      <c r="L377" s="71">
        <f>J377-K377</f>
        <v>-7242.5</v>
      </c>
      <c r="M377" s="41">
        <v>39722</v>
      </c>
      <c r="N377" s="41">
        <v>40086</v>
      </c>
      <c r="O377" s="119">
        <v>40085</v>
      </c>
      <c r="P377" s="120">
        <v>40085</v>
      </c>
      <c r="Q377" s="126">
        <v>40086</v>
      </c>
      <c r="R377" s="128">
        <v>40086</v>
      </c>
    </row>
    <row r="378" spans="2:18" s="31" customFormat="1" x14ac:dyDescent="0.2">
      <c r="B378" s="37" t="s">
        <v>647</v>
      </c>
      <c r="C378" s="34" t="s">
        <v>648</v>
      </c>
      <c r="D378" s="189" t="s">
        <v>648</v>
      </c>
      <c r="E378" s="38">
        <v>21684.78</v>
      </c>
      <c r="F378" s="79" t="s">
        <v>2801</v>
      </c>
      <c r="G378" s="34" t="s">
        <v>2907</v>
      </c>
      <c r="H378" s="36" t="s">
        <v>2907</v>
      </c>
      <c r="I378" s="35">
        <f t="shared" si="32"/>
        <v>2.8199553674670672E-2</v>
      </c>
      <c r="J378" s="118">
        <v>490554.67</v>
      </c>
      <c r="K378" s="83" t="s">
        <v>2801</v>
      </c>
      <c r="L378" s="71" t="s">
        <v>2907</v>
      </c>
      <c r="M378" s="41">
        <v>39722</v>
      </c>
      <c r="N378" s="41">
        <v>40086</v>
      </c>
      <c r="O378" s="119">
        <v>39343</v>
      </c>
      <c r="P378" s="120">
        <v>39343</v>
      </c>
      <c r="Q378" s="126">
        <v>39946</v>
      </c>
      <c r="R378" s="128">
        <v>39946</v>
      </c>
    </row>
    <row r="379" spans="2:18" s="31" customFormat="1" x14ac:dyDescent="0.2">
      <c r="B379" s="37" t="s">
        <v>1184</v>
      </c>
      <c r="C379" s="34" t="s">
        <v>1185</v>
      </c>
      <c r="D379" s="189" t="s">
        <v>1186</v>
      </c>
      <c r="E379" s="38">
        <v>21695.69</v>
      </c>
      <c r="F379" s="79">
        <v>22621.54</v>
      </c>
      <c r="G379" s="34">
        <v>-925.85000000000218</v>
      </c>
      <c r="H379" s="35">
        <f>G379/F379</f>
        <v>-4.0927805976074226E-2</v>
      </c>
      <c r="I379" s="35">
        <f t="shared" si="32"/>
        <v>1.2471775565076483E-3</v>
      </c>
      <c r="J379" s="118">
        <v>21695.69</v>
      </c>
      <c r="K379" s="121">
        <v>22621.54</v>
      </c>
      <c r="L379" s="71">
        <f>J379-K379</f>
        <v>-925.85000000000218</v>
      </c>
      <c r="M379" s="41">
        <v>39722</v>
      </c>
      <c r="N379" s="41">
        <v>40086</v>
      </c>
      <c r="O379" s="119">
        <v>39847</v>
      </c>
      <c r="P379" s="120">
        <v>39847</v>
      </c>
      <c r="Q379" s="126">
        <v>39995</v>
      </c>
      <c r="R379" s="128">
        <v>39995</v>
      </c>
    </row>
    <row r="380" spans="2:18" s="31" customFormat="1" x14ac:dyDescent="0.2">
      <c r="B380" s="37" t="s">
        <v>1187</v>
      </c>
      <c r="C380" s="34" t="s">
        <v>1188</v>
      </c>
      <c r="D380" s="189" t="s">
        <v>1189</v>
      </c>
      <c r="E380" s="38">
        <v>21738.36</v>
      </c>
      <c r="F380" s="79">
        <v>15222.87</v>
      </c>
      <c r="G380" s="34">
        <v>6515.49</v>
      </c>
      <c r="H380" s="35">
        <f>G380/F380</f>
        <v>0.42800667679616256</v>
      </c>
      <c r="I380" s="35">
        <f t="shared" si="32"/>
        <v>1.2496304430642032E-3</v>
      </c>
      <c r="J380" s="118">
        <v>21738.36</v>
      </c>
      <c r="K380" s="121">
        <v>15222.87</v>
      </c>
      <c r="L380" s="71">
        <f>J380-K380</f>
        <v>6515.49</v>
      </c>
      <c r="M380" s="41">
        <v>39722</v>
      </c>
      <c r="N380" s="41">
        <v>40086</v>
      </c>
      <c r="O380" s="119">
        <v>39849</v>
      </c>
      <c r="P380" s="120">
        <v>39849</v>
      </c>
      <c r="Q380" s="126">
        <v>39934</v>
      </c>
      <c r="R380" s="128">
        <v>39934</v>
      </c>
    </row>
    <row r="381" spans="2:18" s="31" customFormat="1" x14ac:dyDescent="0.2">
      <c r="B381" s="37" t="s">
        <v>1324</v>
      </c>
      <c r="C381" s="34" t="s">
        <v>1325</v>
      </c>
      <c r="D381" s="189" t="s">
        <v>1326</v>
      </c>
      <c r="E381" s="38">
        <v>22174.47</v>
      </c>
      <c r="F381" s="79">
        <v>143335</v>
      </c>
      <c r="G381" s="34">
        <v>-20932.13</v>
      </c>
      <c r="H381" s="35">
        <f>G381/F381</f>
        <v>-0.14603641818118396</v>
      </c>
      <c r="I381" s="35">
        <f t="shared" si="32"/>
        <v>7.0363335905022301E-3</v>
      </c>
      <c r="J381" s="118">
        <v>122402.87</v>
      </c>
      <c r="K381" s="121">
        <v>143335</v>
      </c>
      <c r="L381" s="71">
        <f>J381-K381</f>
        <v>-20932.130000000005</v>
      </c>
      <c r="M381" s="41">
        <v>39722</v>
      </c>
      <c r="N381" s="41">
        <v>40086</v>
      </c>
      <c r="O381" s="119">
        <v>39597</v>
      </c>
      <c r="P381" s="120">
        <v>39597</v>
      </c>
      <c r="Q381" s="126">
        <v>39962</v>
      </c>
      <c r="R381" s="128">
        <v>39962</v>
      </c>
    </row>
    <row r="382" spans="2:18" s="31" customFormat="1" x14ac:dyDescent="0.2">
      <c r="B382" s="37" t="s">
        <v>2248</v>
      </c>
      <c r="C382" s="34" t="s">
        <v>2249</v>
      </c>
      <c r="D382" s="189" t="s">
        <v>2249</v>
      </c>
      <c r="E382" s="38">
        <v>24739.99</v>
      </c>
      <c r="F382" s="79" t="s">
        <v>2801</v>
      </c>
      <c r="G382" s="34" t="s">
        <v>2907</v>
      </c>
      <c r="H382" s="36" t="s">
        <v>2907</v>
      </c>
      <c r="I382" s="35">
        <f t="shared" si="32"/>
        <v>1.3790714568335367E-2</v>
      </c>
      <c r="J382" s="118">
        <v>239900.94</v>
      </c>
      <c r="K382" s="83" t="s">
        <v>2801</v>
      </c>
      <c r="L382" s="71" t="s">
        <v>2907</v>
      </c>
      <c r="M382" s="41">
        <v>39722</v>
      </c>
      <c r="N382" s="41">
        <v>40086</v>
      </c>
      <c r="O382" s="119">
        <v>39343</v>
      </c>
      <c r="P382" s="120">
        <v>39343</v>
      </c>
      <c r="Q382" s="126">
        <v>39752</v>
      </c>
      <c r="R382" s="128">
        <v>39752</v>
      </c>
    </row>
    <row r="383" spans="2:18" s="31" customFormat="1" x14ac:dyDescent="0.2">
      <c r="B383" s="37" t="s">
        <v>671</v>
      </c>
      <c r="C383" s="34" t="s">
        <v>672</v>
      </c>
      <c r="D383" s="189" t="s">
        <v>672</v>
      </c>
      <c r="E383" s="38">
        <v>24843.84</v>
      </c>
      <c r="F383" s="79" t="s">
        <v>2801</v>
      </c>
      <c r="G383" s="34" t="s">
        <v>2907</v>
      </c>
      <c r="H383" s="36" t="s">
        <v>2907</v>
      </c>
      <c r="I383" s="35">
        <f t="shared" si="32"/>
        <v>2.7693066804339497E-2</v>
      </c>
      <c r="J383" s="118">
        <v>481743.91</v>
      </c>
      <c r="K383" s="83" t="s">
        <v>2801</v>
      </c>
      <c r="L383" s="71" t="s">
        <v>2907</v>
      </c>
      <c r="M383" s="41">
        <v>39722</v>
      </c>
      <c r="N383" s="41">
        <v>40086</v>
      </c>
      <c r="O383" s="119">
        <v>39343</v>
      </c>
      <c r="P383" s="120">
        <v>39343</v>
      </c>
      <c r="Q383" s="126">
        <v>39752</v>
      </c>
      <c r="R383" s="128">
        <v>39752</v>
      </c>
    </row>
    <row r="384" spans="2:18" s="31" customFormat="1" x14ac:dyDescent="0.2">
      <c r="B384" s="37" t="s">
        <v>698</v>
      </c>
      <c r="C384" s="34" t="s">
        <v>699</v>
      </c>
      <c r="D384" s="189" t="s">
        <v>700</v>
      </c>
      <c r="E384" s="38">
        <v>26718.39</v>
      </c>
      <c r="F384" s="79">
        <v>28832.799999999999</v>
      </c>
      <c r="G384" s="34">
        <v>-2114.41</v>
      </c>
      <c r="H384" s="36">
        <f>G384/F384</f>
        <v>-7.3333495186038114E-2</v>
      </c>
      <c r="I384" s="35">
        <f t="shared" si="32"/>
        <v>1.5359076551157572E-3</v>
      </c>
      <c r="J384" s="118">
        <v>26718.39</v>
      </c>
      <c r="K384" s="121">
        <v>28832.799999999999</v>
      </c>
      <c r="L384" s="71">
        <f>J384-K384</f>
        <v>-2114.41</v>
      </c>
      <c r="M384" s="41">
        <v>39722</v>
      </c>
      <c r="N384" s="41">
        <v>40086</v>
      </c>
      <c r="O384" s="119">
        <v>40031</v>
      </c>
      <c r="P384" s="120">
        <v>40031</v>
      </c>
      <c r="Q384" s="126">
        <v>40085</v>
      </c>
      <c r="R384" s="128">
        <v>40085</v>
      </c>
    </row>
    <row r="385" spans="2:18" s="31" customFormat="1" x14ac:dyDescent="0.2">
      <c r="B385" s="37" t="s">
        <v>799</v>
      </c>
      <c r="C385" s="34" t="s">
        <v>800</v>
      </c>
      <c r="D385" s="189" t="s">
        <v>800</v>
      </c>
      <c r="E385" s="38">
        <v>26912.62</v>
      </c>
      <c r="F385" s="79" t="s">
        <v>2801</v>
      </c>
      <c r="G385" s="34" t="s">
        <v>2907</v>
      </c>
      <c r="H385" s="35" t="s">
        <v>2907</v>
      </c>
      <c r="I385" s="35">
        <f t="shared" si="32"/>
        <v>1.5470729739786504E-3</v>
      </c>
      <c r="J385" s="118">
        <v>26912.62</v>
      </c>
      <c r="K385" s="123" t="s">
        <v>2801</v>
      </c>
      <c r="L385" s="84" t="s">
        <v>2907</v>
      </c>
      <c r="M385" s="41">
        <v>39722</v>
      </c>
      <c r="N385" s="41">
        <v>40086</v>
      </c>
      <c r="O385" s="119">
        <v>40066</v>
      </c>
      <c r="P385" s="120">
        <v>40066</v>
      </c>
      <c r="Q385" s="126">
        <v>40451</v>
      </c>
      <c r="R385" s="128">
        <v>40451</v>
      </c>
    </row>
    <row r="386" spans="2:18" s="31" customFormat="1" x14ac:dyDescent="0.2">
      <c r="B386" s="37" t="s">
        <v>822</v>
      </c>
      <c r="C386" s="34" t="s">
        <v>823</v>
      </c>
      <c r="D386" s="189" t="s">
        <v>823</v>
      </c>
      <c r="E386" s="38">
        <v>28106.61</v>
      </c>
      <c r="F386" s="79" t="s">
        <v>2801</v>
      </c>
      <c r="G386" s="34" t="s">
        <v>2907</v>
      </c>
      <c r="H386" s="35" t="s">
        <v>2907</v>
      </c>
      <c r="I386" s="35">
        <f t="shared" si="32"/>
        <v>1.6157095340831951E-3</v>
      </c>
      <c r="J386" s="118">
        <v>28106.61</v>
      </c>
      <c r="K386" s="121" t="s">
        <v>2801</v>
      </c>
      <c r="L386" s="71" t="s">
        <v>2907</v>
      </c>
      <c r="M386" s="41">
        <v>39722</v>
      </c>
      <c r="N386" s="41">
        <v>40086</v>
      </c>
      <c r="O386" s="119">
        <v>40066</v>
      </c>
      <c r="P386" s="120">
        <v>40066</v>
      </c>
      <c r="Q386" s="126">
        <v>40451</v>
      </c>
      <c r="R386" s="128">
        <v>40451</v>
      </c>
    </row>
    <row r="387" spans="2:18" s="31" customFormat="1" x14ac:dyDescent="0.2">
      <c r="B387" s="37" t="s">
        <v>963</v>
      </c>
      <c r="C387" s="34" t="s">
        <v>964</v>
      </c>
      <c r="D387" s="189" t="s">
        <v>965</v>
      </c>
      <c r="E387" s="38">
        <v>28923.88</v>
      </c>
      <c r="F387" s="79">
        <v>24934.05</v>
      </c>
      <c r="G387" s="34">
        <v>3989.83</v>
      </c>
      <c r="H387" s="35">
        <f>G387/F387</f>
        <v>0.16001532041525546</v>
      </c>
      <c r="I387" s="35">
        <f t="shared" si="32"/>
        <v>1.6626903308039726E-3</v>
      </c>
      <c r="J387" s="118">
        <v>28923.88</v>
      </c>
      <c r="K387" s="121">
        <v>24934.05</v>
      </c>
      <c r="L387" s="71">
        <f>J387-K387</f>
        <v>3989.8300000000017</v>
      </c>
      <c r="M387" s="41">
        <v>39722</v>
      </c>
      <c r="N387" s="41">
        <v>40086</v>
      </c>
      <c r="O387" s="119">
        <v>39639</v>
      </c>
      <c r="P387" s="120">
        <v>39639</v>
      </c>
      <c r="Q387" s="126">
        <v>39719</v>
      </c>
      <c r="R387" s="128">
        <v>39719</v>
      </c>
    </row>
    <row r="388" spans="2:18" s="31" customFormat="1" x14ac:dyDescent="0.2">
      <c r="B388" s="37" t="s">
        <v>677</v>
      </c>
      <c r="C388" s="34" t="s">
        <v>678</v>
      </c>
      <c r="D388" s="189" t="s">
        <v>678</v>
      </c>
      <c r="E388" s="38">
        <v>31015.919999999998</v>
      </c>
      <c r="F388" s="79" t="s">
        <v>2801</v>
      </c>
      <c r="G388" s="34" t="s">
        <v>2907</v>
      </c>
      <c r="H388" s="36" t="s">
        <v>2907</v>
      </c>
      <c r="I388" s="35">
        <f t="shared" si="32"/>
        <v>2.3323249116411857E-2</v>
      </c>
      <c r="J388" s="118">
        <v>405727.3</v>
      </c>
      <c r="K388" s="83" t="s">
        <v>2801</v>
      </c>
      <c r="L388" s="71" t="s">
        <v>2907</v>
      </c>
      <c r="M388" s="41">
        <v>39722</v>
      </c>
      <c r="N388" s="41">
        <v>40086</v>
      </c>
      <c r="O388" s="119">
        <v>39343</v>
      </c>
      <c r="P388" s="120">
        <v>39343</v>
      </c>
      <c r="Q388" s="126">
        <v>39752</v>
      </c>
      <c r="R388" s="128">
        <v>39752</v>
      </c>
    </row>
    <row r="389" spans="2:18" s="31" customFormat="1" x14ac:dyDescent="0.2">
      <c r="B389" s="37" t="s">
        <v>816</v>
      </c>
      <c r="C389" s="34" t="s">
        <v>817</v>
      </c>
      <c r="D389" s="189" t="s">
        <v>817</v>
      </c>
      <c r="E389" s="38">
        <v>32951.980000000003</v>
      </c>
      <c r="F389" s="79" t="s">
        <v>2801</v>
      </c>
      <c r="G389" s="34" t="s">
        <v>2907</v>
      </c>
      <c r="H389" s="35" t="s">
        <v>2907</v>
      </c>
      <c r="I389" s="35">
        <f t="shared" si="32"/>
        <v>1.8942458109647078E-3</v>
      </c>
      <c r="J389" s="118">
        <v>32951.980000000003</v>
      </c>
      <c r="K389" s="121" t="s">
        <v>2801</v>
      </c>
      <c r="L389" s="71" t="s">
        <v>2907</v>
      </c>
      <c r="M389" s="41">
        <v>39722</v>
      </c>
      <c r="N389" s="41">
        <v>40086</v>
      </c>
      <c r="O389" s="119">
        <v>40066</v>
      </c>
      <c r="P389" s="120">
        <v>40066</v>
      </c>
      <c r="Q389" s="126">
        <v>40451</v>
      </c>
      <c r="R389" s="128">
        <v>40451</v>
      </c>
    </row>
    <row r="390" spans="2:18" s="31" customFormat="1" x14ac:dyDescent="0.2">
      <c r="B390" s="37" t="s">
        <v>978</v>
      </c>
      <c r="C390" s="34" t="s">
        <v>979</v>
      </c>
      <c r="D390" s="189" t="s">
        <v>980</v>
      </c>
      <c r="E390" s="38">
        <v>33280.85</v>
      </c>
      <c r="F390" s="79">
        <v>24272</v>
      </c>
      <c r="G390" s="34">
        <v>9008.85</v>
      </c>
      <c r="H390" s="35">
        <f>G390/F390</f>
        <v>0.37116224456163482</v>
      </c>
      <c r="I390" s="35">
        <f t="shared" si="32"/>
        <v>1.9131509152968892E-3</v>
      </c>
      <c r="J390" s="118">
        <v>33280.85</v>
      </c>
      <c r="K390" s="121">
        <v>24272</v>
      </c>
      <c r="L390" s="71">
        <f>J390-K390</f>
        <v>9008.8499999999985</v>
      </c>
      <c r="M390" s="41">
        <v>39722</v>
      </c>
      <c r="N390" s="41">
        <v>40086</v>
      </c>
      <c r="O390" s="119">
        <v>39694</v>
      </c>
      <c r="P390" s="120">
        <v>39694</v>
      </c>
      <c r="Q390" s="126">
        <v>40059</v>
      </c>
      <c r="R390" s="128">
        <v>40059</v>
      </c>
    </row>
    <row r="391" spans="2:18" s="31" customFormat="1" x14ac:dyDescent="0.2">
      <c r="B391" s="37" t="s">
        <v>1941</v>
      </c>
      <c r="C391" s="34" t="s">
        <v>1942</v>
      </c>
      <c r="D391" s="189" t="s">
        <v>1943</v>
      </c>
      <c r="E391" s="38">
        <v>33489</v>
      </c>
      <c r="F391" s="79">
        <v>27357</v>
      </c>
      <c r="G391" s="34">
        <v>-2879.38</v>
      </c>
      <c r="H391" s="36">
        <f>G391/F391</f>
        <v>-0.10525203786964946</v>
      </c>
      <c r="I391" s="35">
        <f t="shared" si="32"/>
        <v>1.4070969072992258E-3</v>
      </c>
      <c r="J391" s="118">
        <v>24477.62</v>
      </c>
      <c r="K391" s="121">
        <v>27357</v>
      </c>
      <c r="L391" s="71">
        <f>J391-K391</f>
        <v>-2879.380000000001</v>
      </c>
      <c r="M391" s="41">
        <v>39722</v>
      </c>
      <c r="N391" s="41">
        <v>40086</v>
      </c>
      <c r="O391" s="119">
        <v>38944</v>
      </c>
      <c r="P391" s="120">
        <v>38944</v>
      </c>
      <c r="Q391" s="126">
        <v>39309</v>
      </c>
      <c r="R391" s="128">
        <v>39309</v>
      </c>
    </row>
    <row r="392" spans="2:18" s="31" customFormat="1" x14ac:dyDescent="0.2">
      <c r="B392" s="37" t="s">
        <v>667</v>
      </c>
      <c r="C392" s="34" t="s">
        <v>668</v>
      </c>
      <c r="D392" s="189" t="s">
        <v>668</v>
      </c>
      <c r="E392" s="38">
        <v>34427.620000000003</v>
      </c>
      <c r="F392" s="79" t="s">
        <v>2801</v>
      </c>
      <c r="G392" s="34" t="s">
        <v>2907</v>
      </c>
      <c r="H392" s="36" t="s">
        <v>2907</v>
      </c>
      <c r="I392" s="35">
        <f t="shared" si="32"/>
        <v>2.8094180151554703E-2</v>
      </c>
      <c r="J392" s="118">
        <v>488721.61</v>
      </c>
      <c r="K392" s="83" t="s">
        <v>2801</v>
      </c>
      <c r="L392" s="71" t="s">
        <v>2907</v>
      </c>
      <c r="M392" s="41">
        <v>39722</v>
      </c>
      <c r="N392" s="41">
        <v>40086</v>
      </c>
      <c r="O392" s="119">
        <v>39343</v>
      </c>
      <c r="P392" s="120">
        <v>39343</v>
      </c>
      <c r="Q392" s="126">
        <v>39752</v>
      </c>
      <c r="R392" s="128">
        <v>39752</v>
      </c>
    </row>
    <row r="393" spans="2:18" s="31" customFormat="1" x14ac:dyDescent="0.2">
      <c r="B393" s="37" t="s">
        <v>655</v>
      </c>
      <c r="C393" s="34" t="s">
        <v>656</v>
      </c>
      <c r="D393" s="189" t="s">
        <v>656</v>
      </c>
      <c r="E393" s="38">
        <v>35482.33</v>
      </c>
      <c r="F393" s="79" t="s">
        <v>2801</v>
      </c>
      <c r="G393" s="34" t="s">
        <v>2907</v>
      </c>
      <c r="H393" s="36" t="s">
        <v>2907</v>
      </c>
      <c r="I393" s="35">
        <f t="shared" si="32"/>
        <v>4.0613732681123428E-2</v>
      </c>
      <c r="J393" s="118">
        <v>706509.63</v>
      </c>
      <c r="K393" s="83" t="s">
        <v>2801</v>
      </c>
      <c r="L393" s="71" t="s">
        <v>2907</v>
      </c>
      <c r="M393" s="41">
        <v>39722</v>
      </c>
      <c r="N393" s="41">
        <v>40086</v>
      </c>
      <c r="O393" s="119">
        <v>39343</v>
      </c>
      <c r="P393" s="120">
        <v>39343</v>
      </c>
      <c r="Q393" s="126">
        <v>39752</v>
      </c>
      <c r="R393" s="128">
        <v>39752</v>
      </c>
    </row>
    <row r="394" spans="2:18" s="31" customFormat="1" x14ac:dyDescent="0.2">
      <c r="B394" s="37" t="s">
        <v>139</v>
      </c>
      <c r="C394" s="34" t="s">
        <v>140</v>
      </c>
      <c r="D394" s="189" t="s">
        <v>141</v>
      </c>
      <c r="E394" s="38">
        <v>37980.29</v>
      </c>
      <c r="F394" s="79">
        <v>50336.17</v>
      </c>
      <c r="G394" s="34">
        <v>-12355.88</v>
      </c>
      <c r="H394" s="35">
        <f>G394/F394</f>
        <v>-0.24546722565503096</v>
      </c>
      <c r="I394" s="35">
        <f t="shared" si="32"/>
        <v>2.183298400634037E-3</v>
      </c>
      <c r="J394" s="118">
        <v>37980.29</v>
      </c>
      <c r="K394" s="121">
        <v>50336.17</v>
      </c>
      <c r="L394" s="71">
        <f>J394-K394</f>
        <v>-12355.879999999997</v>
      </c>
      <c r="M394" s="41">
        <v>39722</v>
      </c>
      <c r="N394" s="41">
        <v>40086</v>
      </c>
      <c r="O394" s="119">
        <v>40024</v>
      </c>
      <c r="P394" s="120">
        <v>40024</v>
      </c>
      <c r="Q394" s="126">
        <v>40084</v>
      </c>
      <c r="R394" s="128">
        <v>40084</v>
      </c>
    </row>
    <row r="395" spans="2:18" s="31" customFormat="1" x14ac:dyDescent="0.2">
      <c r="B395" s="37" t="s">
        <v>1384</v>
      </c>
      <c r="C395" s="34" t="s">
        <v>1385</v>
      </c>
      <c r="D395" s="189" t="s">
        <v>1386</v>
      </c>
      <c r="E395" s="38">
        <v>38263.67</v>
      </c>
      <c r="F395" s="79">
        <v>48407</v>
      </c>
      <c r="G395" s="34">
        <v>3959.51</v>
      </c>
      <c r="H395" s="35">
        <f>G395/F395</f>
        <v>8.1796227818290754E-2</v>
      </c>
      <c r="I395" s="35">
        <f t="shared" si="32"/>
        <v>3.0102907989851134E-3</v>
      </c>
      <c r="J395" s="118">
        <v>52366.51</v>
      </c>
      <c r="K395" s="121">
        <v>48407</v>
      </c>
      <c r="L395" s="71">
        <f>J395-K395</f>
        <v>3959.510000000002</v>
      </c>
      <c r="M395" s="41">
        <v>39722</v>
      </c>
      <c r="N395" s="41">
        <v>40086</v>
      </c>
      <c r="O395" s="119">
        <v>39638</v>
      </c>
      <c r="P395" s="120">
        <v>39638</v>
      </c>
      <c r="Q395" s="126">
        <v>39794</v>
      </c>
      <c r="R395" s="128">
        <v>39794</v>
      </c>
    </row>
    <row r="396" spans="2:18" s="31" customFormat="1" x14ac:dyDescent="0.2">
      <c r="B396" s="37" t="s">
        <v>641</v>
      </c>
      <c r="C396" s="34" t="s">
        <v>642</v>
      </c>
      <c r="D396" s="189" t="s">
        <v>642</v>
      </c>
      <c r="E396" s="38">
        <v>40988.81</v>
      </c>
      <c r="F396" s="79" t="s">
        <v>2801</v>
      </c>
      <c r="G396" s="34" t="s">
        <v>2907</v>
      </c>
      <c r="H396" s="35" t="s">
        <v>2907</v>
      </c>
      <c r="I396" s="35">
        <f t="shared" si="32"/>
        <v>6.4041051559997342E-2</v>
      </c>
      <c r="J396" s="118">
        <v>1114047.31</v>
      </c>
      <c r="K396" s="83" t="s">
        <v>2801</v>
      </c>
      <c r="L396" s="71" t="s">
        <v>2907</v>
      </c>
      <c r="M396" s="41">
        <v>39722</v>
      </c>
      <c r="N396" s="41">
        <v>40086</v>
      </c>
      <c r="O396" s="119">
        <v>39343</v>
      </c>
      <c r="P396" s="120">
        <v>39343</v>
      </c>
      <c r="Q396" s="126">
        <v>39752</v>
      </c>
      <c r="R396" s="128">
        <v>39752</v>
      </c>
    </row>
    <row r="397" spans="2:18" s="31" customFormat="1" x14ac:dyDescent="0.2">
      <c r="B397" s="37" t="s">
        <v>1787</v>
      </c>
      <c r="C397" s="34" t="s">
        <v>1788</v>
      </c>
      <c r="D397" s="189" t="s">
        <v>1789</v>
      </c>
      <c r="E397" s="38">
        <v>41300.639999999999</v>
      </c>
      <c r="F397" s="79">
        <v>23435</v>
      </c>
      <c r="G397" s="34">
        <v>17865.64</v>
      </c>
      <c r="H397" s="35">
        <f>G397/F397</f>
        <v>0.762348623853211</v>
      </c>
      <c r="I397" s="35">
        <f t="shared" si="32"/>
        <v>2.374168845397498E-3</v>
      </c>
      <c r="J397" s="118">
        <v>41300.639999999999</v>
      </c>
      <c r="K397" s="121">
        <v>23435</v>
      </c>
      <c r="L397" s="71">
        <f>J397-K397</f>
        <v>17865.64</v>
      </c>
      <c r="M397" s="41">
        <v>39722</v>
      </c>
      <c r="N397" s="41">
        <v>40086</v>
      </c>
      <c r="O397" s="119">
        <v>39736</v>
      </c>
      <c r="P397" s="120">
        <v>39736</v>
      </c>
      <c r="Q397" s="126">
        <v>40086</v>
      </c>
      <c r="R397" s="128">
        <v>40086</v>
      </c>
    </row>
    <row r="398" spans="2:18" s="31" customFormat="1" x14ac:dyDescent="0.2">
      <c r="B398" s="37" t="s">
        <v>512</v>
      </c>
      <c r="C398" s="34" t="s">
        <v>513</v>
      </c>
      <c r="D398" s="189" t="s">
        <v>514</v>
      </c>
      <c r="E398" s="38">
        <v>41353.199999999997</v>
      </c>
      <c r="F398" s="79">
        <v>168326.32</v>
      </c>
      <c r="G398" s="34">
        <v>-126973.12</v>
      </c>
      <c r="H398" s="36">
        <f>G398/F398</f>
        <v>-0.75432719018630001</v>
      </c>
      <c r="I398" s="35">
        <f t="shared" ref="I398:I457" si="33">J398/17395831</f>
        <v>2.3771902589764179E-3</v>
      </c>
      <c r="J398" s="118">
        <v>41353.199999999997</v>
      </c>
      <c r="K398" s="121">
        <v>168326.32</v>
      </c>
      <c r="L398" s="71">
        <f>J398-K398</f>
        <v>-126973.12000000001</v>
      </c>
      <c r="M398" s="41">
        <v>39722</v>
      </c>
      <c r="N398" s="41">
        <v>40086</v>
      </c>
      <c r="O398" s="119">
        <v>39899</v>
      </c>
      <c r="P398" s="120">
        <v>39899</v>
      </c>
      <c r="Q398" s="126">
        <v>40081</v>
      </c>
      <c r="R398" s="128">
        <v>40081</v>
      </c>
    </row>
    <row r="399" spans="2:18" s="31" customFormat="1" x14ac:dyDescent="0.2">
      <c r="B399" s="37" t="s">
        <v>333</v>
      </c>
      <c r="C399" s="34" t="s">
        <v>1043</v>
      </c>
      <c r="D399" s="189" t="s">
        <v>1044</v>
      </c>
      <c r="E399" s="38">
        <v>43233.68</v>
      </c>
      <c r="F399" s="79">
        <v>53495</v>
      </c>
      <c r="G399" s="34">
        <v>-10261.32</v>
      </c>
      <c r="H399" s="35">
        <f>G399/F399</f>
        <v>-0.19181830077577344</v>
      </c>
      <c r="I399" s="35">
        <f t="shared" si="33"/>
        <v>2.4852897225777831E-3</v>
      </c>
      <c r="J399" s="118">
        <v>43233.68</v>
      </c>
      <c r="K399" s="121">
        <v>53495</v>
      </c>
      <c r="L399" s="71">
        <f>J399-K399</f>
        <v>-10261.32</v>
      </c>
      <c r="M399" s="41">
        <v>39722</v>
      </c>
      <c r="N399" s="41">
        <v>40086</v>
      </c>
      <c r="O399" s="119">
        <v>39763</v>
      </c>
      <c r="P399" s="120">
        <v>39763</v>
      </c>
      <c r="Q399" s="126">
        <v>40128</v>
      </c>
      <c r="R399" s="128">
        <v>40128</v>
      </c>
    </row>
    <row r="400" spans="2:18" s="31" customFormat="1" x14ac:dyDescent="0.2">
      <c r="B400" s="37" t="s">
        <v>759</v>
      </c>
      <c r="C400" s="34" t="s">
        <v>760</v>
      </c>
      <c r="D400" s="189" t="s">
        <v>517</v>
      </c>
      <c r="E400" s="38">
        <v>43608.81</v>
      </c>
      <c r="F400" s="79">
        <v>156386.6</v>
      </c>
      <c r="G400" s="34">
        <v>-112777.79</v>
      </c>
      <c r="H400" s="35">
        <f>G400/F400</f>
        <v>-0.72114740009693923</v>
      </c>
      <c r="I400" s="35">
        <f t="shared" si="33"/>
        <v>2.5068540847516855E-3</v>
      </c>
      <c r="J400" s="118">
        <v>43608.81</v>
      </c>
      <c r="K400" s="121">
        <v>156386.6</v>
      </c>
      <c r="L400" s="71">
        <f>J400-K400</f>
        <v>-112777.79000000001</v>
      </c>
      <c r="M400" s="41">
        <v>39722</v>
      </c>
      <c r="N400" s="41">
        <v>40086</v>
      </c>
      <c r="O400" s="119">
        <v>40064</v>
      </c>
      <c r="P400" s="120">
        <v>40064</v>
      </c>
      <c r="Q400" s="126">
        <v>40084</v>
      </c>
      <c r="R400" s="128">
        <v>40084</v>
      </c>
    </row>
    <row r="401" spans="2:18" s="31" customFormat="1" x14ac:dyDescent="0.2">
      <c r="B401" s="37" t="s">
        <v>70</v>
      </c>
      <c r="C401" s="34" t="s">
        <v>71</v>
      </c>
      <c r="D401" s="189" t="s">
        <v>72</v>
      </c>
      <c r="E401" s="38">
        <v>43799.83</v>
      </c>
      <c r="F401" s="79">
        <v>46787.040000000001</v>
      </c>
      <c r="G401" s="34">
        <v>-2987.21</v>
      </c>
      <c r="H401" s="35">
        <f>G401/F401</f>
        <v>-6.3846954199282532E-2</v>
      </c>
      <c r="I401" s="35">
        <f t="shared" si="33"/>
        <v>2.5178348766437199E-3</v>
      </c>
      <c r="J401" s="118">
        <v>43799.83</v>
      </c>
      <c r="K401" s="121">
        <v>46787.040000000001</v>
      </c>
      <c r="L401" s="71">
        <f>J401-K401</f>
        <v>-2987.2099999999991</v>
      </c>
      <c r="M401" s="41">
        <v>39722</v>
      </c>
      <c r="N401" s="41">
        <v>40086</v>
      </c>
      <c r="O401" s="119">
        <v>39987</v>
      </c>
      <c r="P401" s="120">
        <v>39987</v>
      </c>
      <c r="Q401" s="126">
        <v>40084</v>
      </c>
      <c r="R401" s="128">
        <v>40084</v>
      </c>
    </row>
    <row r="402" spans="2:18" s="31" customFormat="1" x14ac:dyDescent="0.2">
      <c r="B402" s="37" t="s">
        <v>673</v>
      </c>
      <c r="C402" s="34" t="s">
        <v>674</v>
      </c>
      <c r="D402" s="189" t="s">
        <v>674</v>
      </c>
      <c r="E402" s="38">
        <v>47651.24</v>
      </c>
      <c r="F402" s="79" t="s">
        <v>2801</v>
      </c>
      <c r="G402" s="34" t="s">
        <v>2907</v>
      </c>
      <c r="H402" s="36" t="s">
        <v>2907</v>
      </c>
      <c r="I402" s="35">
        <f t="shared" si="33"/>
        <v>5.446495140128689E-2</v>
      </c>
      <c r="J402" s="118">
        <v>947463.09</v>
      </c>
      <c r="K402" s="83" t="s">
        <v>2801</v>
      </c>
      <c r="L402" s="71" t="s">
        <v>2907</v>
      </c>
      <c r="M402" s="41">
        <v>39722</v>
      </c>
      <c r="N402" s="41">
        <v>40086</v>
      </c>
      <c r="O402" s="119">
        <v>39343</v>
      </c>
      <c r="P402" s="120">
        <v>39343</v>
      </c>
      <c r="Q402" s="126">
        <v>39752</v>
      </c>
      <c r="R402" s="128">
        <v>39752</v>
      </c>
    </row>
    <row r="403" spans="2:18" s="31" customFormat="1" ht="25.5" x14ac:dyDescent="0.2">
      <c r="B403" s="37" t="s">
        <v>88</v>
      </c>
      <c r="C403" s="34" t="s">
        <v>89</v>
      </c>
      <c r="D403" s="189" t="s">
        <v>90</v>
      </c>
      <c r="E403" s="38">
        <v>47954.69</v>
      </c>
      <c r="F403" s="79">
        <v>97154</v>
      </c>
      <c r="G403" s="34">
        <v>-49199.31</v>
      </c>
      <c r="H403" s="35">
        <f>G403/F403</f>
        <v>-0.50640539761615577</v>
      </c>
      <c r="I403" s="35">
        <f t="shared" si="33"/>
        <v>2.7566771601770564E-3</v>
      </c>
      <c r="J403" s="118">
        <v>47954.69</v>
      </c>
      <c r="K403" s="121">
        <v>97154</v>
      </c>
      <c r="L403" s="71">
        <f>J403-K403</f>
        <v>-49199.31</v>
      </c>
      <c r="M403" s="41">
        <v>39722</v>
      </c>
      <c r="N403" s="41">
        <v>40086</v>
      </c>
      <c r="O403" s="119">
        <v>39996</v>
      </c>
      <c r="P403" s="120">
        <v>39996</v>
      </c>
      <c r="Q403" s="126">
        <v>40085</v>
      </c>
      <c r="R403" s="128">
        <v>40085</v>
      </c>
    </row>
    <row r="404" spans="2:18" s="31" customFormat="1" x14ac:dyDescent="0.2">
      <c r="B404" s="37" t="s">
        <v>518</v>
      </c>
      <c r="C404" s="34" t="s">
        <v>519</v>
      </c>
      <c r="D404" s="189" t="s">
        <v>520</v>
      </c>
      <c r="E404" s="38">
        <v>49049.120000000003</v>
      </c>
      <c r="F404" s="79">
        <v>51834.59</v>
      </c>
      <c r="G404" s="34">
        <v>-2785.4699999999939</v>
      </c>
      <c r="H404" s="35">
        <f>G404/F404</f>
        <v>-5.3737668225021053E-2</v>
      </c>
      <c r="I404" s="35">
        <f t="shared" si="33"/>
        <v>2.8195905099330986E-3</v>
      </c>
      <c r="J404" s="118">
        <v>49049.120000000003</v>
      </c>
      <c r="K404" s="121">
        <v>51834.59</v>
      </c>
      <c r="L404" s="71">
        <f>J404-K404</f>
        <v>-2785.4699999999939</v>
      </c>
      <c r="M404" s="41">
        <v>39722</v>
      </c>
      <c r="N404" s="41">
        <v>40086</v>
      </c>
      <c r="O404" s="119">
        <v>39903</v>
      </c>
      <c r="P404" s="120">
        <v>39903</v>
      </c>
      <c r="Q404" s="126">
        <v>40028</v>
      </c>
      <c r="R404" s="128">
        <v>40028</v>
      </c>
    </row>
    <row r="405" spans="2:18" s="31" customFormat="1" x14ac:dyDescent="0.2">
      <c r="B405" s="37" t="s">
        <v>761</v>
      </c>
      <c r="C405" s="34" t="s">
        <v>762</v>
      </c>
      <c r="D405" s="189" t="s">
        <v>762</v>
      </c>
      <c r="E405" s="38">
        <v>50233.11</v>
      </c>
      <c r="F405" s="79" t="s">
        <v>2801</v>
      </c>
      <c r="G405" s="34" t="s">
        <v>2907</v>
      </c>
      <c r="H405" s="35" t="s">
        <v>2907</v>
      </c>
      <c r="I405" s="35">
        <f t="shared" si="33"/>
        <v>2.8876522196611362E-3</v>
      </c>
      <c r="J405" s="118">
        <v>50233.11</v>
      </c>
      <c r="K405" s="123" t="s">
        <v>2801</v>
      </c>
      <c r="L405" s="84" t="s">
        <v>2907</v>
      </c>
      <c r="M405" s="41">
        <v>39722</v>
      </c>
      <c r="N405" s="41">
        <v>40086</v>
      </c>
      <c r="O405" s="119">
        <v>40066</v>
      </c>
      <c r="P405" s="120">
        <v>40066</v>
      </c>
      <c r="Q405" s="126">
        <v>40451</v>
      </c>
      <c r="R405" s="128">
        <v>40451</v>
      </c>
    </row>
    <row r="406" spans="2:18" s="31" customFormat="1" x14ac:dyDescent="0.2">
      <c r="B406" s="37" t="s">
        <v>757</v>
      </c>
      <c r="C406" s="34" t="s">
        <v>758</v>
      </c>
      <c r="D406" s="189" t="s">
        <v>514</v>
      </c>
      <c r="E406" s="38">
        <v>50664.4</v>
      </c>
      <c r="F406" s="79">
        <v>156668.66</v>
      </c>
      <c r="G406" s="34">
        <v>-106004.26</v>
      </c>
      <c r="H406" s="35">
        <f>G406/F406</f>
        <v>-0.67661432733260107</v>
      </c>
      <c r="I406" s="35">
        <f t="shared" si="33"/>
        <v>2.9124449415495013E-3</v>
      </c>
      <c r="J406" s="118">
        <v>50664.4</v>
      </c>
      <c r="K406" s="121">
        <v>156668.66</v>
      </c>
      <c r="L406" s="71">
        <f>J406-K406</f>
        <v>-106004.26000000001</v>
      </c>
      <c r="M406" s="41">
        <v>39722</v>
      </c>
      <c r="N406" s="41">
        <v>40086</v>
      </c>
      <c r="O406" s="119">
        <v>40064</v>
      </c>
      <c r="P406" s="120">
        <v>40064</v>
      </c>
      <c r="Q406" s="126">
        <v>40084</v>
      </c>
      <c r="R406" s="128">
        <v>40084</v>
      </c>
    </row>
    <row r="407" spans="2:18" s="31" customFormat="1" x14ac:dyDescent="0.2">
      <c r="B407" s="37" t="s">
        <v>109</v>
      </c>
      <c r="C407" s="34" t="s">
        <v>110</v>
      </c>
      <c r="D407" s="189" t="s">
        <v>111</v>
      </c>
      <c r="E407" s="38">
        <v>56129.120000000003</v>
      </c>
      <c r="F407" s="79">
        <v>78997.97</v>
      </c>
      <c r="G407" s="34">
        <v>-22868.85</v>
      </c>
      <c r="H407" s="35">
        <f>G407/F407</f>
        <v>-0.28948655262913714</v>
      </c>
      <c r="I407" s="35">
        <f t="shared" si="33"/>
        <v>3.2265845764999673E-3</v>
      </c>
      <c r="J407" s="118">
        <v>56129.120000000003</v>
      </c>
      <c r="K407" s="121">
        <v>78997.97</v>
      </c>
      <c r="L407" s="71">
        <f>J407-K407</f>
        <v>-22868.85</v>
      </c>
      <c r="M407" s="41">
        <v>39722</v>
      </c>
      <c r="N407" s="41">
        <v>40086</v>
      </c>
      <c r="O407" s="119">
        <v>40004</v>
      </c>
      <c r="P407" s="120">
        <v>40004</v>
      </c>
      <c r="Q407" s="126">
        <v>40084</v>
      </c>
      <c r="R407" s="128">
        <v>40084</v>
      </c>
    </row>
    <row r="408" spans="2:18" s="31" customFormat="1" x14ac:dyDescent="0.2">
      <c r="B408" s="37" t="s">
        <v>984</v>
      </c>
      <c r="C408" s="34" t="s">
        <v>985</v>
      </c>
      <c r="D408" s="189" t="s">
        <v>986</v>
      </c>
      <c r="E408" s="38">
        <v>56459.87</v>
      </c>
      <c r="F408" s="79">
        <v>49979.77</v>
      </c>
      <c r="G408" s="34">
        <v>6480.1000000000058</v>
      </c>
      <c r="H408" s="35">
        <f>G408/F408</f>
        <v>0.12965445819378532</v>
      </c>
      <c r="I408" s="35">
        <f t="shared" si="33"/>
        <v>3.2455977527029323E-3</v>
      </c>
      <c r="J408" s="118">
        <v>56459.87</v>
      </c>
      <c r="K408" s="121">
        <v>49979.77</v>
      </c>
      <c r="L408" s="71">
        <f>J408-K408</f>
        <v>6480.1000000000058</v>
      </c>
      <c r="M408" s="41">
        <v>39722</v>
      </c>
      <c r="N408" s="41">
        <v>40086</v>
      </c>
      <c r="O408" s="119">
        <v>39713</v>
      </c>
      <c r="P408" s="120">
        <v>39713</v>
      </c>
      <c r="Q408" s="126">
        <v>39759</v>
      </c>
      <c r="R408" s="128">
        <v>39759</v>
      </c>
    </row>
    <row r="409" spans="2:18" s="31" customFormat="1" ht="25.5" x14ac:dyDescent="0.2">
      <c r="B409" s="37" t="s">
        <v>64</v>
      </c>
      <c r="C409" s="34" t="s">
        <v>65</v>
      </c>
      <c r="D409" s="189" t="s">
        <v>66</v>
      </c>
      <c r="E409" s="38">
        <v>56839.01</v>
      </c>
      <c r="F409" s="79">
        <v>122382</v>
      </c>
      <c r="G409" s="34">
        <v>-65542.990000000005</v>
      </c>
      <c r="H409" s="35">
        <f>G409/F409</f>
        <v>-0.53556070337141082</v>
      </c>
      <c r="I409" s="35">
        <f t="shared" si="33"/>
        <v>3.267392629877814E-3</v>
      </c>
      <c r="J409" s="118">
        <v>56839.01</v>
      </c>
      <c r="K409" s="121">
        <v>122382</v>
      </c>
      <c r="L409" s="71">
        <f>J409-K409</f>
        <v>-65542.989999999991</v>
      </c>
      <c r="M409" s="41">
        <v>39722</v>
      </c>
      <c r="N409" s="41">
        <v>40086</v>
      </c>
      <c r="O409" s="119">
        <v>39982</v>
      </c>
      <c r="P409" s="120">
        <v>39982</v>
      </c>
      <c r="Q409" s="126">
        <v>40087</v>
      </c>
      <c r="R409" s="128">
        <v>40087</v>
      </c>
    </row>
    <row r="410" spans="2:18" s="31" customFormat="1" x14ac:dyDescent="0.2">
      <c r="B410" s="37" t="s">
        <v>515</v>
      </c>
      <c r="C410" s="34" t="s">
        <v>516</v>
      </c>
      <c r="D410" s="189" t="s">
        <v>517</v>
      </c>
      <c r="E410" s="38">
        <v>58331.75</v>
      </c>
      <c r="F410" s="79">
        <v>168292.66</v>
      </c>
      <c r="G410" s="34">
        <v>-109960.91</v>
      </c>
      <c r="H410" s="35">
        <f>G410/F410</f>
        <v>-0.6533910035054411</v>
      </c>
      <c r="I410" s="35">
        <f t="shared" si="33"/>
        <v>3.3532028449805014E-3</v>
      </c>
      <c r="J410" s="118">
        <v>58331.75</v>
      </c>
      <c r="K410" s="121">
        <v>168292.66</v>
      </c>
      <c r="L410" s="71">
        <f>J410-K410</f>
        <v>-109960.91</v>
      </c>
      <c r="M410" s="41">
        <v>39722</v>
      </c>
      <c r="N410" s="41">
        <v>40086</v>
      </c>
      <c r="O410" s="119">
        <v>39899</v>
      </c>
      <c r="P410" s="120">
        <v>39899</v>
      </c>
      <c r="Q410" s="126">
        <v>40084</v>
      </c>
      <c r="R410" s="128">
        <v>40084</v>
      </c>
    </row>
    <row r="411" spans="2:18" s="31" customFormat="1" x14ac:dyDescent="0.2">
      <c r="B411" s="37" t="s">
        <v>1777</v>
      </c>
      <c r="C411" s="34" t="s">
        <v>1778</v>
      </c>
      <c r="D411" s="189" t="s">
        <v>1778</v>
      </c>
      <c r="E411" s="38">
        <v>67361.36</v>
      </c>
      <c r="F411" s="79" t="s">
        <v>2801</v>
      </c>
      <c r="G411" s="34" t="s">
        <v>2907</v>
      </c>
      <c r="H411" s="35" t="s">
        <v>2907</v>
      </c>
      <c r="I411" s="35">
        <f t="shared" si="33"/>
        <v>3.8722703158015274E-3</v>
      </c>
      <c r="J411" s="118">
        <v>67361.36</v>
      </c>
      <c r="K411" s="122" t="s">
        <v>2801</v>
      </c>
      <c r="L411" s="84" t="s">
        <v>2907</v>
      </c>
      <c r="M411" s="41">
        <v>39722</v>
      </c>
      <c r="N411" s="41">
        <v>40086</v>
      </c>
      <c r="O411" s="119">
        <v>39720</v>
      </c>
      <c r="P411" s="120">
        <v>39720</v>
      </c>
      <c r="Q411" s="126">
        <v>40117</v>
      </c>
      <c r="R411" s="128">
        <v>40117</v>
      </c>
    </row>
    <row r="412" spans="2:18" s="31" customFormat="1" x14ac:dyDescent="0.2">
      <c r="B412" s="37" t="s">
        <v>1372</v>
      </c>
      <c r="C412" s="34" t="s">
        <v>1373</v>
      </c>
      <c r="D412" s="189" t="s">
        <v>1374</v>
      </c>
      <c r="E412" s="38">
        <v>69227.13</v>
      </c>
      <c r="F412" s="79">
        <v>57691.78</v>
      </c>
      <c r="G412" s="34">
        <v>39582.269999999997</v>
      </c>
      <c r="H412" s="35">
        <f>G412/F412</f>
        <v>0.68609895551844646</v>
      </c>
      <c r="I412" s="35">
        <f t="shared" si="33"/>
        <v>5.5918024266848766E-3</v>
      </c>
      <c r="J412" s="118">
        <v>97274.05</v>
      </c>
      <c r="K412" s="121">
        <v>57691.78</v>
      </c>
      <c r="L412" s="71">
        <f>J412-K412</f>
        <v>39582.270000000004</v>
      </c>
      <c r="M412" s="41">
        <v>39722</v>
      </c>
      <c r="N412" s="41">
        <v>40086</v>
      </c>
      <c r="O412" s="119">
        <v>39636</v>
      </c>
      <c r="P412" s="120">
        <v>39636</v>
      </c>
      <c r="Q412" s="126">
        <v>39719</v>
      </c>
      <c r="R412" s="128">
        <v>39719</v>
      </c>
    </row>
    <row r="413" spans="2:18" s="31" customFormat="1" x14ac:dyDescent="0.2">
      <c r="B413" s="37" t="s">
        <v>1152</v>
      </c>
      <c r="C413" s="34" t="s">
        <v>1153</v>
      </c>
      <c r="D413" s="189" t="s">
        <v>1154</v>
      </c>
      <c r="E413" s="38">
        <v>69290.039999999994</v>
      </c>
      <c r="F413" s="79">
        <v>66627.210000000006</v>
      </c>
      <c r="G413" s="34">
        <v>2662.8299999999872</v>
      </c>
      <c r="H413" s="35">
        <f>G413/F413</f>
        <v>3.9966103938615875E-2</v>
      </c>
      <c r="I413" s="35">
        <f t="shared" si="33"/>
        <v>3.9831405582176557E-3</v>
      </c>
      <c r="J413" s="118">
        <v>69290.039999999994</v>
      </c>
      <c r="K413" s="121">
        <v>66627.210000000006</v>
      </c>
      <c r="L413" s="71">
        <f>J413-K413</f>
        <v>2662.8299999999872</v>
      </c>
      <c r="M413" s="41">
        <v>39722</v>
      </c>
      <c r="N413" s="41">
        <v>40086</v>
      </c>
      <c r="O413" s="119">
        <v>39796</v>
      </c>
      <c r="P413" s="120">
        <v>39796</v>
      </c>
      <c r="Q413" s="126">
        <v>39965</v>
      </c>
      <c r="R413" s="128">
        <v>39965</v>
      </c>
    </row>
    <row r="414" spans="2:18" s="31" customFormat="1" x14ac:dyDescent="0.2">
      <c r="B414" s="37" t="s">
        <v>2252</v>
      </c>
      <c r="C414" s="34" t="s">
        <v>2253</v>
      </c>
      <c r="D414" s="189" t="s">
        <v>2253</v>
      </c>
      <c r="E414" s="38">
        <v>73068.92</v>
      </c>
      <c r="F414" s="79" t="s">
        <v>2801</v>
      </c>
      <c r="G414" s="34" t="s">
        <v>2907</v>
      </c>
      <c r="H414" s="35" t="s">
        <v>2907</v>
      </c>
      <c r="I414" s="35">
        <f t="shared" si="33"/>
        <v>8.4780575299909511E-2</v>
      </c>
      <c r="J414" s="118">
        <v>1474828.56</v>
      </c>
      <c r="K414" s="83" t="s">
        <v>2801</v>
      </c>
      <c r="L414" s="71" t="s">
        <v>2907</v>
      </c>
      <c r="M414" s="41">
        <v>39722</v>
      </c>
      <c r="N414" s="41">
        <v>40086</v>
      </c>
      <c r="O414" s="119">
        <v>39343</v>
      </c>
      <c r="P414" s="120">
        <v>39343</v>
      </c>
      <c r="Q414" s="126">
        <v>39752</v>
      </c>
      <c r="R414" s="128">
        <v>39752</v>
      </c>
    </row>
    <row r="415" spans="2:18" s="31" customFormat="1" x14ac:dyDescent="0.2">
      <c r="B415" s="37" t="s">
        <v>2513</v>
      </c>
      <c r="C415" s="34" t="s">
        <v>2514</v>
      </c>
      <c r="D415" s="189" t="s">
        <v>2515</v>
      </c>
      <c r="E415" s="38">
        <v>76355.899999999994</v>
      </c>
      <c r="F415" s="79">
        <v>47918.31</v>
      </c>
      <c r="G415" s="34">
        <v>30937.87</v>
      </c>
      <c r="H415" s="36">
        <f>G415/F415</f>
        <v>0.64563775308436377</v>
      </c>
      <c r="I415" s="35">
        <f t="shared" si="33"/>
        <v>4.5330504762894049E-3</v>
      </c>
      <c r="J415" s="118">
        <v>78856.179999999993</v>
      </c>
      <c r="K415" s="121">
        <v>47918.31</v>
      </c>
      <c r="L415" s="71">
        <f>J415-K415</f>
        <v>30937.869999999995</v>
      </c>
      <c r="M415" s="41">
        <v>39722</v>
      </c>
      <c r="N415" s="41">
        <v>40086</v>
      </c>
      <c r="O415" s="119">
        <v>39706</v>
      </c>
      <c r="P415" s="120">
        <v>39706</v>
      </c>
      <c r="Q415" s="126">
        <v>40058</v>
      </c>
      <c r="R415" s="128">
        <v>40058</v>
      </c>
    </row>
    <row r="416" spans="2:18" s="31" customFormat="1" x14ac:dyDescent="0.2">
      <c r="B416" s="37" t="s">
        <v>966</v>
      </c>
      <c r="C416" s="34" t="s">
        <v>967</v>
      </c>
      <c r="D416" s="189" t="s">
        <v>968</v>
      </c>
      <c r="E416" s="38">
        <v>78567.31</v>
      </c>
      <c r="F416" s="79">
        <v>49188</v>
      </c>
      <c r="G416" s="34">
        <v>29379.31</v>
      </c>
      <c r="H416" s="35">
        <f>G416/F416</f>
        <v>0.59728612669756853</v>
      </c>
      <c r="I416" s="35">
        <f t="shared" si="33"/>
        <v>4.5164447734632506E-3</v>
      </c>
      <c r="J416" s="118">
        <v>78567.31</v>
      </c>
      <c r="K416" s="121">
        <v>49188</v>
      </c>
      <c r="L416" s="71">
        <f>J416-K416</f>
        <v>29379.309999999998</v>
      </c>
      <c r="M416" s="41">
        <v>39722</v>
      </c>
      <c r="N416" s="41">
        <v>40086</v>
      </c>
      <c r="O416" s="119">
        <v>39650</v>
      </c>
      <c r="P416" s="120">
        <v>39650</v>
      </c>
      <c r="Q416" s="126">
        <v>40015</v>
      </c>
      <c r="R416" s="128">
        <v>40015</v>
      </c>
    </row>
    <row r="417" spans="2:18" s="31" customFormat="1" ht="25.5" x14ac:dyDescent="0.2">
      <c r="B417" s="37" t="s">
        <v>557</v>
      </c>
      <c r="C417" s="34" t="s">
        <v>558</v>
      </c>
      <c r="D417" s="189" t="s">
        <v>559</v>
      </c>
      <c r="E417" s="38">
        <v>80842.97</v>
      </c>
      <c r="F417" s="79">
        <v>67634.850000000006</v>
      </c>
      <c r="G417" s="34">
        <v>13208.12</v>
      </c>
      <c r="H417" s="35">
        <f>G417/F417</f>
        <v>0.19528571439132339</v>
      </c>
      <c r="I417" s="35">
        <f t="shared" si="33"/>
        <v>4.6472611742434155E-3</v>
      </c>
      <c r="J417" s="118">
        <v>80842.97</v>
      </c>
      <c r="K417" s="121">
        <v>67634.850000000006</v>
      </c>
      <c r="L417" s="71">
        <f>J417-K417</f>
        <v>13208.119999999995</v>
      </c>
      <c r="M417" s="41">
        <v>39722</v>
      </c>
      <c r="N417" s="41">
        <v>40086</v>
      </c>
      <c r="O417" s="119">
        <v>39931</v>
      </c>
      <c r="P417" s="120">
        <v>39931</v>
      </c>
      <c r="Q417" s="126">
        <v>40081</v>
      </c>
      <c r="R417" s="128">
        <v>40081</v>
      </c>
    </row>
    <row r="418" spans="2:18" s="31" customFormat="1" x14ac:dyDescent="0.2">
      <c r="B418" s="37" t="s">
        <v>136</v>
      </c>
      <c r="C418" s="34" t="s">
        <v>137</v>
      </c>
      <c r="D418" s="189" t="s">
        <v>138</v>
      </c>
      <c r="E418" s="38">
        <v>85865.1</v>
      </c>
      <c r="F418" s="79">
        <v>113411.92</v>
      </c>
      <c r="G418" s="34">
        <v>-27546.82</v>
      </c>
      <c r="H418" s="35">
        <f>G418/F418</f>
        <v>-0.24289175247187422</v>
      </c>
      <c r="I418" s="35">
        <f t="shared" si="33"/>
        <v>4.9359585063800636E-3</v>
      </c>
      <c r="J418" s="118">
        <v>85865.1</v>
      </c>
      <c r="K418" s="121">
        <v>113411.92</v>
      </c>
      <c r="L418" s="71">
        <f>J418-K418</f>
        <v>-27546.819999999992</v>
      </c>
      <c r="M418" s="41">
        <v>39722</v>
      </c>
      <c r="N418" s="41">
        <v>40086</v>
      </c>
      <c r="O418" s="119">
        <v>40024</v>
      </c>
      <c r="P418" s="120">
        <v>40024</v>
      </c>
      <c r="Q418" s="126">
        <v>40081</v>
      </c>
      <c r="R418" s="128">
        <v>40081</v>
      </c>
    </row>
    <row r="419" spans="2:18" s="31" customFormat="1" x14ac:dyDescent="0.2">
      <c r="B419" s="37" t="s">
        <v>1755</v>
      </c>
      <c r="C419" s="34" t="s">
        <v>1756</v>
      </c>
      <c r="D419" s="189" t="s">
        <v>1756</v>
      </c>
      <c r="E419" s="38">
        <v>90485.53</v>
      </c>
      <c r="F419" s="79" t="s">
        <v>2801</v>
      </c>
      <c r="G419" s="34" t="s">
        <v>2907</v>
      </c>
      <c r="H419" s="35" t="s">
        <v>2907</v>
      </c>
      <c r="I419" s="35">
        <f t="shared" si="33"/>
        <v>5.2015640988924304E-3</v>
      </c>
      <c r="J419" s="118">
        <v>90485.53</v>
      </c>
      <c r="K419" s="122" t="s">
        <v>2801</v>
      </c>
      <c r="L419" s="84" t="s">
        <v>2907</v>
      </c>
      <c r="M419" s="41">
        <v>39722</v>
      </c>
      <c r="N419" s="41">
        <v>40086</v>
      </c>
      <c r="O419" s="119">
        <v>39720</v>
      </c>
      <c r="P419" s="120">
        <v>39720</v>
      </c>
      <c r="Q419" s="126">
        <v>40117</v>
      </c>
      <c r="R419" s="128">
        <v>40117</v>
      </c>
    </row>
    <row r="420" spans="2:18" s="31" customFormat="1" x14ac:dyDescent="0.2">
      <c r="B420" s="37" t="s">
        <v>643</v>
      </c>
      <c r="C420" s="34" t="s">
        <v>644</v>
      </c>
      <c r="D420" s="189" t="s">
        <v>644</v>
      </c>
      <c r="E420" s="38">
        <v>94656.73</v>
      </c>
      <c r="F420" s="79" t="s">
        <v>2801</v>
      </c>
      <c r="G420" s="34" t="s">
        <v>2907</v>
      </c>
      <c r="H420" s="36" t="s">
        <v>2907</v>
      </c>
      <c r="I420" s="35">
        <f t="shared" si="33"/>
        <v>0.12191723120326932</v>
      </c>
      <c r="J420" s="118">
        <v>2120851.5499999998</v>
      </c>
      <c r="K420" s="83" t="s">
        <v>2801</v>
      </c>
      <c r="L420" s="71" t="s">
        <v>2907</v>
      </c>
      <c r="M420" s="41">
        <v>39722</v>
      </c>
      <c r="N420" s="41">
        <v>40086</v>
      </c>
      <c r="O420" s="119">
        <v>39343</v>
      </c>
      <c r="P420" s="120">
        <v>39343</v>
      </c>
      <c r="Q420" s="126">
        <v>39752</v>
      </c>
      <c r="R420" s="128">
        <v>39752</v>
      </c>
    </row>
    <row r="421" spans="2:18" s="31" customFormat="1" x14ac:dyDescent="0.2">
      <c r="B421" s="37" t="s">
        <v>990</v>
      </c>
      <c r="C421" s="34" t="s">
        <v>991</v>
      </c>
      <c r="D421" s="189" t="s">
        <v>992</v>
      </c>
      <c r="E421" s="38">
        <v>95704.25</v>
      </c>
      <c r="F421" s="79">
        <v>116521.23</v>
      </c>
      <c r="G421" s="34">
        <v>-20816.98</v>
      </c>
      <c r="H421" s="35">
        <f>G421/F421</f>
        <v>-0.17865396717834167</v>
      </c>
      <c r="I421" s="35">
        <f t="shared" si="33"/>
        <v>5.5015624145808269E-3</v>
      </c>
      <c r="J421" s="118">
        <v>95704.25</v>
      </c>
      <c r="K421" s="121">
        <v>116521.23</v>
      </c>
      <c r="L421" s="71">
        <f>J421-K421</f>
        <v>-20816.979999999996</v>
      </c>
      <c r="M421" s="41">
        <v>39722</v>
      </c>
      <c r="N421" s="41">
        <v>40086</v>
      </c>
      <c r="O421" s="119">
        <v>39717</v>
      </c>
      <c r="P421" s="120">
        <v>39717</v>
      </c>
      <c r="Q421" s="126">
        <v>39720</v>
      </c>
      <c r="R421" s="128">
        <v>39720</v>
      </c>
    </row>
    <row r="422" spans="2:18" s="31" customFormat="1" x14ac:dyDescent="0.2">
      <c r="B422" s="37" t="s">
        <v>103</v>
      </c>
      <c r="C422" s="34" t="s">
        <v>104</v>
      </c>
      <c r="D422" s="189" t="s">
        <v>105</v>
      </c>
      <c r="E422" s="38">
        <v>105296.39</v>
      </c>
      <c r="F422" s="79">
        <v>84801.69</v>
      </c>
      <c r="G422" s="34">
        <v>20494.7</v>
      </c>
      <c r="H422" s="35">
        <f>G422/F422</f>
        <v>0.24167796655939286</v>
      </c>
      <c r="I422" s="35">
        <f t="shared" si="33"/>
        <v>6.052966943631494E-3</v>
      </c>
      <c r="J422" s="118">
        <v>105296.39</v>
      </c>
      <c r="K422" s="121">
        <v>84801.69</v>
      </c>
      <c r="L422" s="71">
        <f>J422-K422</f>
        <v>20494.699999999997</v>
      </c>
      <c r="M422" s="41">
        <v>39722</v>
      </c>
      <c r="N422" s="41">
        <v>40086</v>
      </c>
      <c r="O422" s="119">
        <v>40001</v>
      </c>
      <c r="P422" s="120">
        <v>40001</v>
      </c>
      <c r="Q422" s="126">
        <v>40330</v>
      </c>
      <c r="R422" s="128">
        <v>40330</v>
      </c>
    </row>
    <row r="423" spans="2:18" s="31" customFormat="1" x14ac:dyDescent="0.2">
      <c r="B423" s="37" t="s">
        <v>1747</v>
      </c>
      <c r="C423" s="34" t="s">
        <v>1748</v>
      </c>
      <c r="D423" s="189" t="s">
        <v>1748</v>
      </c>
      <c r="E423" s="38">
        <v>108295.92</v>
      </c>
      <c r="F423" s="79" t="s">
        <v>2801</v>
      </c>
      <c r="G423" s="34" t="s">
        <v>2907</v>
      </c>
      <c r="H423" s="35" t="s">
        <v>2907</v>
      </c>
      <c r="I423" s="35">
        <f t="shared" si="33"/>
        <v>6.2253950386158613E-3</v>
      </c>
      <c r="J423" s="118">
        <v>108295.92</v>
      </c>
      <c r="K423" s="122" t="s">
        <v>2801</v>
      </c>
      <c r="L423" s="84" t="s">
        <v>2907</v>
      </c>
      <c r="M423" s="41">
        <v>39722</v>
      </c>
      <c r="N423" s="41">
        <v>40086</v>
      </c>
      <c r="O423" s="119">
        <v>39720</v>
      </c>
      <c r="P423" s="120">
        <v>39720</v>
      </c>
      <c r="Q423" s="126">
        <v>40117</v>
      </c>
      <c r="R423" s="128">
        <v>40117</v>
      </c>
    </row>
    <row r="424" spans="2:18" s="31" customFormat="1" x14ac:dyDescent="0.2">
      <c r="B424" s="37" t="s">
        <v>1767</v>
      </c>
      <c r="C424" s="34" t="s">
        <v>1768</v>
      </c>
      <c r="D424" s="189" t="s">
        <v>1768</v>
      </c>
      <c r="E424" s="38">
        <v>112472.64</v>
      </c>
      <c r="F424" s="79" t="s">
        <v>2801</v>
      </c>
      <c r="G424" s="34" t="s">
        <v>2907</v>
      </c>
      <c r="H424" s="35" t="s">
        <v>2907</v>
      </c>
      <c r="I424" s="35">
        <f t="shared" si="33"/>
        <v>6.4654939450722419E-3</v>
      </c>
      <c r="J424" s="118">
        <v>112472.64</v>
      </c>
      <c r="K424" s="122" t="s">
        <v>2801</v>
      </c>
      <c r="L424" s="84" t="s">
        <v>2907</v>
      </c>
      <c r="M424" s="41">
        <v>39722</v>
      </c>
      <c r="N424" s="41">
        <v>40086</v>
      </c>
      <c r="O424" s="119">
        <v>39720</v>
      </c>
      <c r="P424" s="120">
        <v>39720</v>
      </c>
      <c r="Q424" s="126">
        <v>40117</v>
      </c>
      <c r="R424" s="128">
        <v>40117</v>
      </c>
    </row>
    <row r="425" spans="2:18" s="31" customFormat="1" x14ac:dyDescent="0.2">
      <c r="B425" s="37" t="s">
        <v>1751</v>
      </c>
      <c r="C425" s="34" t="s">
        <v>1752</v>
      </c>
      <c r="D425" s="189" t="s">
        <v>1752</v>
      </c>
      <c r="E425" s="38">
        <v>123564.34</v>
      </c>
      <c r="F425" s="79" t="s">
        <v>2801</v>
      </c>
      <c r="G425" s="34" t="s">
        <v>2907</v>
      </c>
      <c r="H425" s="36" t="s">
        <v>2907</v>
      </c>
      <c r="I425" s="35">
        <f t="shared" si="33"/>
        <v>7.1031007371823744E-3</v>
      </c>
      <c r="J425" s="118">
        <v>123564.34</v>
      </c>
      <c r="K425" s="122" t="s">
        <v>2801</v>
      </c>
      <c r="L425" s="84" t="s">
        <v>2907</v>
      </c>
      <c r="M425" s="41">
        <v>39722</v>
      </c>
      <c r="N425" s="41">
        <v>40086</v>
      </c>
      <c r="O425" s="119">
        <v>39720</v>
      </c>
      <c r="P425" s="120">
        <v>39720</v>
      </c>
      <c r="Q425" s="126">
        <v>40117</v>
      </c>
      <c r="R425" s="128">
        <v>40117</v>
      </c>
    </row>
    <row r="426" spans="2:18" s="31" customFormat="1" x14ac:dyDescent="0.2">
      <c r="B426" s="37" t="s">
        <v>1411</v>
      </c>
      <c r="C426" s="34" t="s">
        <v>1412</v>
      </c>
      <c r="D426" s="189" t="s">
        <v>1413</v>
      </c>
      <c r="E426" s="38">
        <v>127730.02</v>
      </c>
      <c r="F426" s="79">
        <v>198079</v>
      </c>
      <c r="G426" s="34">
        <v>-6596.06</v>
      </c>
      <c r="H426" s="35">
        <f>G426/F426</f>
        <v>-3.3300147920779087E-2</v>
      </c>
      <c r="I426" s="35">
        <f t="shared" si="33"/>
        <v>1.1007404015364371E-2</v>
      </c>
      <c r="J426" s="118">
        <v>191482.94</v>
      </c>
      <c r="K426" s="121">
        <v>198079</v>
      </c>
      <c r="L426" s="71">
        <f>J426-K426</f>
        <v>-6596.0599999999977</v>
      </c>
      <c r="M426" s="41">
        <v>39722</v>
      </c>
      <c r="N426" s="41">
        <v>40086</v>
      </c>
      <c r="O426" s="119">
        <v>39654</v>
      </c>
      <c r="P426" s="120">
        <v>39654</v>
      </c>
      <c r="Q426" s="126">
        <v>40019</v>
      </c>
      <c r="R426" s="128">
        <v>40019</v>
      </c>
    </row>
    <row r="427" spans="2:18" s="31" customFormat="1" x14ac:dyDescent="0.2">
      <c r="B427" s="37" t="s">
        <v>1208</v>
      </c>
      <c r="C427" s="34" t="s">
        <v>1209</v>
      </c>
      <c r="D427" s="189" t="s">
        <v>1210</v>
      </c>
      <c r="E427" s="38">
        <v>128693.25</v>
      </c>
      <c r="F427" s="79">
        <v>183203.93</v>
      </c>
      <c r="G427" s="34">
        <v>3009.0800000000163</v>
      </c>
      <c r="H427" s="36">
        <f>G427/F427</f>
        <v>1.6424756826996106E-2</v>
      </c>
      <c r="I427" s="35">
        <f t="shared" si="33"/>
        <v>1.0704461890897883E-2</v>
      </c>
      <c r="J427" s="118">
        <v>186213.01</v>
      </c>
      <c r="K427" s="121">
        <v>183203.93</v>
      </c>
      <c r="L427" s="71">
        <f>J427-K427</f>
        <v>3009.0800000000163</v>
      </c>
      <c r="M427" s="41">
        <v>39722</v>
      </c>
      <c r="N427" s="41">
        <v>40086</v>
      </c>
      <c r="O427" s="119">
        <v>39499</v>
      </c>
      <c r="P427" s="120">
        <v>39499</v>
      </c>
      <c r="Q427" s="126">
        <v>40026</v>
      </c>
      <c r="R427" s="128">
        <v>40026</v>
      </c>
    </row>
    <row r="428" spans="2:18" s="31" customFormat="1" x14ac:dyDescent="0.2">
      <c r="B428" s="37" t="s">
        <v>2471</v>
      </c>
      <c r="C428" s="34" t="s">
        <v>2472</v>
      </c>
      <c r="D428" s="189" t="s">
        <v>2473</v>
      </c>
      <c r="E428" s="38">
        <v>132676.92000000001</v>
      </c>
      <c r="F428" s="79">
        <v>183551.6</v>
      </c>
      <c r="G428" s="34">
        <v>6830.8899999999849</v>
      </c>
      <c r="H428" s="35">
        <f>G428/F428</f>
        <v>3.7215093739308099E-2</v>
      </c>
      <c r="I428" s="35">
        <f t="shared" si="33"/>
        <v>1.0944144605681671E-2</v>
      </c>
      <c r="J428" s="118">
        <v>190382.49</v>
      </c>
      <c r="K428" s="121">
        <v>183551.6</v>
      </c>
      <c r="L428" s="71">
        <f>J428-K428</f>
        <v>6830.8899999999849</v>
      </c>
      <c r="M428" s="41">
        <v>39722</v>
      </c>
      <c r="N428" s="41">
        <v>40086</v>
      </c>
      <c r="O428" s="119">
        <v>39693</v>
      </c>
      <c r="P428" s="120">
        <v>39693</v>
      </c>
      <c r="Q428" s="126">
        <v>40026</v>
      </c>
      <c r="R428" s="128">
        <v>40026</v>
      </c>
    </row>
    <row r="429" spans="2:18" s="31" customFormat="1" x14ac:dyDescent="0.2">
      <c r="B429" s="37" t="s">
        <v>2474</v>
      </c>
      <c r="C429" s="34" t="s">
        <v>2475</v>
      </c>
      <c r="D429" s="189" t="s">
        <v>2476</v>
      </c>
      <c r="E429" s="38">
        <v>138620.16</v>
      </c>
      <c r="F429" s="79">
        <v>183551.6</v>
      </c>
      <c r="G429" s="34">
        <v>6725.8899999999849</v>
      </c>
      <c r="H429" s="35">
        <f>G429/F429</f>
        <v>3.6643047513614614E-2</v>
      </c>
      <c r="I429" s="35">
        <f t="shared" si="33"/>
        <v>1.0938108676728349E-2</v>
      </c>
      <c r="J429" s="118">
        <v>190277.49</v>
      </c>
      <c r="K429" s="121">
        <v>183551.6</v>
      </c>
      <c r="L429" s="71">
        <f>J429-K429</f>
        <v>6725.8899999999849</v>
      </c>
      <c r="M429" s="41">
        <v>39722</v>
      </c>
      <c r="N429" s="41">
        <v>40086</v>
      </c>
      <c r="O429" s="119">
        <v>39693</v>
      </c>
      <c r="P429" s="120">
        <v>39693</v>
      </c>
      <c r="Q429" s="126">
        <v>40026</v>
      </c>
      <c r="R429" s="128">
        <v>40026</v>
      </c>
    </row>
    <row r="430" spans="2:18" s="31" customFormat="1" x14ac:dyDescent="0.2">
      <c r="B430" s="37" t="s">
        <v>1759</v>
      </c>
      <c r="C430" s="34" t="s">
        <v>1760</v>
      </c>
      <c r="D430" s="189" t="s">
        <v>1760</v>
      </c>
      <c r="E430" s="38">
        <v>143915.79</v>
      </c>
      <c r="F430" s="79" t="s">
        <v>2801</v>
      </c>
      <c r="G430" s="34" t="s">
        <v>2907</v>
      </c>
      <c r="H430" s="35" t="s">
        <v>2907</v>
      </c>
      <c r="I430" s="35">
        <f t="shared" si="33"/>
        <v>8.2730046066784631E-3</v>
      </c>
      <c r="J430" s="118">
        <v>143915.79</v>
      </c>
      <c r="K430" s="122" t="s">
        <v>2801</v>
      </c>
      <c r="L430" s="84" t="s">
        <v>2907</v>
      </c>
      <c r="M430" s="41">
        <v>39722</v>
      </c>
      <c r="N430" s="41">
        <v>40086</v>
      </c>
      <c r="O430" s="119">
        <v>39720</v>
      </c>
      <c r="P430" s="120">
        <v>39720</v>
      </c>
      <c r="Q430" s="126">
        <v>40117</v>
      </c>
      <c r="R430" s="128">
        <v>40117</v>
      </c>
    </row>
    <row r="431" spans="2:18" s="31" customFormat="1" x14ac:dyDescent="0.2">
      <c r="B431" s="37" t="s">
        <v>1205</v>
      </c>
      <c r="C431" s="34" t="s">
        <v>1206</v>
      </c>
      <c r="D431" s="189" t="s">
        <v>1207</v>
      </c>
      <c r="E431" s="38">
        <v>152440.81</v>
      </c>
      <c r="F431" s="79">
        <v>183203.93</v>
      </c>
      <c r="G431" s="34">
        <v>28665.1</v>
      </c>
      <c r="H431" s="35">
        <f>G431/F431</f>
        <v>0.15646552996979923</v>
      </c>
      <c r="I431" s="35">
        <f t="shared" si="33"/>
        <v>1.2179299166564678E-2</v>
      </c>
      <c r="J431" s="118">
        <v>211869.03</v>
      </c>
      <c r="K431" s="121">
        <v>183203.93</v>
      </c>
      <c r="L431" s="71">
        <f>J431-K431</f>
        <v>28665.100000000006</v>
      </c>
      <c r="M431" s="41">
        <v>39722</v>
      </c>
      <c r="N431" s="41">
        <v>40086</v>
      </c>
      <c r="O431" s="119">
        <v>39498</v>
      </c>
      <c r="P431" s="120">
        <v>39498</v>
      </c>
      <c r="Q431" s="126">
        <v>40026</v>
      </c>
      <c r="R431" s="128">
        <v>40026</v>
      </c>
    </row>
    <row r="432" spans="2:18" s="31" customFormat="1" x14ac:dyDescent="0.2">
      <c r="B432" s="37" t="s">
        <v>1045</v>
      </c>
      <c r="C432" s="34" t="s">
        <v>1046</v>
      </c>
      <c r="D432" s="189" t="s">
        <v>1047</v>
      </c>
      <c r="E432" s="38">
        <v>152899.64000000001</v>
      </c>
      <c r="F432" s="79">
        <v>246330</v>
      </c>
      <c r="G432" s="34">
        <v>-93430.36</v>
      </c>
      <c r="H432" s="35">
        <f>G432/F432</f>
        <v>-0.37928940851703002</v>
      </c>
      <c r="I432" s="35">
        <f t="shared" si="33"/>
        <v>8.7894415621765937E-3</v>
      </c>
      <c r="J432" s="118">
        <v>152899.64000000001</v>
      </c>
      <c r="K432" s="121">
        <v>246330</v>
      </c>
      <c r="L432" s="71">
        <f>J432-K432</f>
        <v>-93430.359999999986</v>
      </c>
      <c r="M432" s="41">
        <v>39722</v>
      </c>
      <c r="N432" s="41">
        <v>40086</v>
      </c>
      <c r="O432" s="119">
        <v>39764</v>
      </c>
      <c r="P432" s="120">
        <v>39764</v>
      </c>
      <c r="Q432" s="126">
        <v>40129</v>
      </c>
      <c r="R432" s="128">
        <v>40129</v>
      </c>
    </row>
    <row r="433" spans="2:18" s="31" customFormat="1" x14ac:dyDescent="0.2">
      <c r="B433" s="37" t="s">
        <v>808</v>
      </c>
      <c r="C433" s="34" t="s">
        <v>809</v>
      </c>
      <c r="D433" s="189" t="s">
        <v>809</v>
      </c>
      <c r="E433" s="38">
        <v>161223.62</v>
      </c>
      <c r="F433" s="79" t="s">
        <v>2801</v>
      </c>
      <c r="G433" s="34" t="s">
        <v>2907</v>
      </c>
      <c r="H433" s="35" t="s">
        <v>2907</v>
      </c>
      <c r="I433" s="35">
        <f t="shared" si="33"/>
        <v>9.2679458658801641E-3</v>
      </c>
      <c r="J433" s="118">
        <v>161223.62</v>
      </c>
      <c r="K433" s="121" t="s">
        <v>2801</v>
      </c>
      <c r="L433" s="71" t="s">
        <v>2907</v>
      </c>
      <c r="M433" s="41">
        <v>39722</v>
      </c>
      <c r="N433" s="41">
        <v>40086</v>
      </c>
      <c r="O433" s="119">
        <v>40066</v>
      </c>
      <c r="P433" s="120">
        <v>40066</v>
      </c>
      <c r="Q433" s="126">
        <v>40451</v>
      </c>
      <c r="R433" s="128">
        <v>40451</v>
      </c>
    </row>
    <row r="434" spans="2:18" s="31" customFormat="1" x14ac:dyDescent="0.2">
      <c r="B434" s="37" t="s">
        <v>1769</v>
      </c>
      <c r="C434" s="34" t="s">
        <v>1770</v>
      </c>
      <c r="D434" s="189" t="s">
        <v>1770</v>
      </c>
      <c r="E434" s="38">
        <v>188838.88</v>
      </c>
      <c r="F434" s="79" t="s">
        <v>2801</v>
      </c>
      <c r="G434" s="34" t="s">
        <v>2907</v>
      </c>
      <c r="H434" s="35" t="s">
        <v>2907</v>
      </c>
      <c r="I434" s="35">
        <f t="shared" si="33"/>
        <v>1.0855410126713694E-2</v>
      </c>
      <c r="J434" s="118">
        <v>188838.88</v>
      </c>
      <c r="K434" s="122" t="s">
        <v>2801</v>
      </c>
      <c r="L434" s="84" t="s">
        <v>2907</v>
      </c>
      <c r="M434" s="41">
        <v>39722</v>
      </c>
      <c r="N434" s="41">
        <v>40086</v>
      </c>
      <c r="O434" s="119">
        <v>39720</v>
      </c>
      <c r="P434" s="120">
        <v>39720</v>
      </c>
      <c r="Q434" s="126">
        <v>40117</v>
      </c>
      <c r="R434" s="128">
        <v>40117</v>
      </c>
    </row>
    <row r="435" spans="2:18" s="31" customFormat="1" x14ac:dyDescent="0.2">
      <c r="B435" s="37" t="s">
        <v>1339</v>
      </c>
      <c r="C435" s="34" t="s">
        <v>1340</v>
      </c>
      <c r="D435" s="189" t="s">
        <v>1341</v>
      </c>
      <c r="E435" s="38">
        <v>206243.86</v>
      </c>
      <c r="F435" s="79">
        <v>229480.7</v>
      </c>
      <c r="G435" s="34">
        <v>-4186.3000000000175</v>
      </c>
      <c r="H435" s="35">
        <f>G435/F435</f>
        <v>-1.8242492723789049E-2</v>
      </c>
      <c r="I435" s="35">
        <f t="shared" si="33"/>
        <v>1.295105706648909E-2</v>
      </c>
      <c r="J435" s="118">
        <v>225294.4</v>
      </c>
      <c r="K435" s="121">
        <v>229480.7</v>
      </c>
      <c r="L435" s="71">
        <f>J435-K435</f>
        <v>-4186.3000000000175</v>
      </c>
      <c r="M435" s="41">
        <v>39722</v>
      </c>
      <c r="N435" s="41">
        <v>40086</v>
      </c>
      <c r="O435" s="119">
        <v>39608</v>
      </c>
      <c r="P435" s="120">
        <v>39608</v>
      </c>
      <c r="Q435" s="126">
        <v>39608</v>
      </c>
      <c r="R435" s="128">
        <v>39608</v>
      </c>
    </row>
    <row r="436" spans="2:18" s="31" customFormat="1" x14ac:dyDescent="0.2">
      <c r="B436" s="37" t="s">
        <v>1763</v>
      </c>
      <c r="C436" s="34" t="s">
        <v>1764</v>
      </c>
      <c r="D436" s="189" t="s">
        <v>1764</v>
      </c>
      <c r="E436" s="38">
        <v>209653.02</v>
      </c>
      <c r="F436" s="79" t="s">
        <v>2801</v>
      </c>
      <c r="G436" s="34" t="s">
        <v>2907</v>
      </c>
      <c r="H436" s="35" t="s">
        <v>2907</v>
      </c>
      <c r="I436" s="35">
        <f t="shared" si="33"/>
        <v>1.2051911748280377E-2</v>
      </c>
      <c r="J436" s="118">
        <v>209653.02</v>
      </c>
      <c r="K436" s="122" t="s">
        <v>2801</v>
      </c>
      <c r="L436" s="84" t="s">
        <v>2907</v>
      </c>
      <c r="M436" s="41">
        <v>39722</v>
      </c>
      <c r="N436" s="41">
        <v>40086</v>
      </c>
      <c r="O436" s="119">
        <v>39720</v>
      </c>
      <c r="P436" s="120">
        <v>39720</v>
      </c>
      <c r="Q436" s="126">
        <v>40117</v>
      </c>
      <c r="R436" s="128">
        <v>40117</v>
      </c>
    </row>
    <row r="437" spans="2:18" s="31" customFormat="1" x14ac:dyDescent="0.2">
      <c r="B437" s="37" t="s">
        <v>2519</v>
      </c>
      <c r="C437" s="34" t="s">
        <v>2520</v>
      </c>
      <c r="D437" s="189" t="s">
        <v>2520</v>
      </c>
      <c r="E437" s="38">
        <v>209985.66</v>
      </c>
      <c r="F437" s="79" t="s">
        <v>2801</v>
      </c>
      <c r="G437" s="34" t="s">
        <v>2907</v>
      </c>
      <c r="H437" s="36" t="s">
        <v>2907</v>
      </c>
      <c r="I437" s="35">
        <f t="shared" si="33"/>
        <v>1.208690978890287E-2</v>
      </c>
      <c r="J437" s="118">
        <v>210261.84</v>
      </c>
      <c r="K437" s="122" t="s">
        <v>2801</v>
      </c>
      <c r="L437" s="84" t="s">
        <v>2907</v>
      </c>
      <c r="M437" s="41">
        <v>39722</v>
      </c>
      <c r="N437" s="41">
        <v>40086</v>
      </c>
      <c r="O437" s="119">
        <v>39720</v>
      </c>
      <c r="P437" s="120">
        <v>39720</v>
      </c>
      <c r="Q437" s="126">
        <v>40117</v>
      </c>
      <c r="R437" s="128">
        <v>40117</v>
      </c>
    </row>
    <row r="438" spans="2:18" s="31" customFormat="1" x14ac:dyDescent="0.2">
      <c r="B438" s="37" t="s">
        <v>1190</v>
      </c>
      <c r="C438" s="34" t="s">
        <v>1191</v>
      </c>
      <c r="D438" s="189" t="s">
        <v>1192</v>
      </c>
      <c r="E438" s="38">
        <v>218390.86</v>
      </c>
      <c r="F438" s="79">
        <v>248331</v>
      </c>
      <c r="G438" s="34">
        <v>-29940.14</v>
      </c>
      <c r="H438" s="35">
        <f>G438/F438</f>
        <v>-0.12056545497742932</v>
      </c>
      <c r="I438" s="35">
        <f t="shared" si="33"/>
        <v>1.2554206809666062E-2</v>
      </c>
      <c r="J438" s="118">
        <v>218390.86</v>
      </c>
      <c r="K438" s="121">
        <v>248331</v>
      </c>
      <c r="L438" s="71">
        <f>J438-K438</f>
        <v>-29940.140000000014</v>
      </c>
      <c r="M438" s="41">
        <v>39722</v>
      </c>
      <c r="N438" s="41">
        <v>40086</v>
      </c>
      <c r="O438" s="119">
        <v>39854</v>
      </c>
      <c r="P438" s="120">
        <v>39854</v>
      </c>
      <c r="Q438" s="126">
        <v>40220</v>
      </c>
      <c r="R438" s="128">
        <v>40220</v>
      </c>
    </row>
    <row r="439" spans="2:18" s="31" customFormat="1" x14ac:dyDescent="0.2">
      <c r="B439" s="37" t="s">
        <v>1784</v>
      </c>
      <c r="C439" s="34" t="s">
        <v>1785</v>
      </c>
      <c r="D439" s="189" t="s">
        <v>1786</v>
      </c>
      <c r="E439" s="38">
        <v>293261.84000000003</v>
      </c>
      <c r="F439" s="79">
        <v>195288</v>
      </c>
      <c r="G439" s="34">
        <v>97973.84</v>
      </c>
      <c r="H439" s="35">
        <f>G439/F439</f>
        <v>0.50168899266724021</v>
      </c>
      <c r="I439" s="35">
        <f t="shared" si="33"/>
        <v>1.6858167913909948E-2</v>
      </c>
      <c r="J439" s="118">
        <v>293261.84000000003</v>
      </c>
      <c r="K439" s="121">
        <v>195288</v>
      </c>
      <c r="L439" s="71">
        <f>J439-K439</f>
        <v>97973.840000000026</v>
      </c>
      <c r="M439" s="41">
        <v>39722</v>
      </c>
      <c r="N439" s="41">
        <v>40086</v>
      </c>
      <c r="O439" s="119">
        <v>39736</v>
      </c>
      <c r="P439" s="120">
        <v>39736</v>
      </c>
      <c r="Q439" s="126">
        <v>40086</v>
      </c>
      <c r="R439" s="128">
        <v>40086</v>
      </c>
    </row>
    <row r="440" spans="2:18" s="31" customFormat="1" x14ac:dyDescent="0.2">
      <c r="B440" s="37" t="s">
        <v>1761</v>
      </c>
      <c r="C440" s="34" t="s">
        <v>1762</v>
      </c>
      <c r="D440" s="189" t="s">
        <v>1762</v>
      </c>
      <c r="E440" s="38">
        <v>314584.71999999997</v>
      </c>
      <c r="F440" s="79" t="s">
        <v>2801</v>
      </c>
      <c r="G440" s="34" t="s">
        <v>2907</v>
      </c>
      <c r="H440" s="36" t="s">
        <v>2907</v>
      </c>
      <c r="I440" s="35">
        <f t="shared" si="33"/>
        <v>1.808391447353104E-2</v>
      </c>
      <c r="J440" s="118">
        <v>314584.71999999997</v>
      </c>
      <c r="K440" s="122" t="s">
        <v>2801</v>
      </c>
      <c r="L440" s="84" t="s">
        <v>2907</v>
      </c>
      <c r="M440" s="41">
        <v>39722</v>
      </c>
      <c r="N440" s="41">
        <v>40086</v>
      </c>
      <c r="O440" s="119">
        <v>39720</v>
      </c>
      <c r="P440" s="120">
        <v>39720</v>
      </c>
      <c r="Q440" s="126">
        <v>40117</v>
      </c>
      <c r="R440" s="128">
        <v>40117</v>
      </c>
    </row>
    <row r="441" spans="2:18" s="31" customFormat="1" x14ac:dyDescent="0.2">
      <c r="B441" s="37" t="s">
        <v>1779</v>
      </c>
      <c r="C441" s="34" t="s">
        <v>1780</v>
      </c>
      <c r="D441" s="189" t="s">
        <v>1780</v>
      </c>
      <c r="E441" s="38">
        <v>338043.01</v>
      </c>
      <c r="F441" s="79" t="s">
        <v>2801</v>
      </c>
      <c r="G441" s="34" t="s">
        <v>2907</v>
      </c>
      <c r="H441" s="35" t="s">
        <v>2907</v>
      </c>
      <c r="I441" s="35">
        <f t="shared" si="33"/>
        <v>1.9432415157401794E-2</v>
      </c>
      <c r="J441" s="118">
        <v>338043.01</v>
      </c>
      <c r="K441" s="122" t="s">
        <v>2801</v>
      </c>
      <c r="L441" s="84" t="s">
        <v>2907</v>
      </c>
      <c r="M441" s="41">
        <v>39722</v>
      </c>
      <c r="N441" s="41">
        <v>40086</v>
      </c>
      <c r="O441" s="119">
        <v>39720</v>
      </c>
      <c r="P441" s="120">
        <v>39720</v>
      </c>
      <c r="Q441" s="126">
        <v>40117</v>
      </c>
      <c r="R441" s="128">
        <v>40117</v>
      </c>
    </row>
    <row r="442" spans="2:18" s="31" customFormat="1" x14ac:dyDescent="0.2">
      <c r="B442" s="37" t="s">
        <v>1773</v>
      </c>
      <c r="C442" s="34" t="s">
        <v>1774</v>
      </c>
      <c r="D442" s="189" t="s">
        <v>1774</v>
      </c>
      <c r="E442" s="38">
        <v>362494.94</v>
      </c>
      <c r="F442" s="79" t="s">
        <v>2801</v>
      </c>
      <c r="G442" s="34" t="s">
        <v>2907</v>
      </c>
      <c r="H442" s="36" t="s">
        <v>2907</v>
      </c>
      <c r="I442" s="35">
        <f t="shared" si="33"/>
        <v>2.0838035274083774E-2</v>
      </c>
      <c r="J442" s="118">
        <v>362494.94</v>
      </c>
      <c r="K442" s="122" t="s">
        <v>2801</v>
      </c>
      <c r="L442" s="84" t="s">
        <v>2907</v>
      </c>
      <c r="M442" s="41">
        <v>39722</v>
      </c>
      <c r="N442" s="41">
        <v>40086</v>
      </c>
      <c r="O442" s="119">
        <v>39720</v>
      </c>
      <c r="P442" s="120">
        <v>39720</v>
      </c>
      <c r="Q442" s="126">
        <v>40117</v>
      </c>
      <c r="R442" s="128">
        <v>40117</v>
      </c>
    </row>
    <row r="443" spans="2:18" s="31" customFormat="1" x14ac:dyDescent="0.2">
      <c r="B443" s="37" t="s">
        <v>1771</v>
      </c>
      <c r="C443" s="34" t="s">
        <v>1772</v>
      </c>
      <c r="D443" s="189" t="s">
        <v>1772</v>
      </c>
      <c r="E443" s="38">
        <v>408047.71</v>
      </c>
      <c r="F443" s="79" t="s">
        <v>2801</v>
      </c>
      <c r="G443" s="34" t="s">
        <v>2907</v>
      </c>
      <c r="H443" s="35" t="s">
        <v>2907</v>
      </c>
      <c r="I443" s="35">
        <f t="shared" si="33"/>
        <v>2.3456637972626891E-2</v>
      </c>
      <c r="J443" s="118">
        <v>408047.71</v>
      </c>
      <c r="K443" s="122" t="s">
        <v>2801</v>
      </c>
      <c r="L443" s="84" t="s">
        <v>2907</v>
      </c>
      <c r="M443" s="41">
        <v>39722</v>
      </c>
      <c r="N443" s="41">
        <v>40086</v>
      </c>
      <c r="O443" s="119">
        <v>39720</v>
      </c>
      <c r="P443" s="120">
        <v>39720</v>
      </c>
      <c r="Q443" s="126">
        <v>40117</v>
      </c>
      <c r="R443" s="128">
        <v>40117</v>
      </c>
    </row>
    <row r="444" spans="2:18" s="31" customFormat="1" x14ac:dyDescent="0.2">
      <c r="B444" s="37" t="s">
        <v>1749</v>
      </c>
      <c r="C444" s="34" t="s">
        <v>1750</v>
      </c>
      <c r="D444" s="189" t="s">
        <v>1750</v>
      </c>
      <c r="E444" s="38">
        <v>439684.2</v>
      </c>
      <c r="F444" s="79" t="s">
        <v>2801</v>
      </c>
      <c r="G444" s="34" t="s">
        <v>2907</v>
      </c>
      <c r="H444" s="35" t="s">
        <v>2907</v>
      </c>
      <c r="I444" s="35">
        <f t="shared" si="33"/>
        <v>2.5275262791412494E-2</v>
      </c>
      <c r="J444" s="118">
        <v>439684.2</v>
      </c>
      <c r="K444" s="122" t="s">
        <v>2801</v>
      </c>
      <c r="L444" s="84" t="s">
        <v>2907</v>
      </c>
      <c r="M444" s="41">
        <v>39722</v>
      </c>
      <c r="N444" s="41">
        <v>40086</v>
      </c>
      <c r="O444" s="119">
        <v>39720</v>
      </c>
      <c r="P444" s="120">
        <v>39720</v>
      </c>
      <c r="Q444" s="126">
        <v>40117</v>
      </c>
      <c r="R444" s="128">
        <v>40117</v>
      </c>
    </row>
    <row r="445" spans="2:18" s="31" customFormat="1" x14ac:dyDescent="0.2">
      <c r="B445" s="37" t="s">
        <v>1753</v>
      </c>
      <c r="C445" s="34" t="s">
        <v>1754</v>
      </c>
      <c r="D445" s="189" t="s">
        <v>1754</v>
      </c>
      <c r="E445" s="38">
        <v>472239.42</v>
      </c>
      <c r="F445" s="79" t="s">
        <v>2801</v>
      </c>
      <c r="G445" s="34" t="s">
        <v>2907</v>
      </c>
      <c r="H445" s="35" t="s">
        <v>2907</v>
      </c>
      <c r="I445" s="35">
        <f t="shared" si="33"/>
        <v>2.7146700838838914E-2</v>
      </c>
      <c r="J445" s="118">
        <v>472239.42</v>
      </c>
      <c r="K445" s="122" t="s">
        <v>2801</v>
      </c>
      <c r="L445" s="84" t="s">
        <v>2907</v>
      </c>
      <c r="M445" s="41">
        <v>39722</v>
      </c>
      <c r="N445" s="41">
        <v>40086</v>
      </c>
      <c r="O445" s="119">
        <v>39720</v>
      </c>
      <c r="P445" s="120">
        <v>39720</v>
      </c>
      <c r="Q445" s="126">
        <v>40117</v>
      </c>
      <c r="R445" s="128">
        <v>40117</v>
      </c>
    </row>
    <row r="446" spans="2:18" s="31" customFormat="1" x14ac:dyDescent="0.2">
      <c r="B446" s="37" t="s">
        <v>783</v>
      </c>
      <c r="C446" s="34" t="s">
        <v>784</v>
      </c>
      <c r="D446" s="189" t="s">
        <v>784</v>
      </c>
      <c r="E446" s="38">
        <v>510854.27</v>
      </c>
      <c r="F446" s="79" t="s">
        <v>2801</v>
      </c>
      <c r="G446" s="34" t="s">
        <v>2907</v>
      </c>
      <c r="H446" s="35" t="s">
        <v>2907</v>
      </c>
      <c r="I446" s="35">
        <f t="shared" si="33"/>
        <v>2.9366476944964574E-2</v>
      </c>
      <c r="J446" s="118">
        <v>510854.27</v>
      </c>
      <c r="K446" s="123" t="s">
        <v>2801</v>
      </c>
      <c r="L446" s="84" t="s">
        <v>2907</v>
      </c>
      <c r="M446" s="41">
        <v>39722</v>
      </c>
      <c r="N446" s="41">
        <v>40086</v>
      </c>
      <c r="O446" s="119">
        <v>40066</v>
      </c>
      <c r="P446" s="120">
        <v>40066</v>
      </c>
      <c r="Q446" s="126">
        <v>40451</v>
      </c>
      <c r="R446" s="128">
        <v>40451</v>
      </c>
    </row>
    <row r="447" spans="2:18" s="31" customFormat="1" x14ac:dyDescent="0.2">
      <c r="B447" s="37" t="s">
        <v>273</v>
      </c>
      <c r="C447" s="34" t="s">
        <v>274</v>
      </c>
      <c r="D447" s="189" t="s">
        <v>275</v>
      </c>
      <c r="E447" s="38">
        <v>531732.28</v>
      </c>
      <c r="F447" s="79">
        <v>499800</v>
      </c>
      <c r="G447" s="34">
        <v>31932.28</v>
      </c>
      <c r="H447" s="35">
        <f>G447/F447</f>
        <v>6.389011604641856E-2</v>
      </c>
      <c r="I447" s="35">
        <f t="shared" si="33"/>
        <v>3.0566650135886008E-2</v>
      </c>
      <c r="J447" s="118">
        <v>531732.28</v>
      </c>
      <c r="K447" s="121">
        <v>499800</v>
      </c>
      <c r="L447" s="71">
        <f>J447-K447</f>
        <v>31932.280000000028</v>
      </c>
      <c r="M447" s="41">
        <v>39722</v>
      </c>
      <c r="N447" s="41">
        <v>40086</v>
      </c>
      <c r="O447" s="119">
        <v>39751</v>
      </c>
      <c r="P447" s="120">
        <v>39751</v>
      </c>
      <c r="Q447" s="126">
        <v>39988</v>
      </c>
      <c r="R447" s="128">
        <v>39988</v>
      </c>
    </row>
    <row r="448" spans="2:18" s="31" customFormat="1" x14ac:dyDescent="0.2">
      <c r="B448" s="37" t="s">
        <v>491</v>
      </c>
      <c r="C448" s="34" t="s">
        <v>492</v>
      </c>
      <c r="D448" s="189" t="s">
        <v>493</v>
      </c>
      <c r="E448" s="38">
        <v>542806.18999999994</v>
      </c>
      <c r="F448" s="79">
        <v>638316.21</v>
      </c>
      <c r="G448" s="34">
        <v>-95510.02</v>
      </c>
      <c r="H448" s="36">
        <f>G448/F448</f>
        <v>-0.14962806600195852</v>
      </c>
      <c r="I448" s="35">
        <f t="shared" si="33"/>
        <v>3.120323426917633E-2</v>
      </c>
      <c r="J448" s="118">
        <v>542806.18999999994</v>
      </c>
      <c r="K448" s="121">
        <v>638316.21</v>
      </c>
      <c r="L448" s="71">
        <f>J448-K448</f>
        <v>-95510.020000000019</v>
      </c>
      <c r="M448" s="41">
        <v>39722</v>
      </c>
      <c r="N448" s="41">
        <v>40086</v>
      </c>
      <c r="O448" s="119">
        <v>39881</v>
      </c>
      <c r="P448" s="120">
        <v>39881</v>
      </c>
      <c r="Q448" s="126">
        <v>40081</v>
      </c>
      <c r="R448" s="128">
        <v>40081</v>
      </c>
    </row>
    <row r="449" spans="2:18" s="31" customFormat="1" x14ac:dyDescent="0.2">
      <c r="B449" s="37" t="s">
        <v>1757</v>
      </c>
      <c r="C449" s="34" t="s">
        <v>1758</v>
      </c>
      <c r="D449" s="189" t="s">
        <v>1758</v>
      </c>
      <c r="E449" s="38">
        <v>582115.41</v>
      </c>
      <c r="F449" s="79" t="s">
        <v>2801</v>
      </c>
      <c r="G449" s="34" t="s">
        <v>2907</v>
      </c>
      <c r="H449" s="35" t="s">
        <v>2907</v>
      </c>
      <c r="I449" s="35">
        <f t="shared" si="33"/>
        <v>3.3462926260895504E-2</v>
      </c>
      <c r="J449" s="118">
        <v>582115.41</v>
      </c>
      <c r="K449" s="122" t="s">
        <v>2801</v>
      </c>
      <c r="L449" s="84" t="s">
        <v>2907</v>
      </c>
      <c r="M449" s="41">
        <v>39722</v>
      </c>
      <c r="N449" s="41">
        <v>40086</v>
      </c>
      <c r="O449" s="119">
        <v>39720</v>
      </c>
      <c r="P449" s="120">
        <v>39720</v>
      </c>
      <c r="Q449" s="126">
        <v>40117</v>
      </c>
      <c r="R449" s="128">
        <v>40117</v>
      </c>
    </row>
    <row r="450" spans="2:18" s="31" customFormat="1" x14ac:dyDescent="0.2">
      <c r="B450" s="37" t="s">
        <v>1765</v>
      </c>
      <c r="C450" s="34" t="s">
        <v>1766</v>
      </c>
      <c r="D450" s="189" t="s">
        <v>1766</v>
      </c>
      <c r="E450" s="38">
        <v>628272.25</v>
      </c>
      <c r="F450" s="79" t="s">
        <v>2801</v>
      </c>
      <c r="G450" s="34" t="s">
        <v>2907</v>
      </c>
      <c r="H450" s="36" t="s">
        <v>2907</v>
      </c>
      <c r="I450" s="35">
        <f t="shared" si="33"/>
        <v>3.6116253946132264E-2</v>
      </c>
      <c r="J450" s="118">
        <v>628272.25</v>
      </c>
      <c r="K450" s="122" t="s">
        <v>2801</v>
      </c>
      <c r="L450" s="84" t="s">
        <v>2907</v>
      </c>
      <c r="M450" s="41">
        <v>39722</v>
      </c>
      <c r="N450" s="41">
        <v>40086</v>
      </c>
      <c r="O450" s="119">
        <v>39720</v>
      </c>
      <c r="P450" s="120">
        <v>39720</v>
      </c>
      <c r="Q450" s="126">
        <v>40117</v>
      </c>
      <c r="R450" s="128">
        <v>40117</v>
      </c>
    </row>
    <row r="451" spans="2:18" s="31" customFormat="1" x14ac:dyDescent="0.2">
      <c r="B451" s="37" t="s">
        <v>2521</v>
      </c>
      <c r="C451" s="34" t="s">
        <v>2522</v>
      </c>
      <c r="D451" s="189" t="s">
        <v>2522</v>
      </c>
      <c r="E451" s="38">
        <v>652097.67000000004</v>
      </c>
      <c r="F451" s="79" t="s">
        <v>2801</v>
      </c>
      <c r="G451" s="34" t="s">
        <v>2907</v>
      </c>
      <c r="H451" s="35" t="s">
        <v>2907</v>
      </c>
      <c r="I451" s="35">
        <f t="shared" si="33"/>
        <v>3.7548968485610144E-2</v>
      </c>
      <c r="J451" s="118">
        <v>653195.51</v>
      </c>
      <c r="K451" s="122" t="s">
        <v>2801</v>
      </c>
      <c r="L451" s="84" t="s">
        <v>2907</v>
      </c>
      <c r="M451" s="41">
        <v>39722</v>
      </c>
      <c r="N451" s="41">
        <v>40086</v>
      </c>
      <c r="O451" s="119">
        <v>39720</v>
      </c>
      <c r="P451" s="120">
        <v>39720</v>
      </c>
      <c r="Q451" s="126">
        <v>40117</v>
      </c>
      <c r="R451" s="128">
        <v>40117</v>
      </c>
    </row>
    <row r="452" spans="2:18" s="31" customFormat="1" x14ac:dyDescent="0.2">
      <c r="B452" s="37" t="s">
        <v>993</v>
      </c>
      <c r="C452" s="34" t="s">
        <v>994</v>
      </c>
      <c r="D452" s="189" t="s">
        <v>994</v>
      </c>
      <c r="E452" s="38">
        <v>697946.09</v>
      </c>
      <c r="F452" s="79" t="s">
        <v>2801</v>
      </c>
      <c r="G452" s="34" t="s">
        <v>2907</v>
      </c>
      <c r="H452" s="35" t="s">
        <v>2907</v>
      </c>
      <c r="I452" s="35">
        <f t="shared" si="33"/>
        <v>4.0121457261800254E-2</v>
      </c>
      <c r="J452" s="118">
        <v>697946.09</v>
      </c>
      <c r="K452" s="122" t="s">
        <v>2801</v>
      </c>
      <c r="L452" s="84" t="s">
        <v>2907</v>
      </c>
      <c r="M452" s="41">
        <v>39722</v>
      </c>
      <c r="N452" s="41">
        <v>40086</v>
      </c>
      <c r="O452" s="119">
        <v>39720</v>
      </c>
      <c r="P452" s="120">
        <v>39720</v>
      </c>
      <c r="Q452" s="126">
        <v>40117</v>
      </c>
      <c r="R452" s="128">
        <v>40117</v>
      </c>
    </row>
    <row r="453" spans="2:18" s="31" customFormat="1" x14ac:dyDescent="0.2">
      <c r="B453" s="37" t="s">
        <v>1775</v>
      </c>
      <c r="C453" s="34" t="s">
        <v>1776</v>
      </c>
      <c r="D453" s="189" t="s">
        <v>1776</v>
      </c>
      <c r="E453" s="38">
        <v>951138.55</v>
      </c>
      <c r="F453" s="79" t="s">
        <v>2801</v>
      </c>
      <c r="G453" s="34" t="s">
        <v>2907</v>
      </c>
      <c r="H453" s="35" t="s">
        <v>2907</v>
      </c>
      <c r="I453" s="35">
        <f t="shared" si="33"/>
        <v>5.467623535777049E-2</v>
      </c>
      <c r="J453" s="118">
        <v>951138.55</v>
      </c>
      <c r="K453" s="122" t="s">
        <v>2801</v>
      </c>
      <c r="L453" s="84" t="s">
        <v>2907</v>
      </c>
      <c r="M453" s="41">
        <v>39722</v>
      </c>
      <c r="N453" s="41">
        <v>40086</v>
      </c>
      <c r="O453" s="119">
        <v>39720</v>
      </c>
      <c r="P453" s="120">
        <v>39720</v>
      </c>
      <c r="Q453" s="126">
        <v>40117</v>
      </c>
      <c r="R453" s="128">
        <v>40117</v>
      </c>
    </row>
    <row r="454" spans="2:18" s="31" customFormat="1" x14ac:dyDescent="0.2">
      <c r="B454" s="37" t="s">
        <v>1312</v>
      </c>
      <c r="C454" s="34" t="s">
        <v>1313</v>
      </c>
      <c r="D454" s="189" t="s">
        <v>1314</v>
      </c>
      <c r="E454" s="38">
        <v>1181206.3500000001</v>
      </c>
      <c r="F454" s="79">
        <v>2088080.62</v>
      </c>
      <c r="G454" s="34">
        <v>625043.31999999995</v>
      </c>
      <c r="H454" s="35">
        <f>G454/F454</f>
        <v>0.29933869124267815</v>
      </c>
      <c r="I454" s="35">
        <f t="shared" si="33"/>
        <v>0.15596403184188212</v>
      </c>
      <c r="J454" s="118">
        <v>2713123.94</v>
      </c>
      <c r="K454" s="121">
        <v>2088080.62</v>
      </c>
      <c r="L454" s="71">
        <f>J454-K454</f>
        <v>625043.31999999983</v>
      </c>
      <c r="M454" s="41">
        <v>39722</v>
      </c>
      <c r="N454" s="41">
        <v>40086</v>
      </c>
      <c r="O454" s="119">
        <v>39583</v>
      </c>
      <c r="P454" s="120">
        <v>39583</v>
      </c>
      <c r="Q454" s="126">
        <v>39813</v>
      </c>
      <c r="R454" s="128">
        <v>39813</v>
      </c>
    </row>
    <row r="455" spans="2:18" s="31" customFormat="1" x14ac:dyDescent="0.2">
      <c r="B455" s="37" t="s">
        <v>2523</v>
      </c>
      <c r="C455" s="34" t="s">
        <v>2524</v>
      </c>
      <c r="D455" s="189" t="s">
        <v>2524</v>
      </c>
      <c r="E455" s="38">
        <v>1454329.55</v>
      </c>
      <c r="F455" s="79" t="s">
        <v>2801</v>
      </c>
      <c r="G455" s="34" t="s">
        <v>2907</v>
      </c>
      <c r="H455" s="35" t="s">
        <v>2907</v>
      </c>
      <c r="I455" s="35">
        <f t="shared" si="33"/>
        <v>8.3616124461084962E-2</v>
      </c>
      <c r="J455" s="118">
        <v>1454571.97</v>
      </c>
      <c r="K455" s="122" t="s">
        <v>2801</v>
      </c>
      <c r="L455" s="84" t="s">
        <v>2907</v>
      </c>
      <c r="M455" s="41">
        <v>39722</v>
      </c>
      <c r="N455" s="41">
        <v>40086</v>
      </c>
      <c r="O455" s="119">
        <v>39720</v>
      </c>
      <c r="P455" s="120">
        <v>39720</v>
      </c>
      <c r="Q455" s="126">
        <v>40117</v>
      </c>
      <c r="R455" s="128">
        <v>40117</v>
      </c>
    </row>
    <row r="456" spans="2:18" s="31" customFormat="1" x14ac:dyDescent="0.2">
      <c r="B456" s="37" t="s">
        <v>995</v>
      </c>
      <c r="C456" s="34" t="s">
        <v>1746</v>
      </c>
      <c r="D456" s="189" t="s">
        <v>1746</v>
      </c>
      <c r="E456" s="38">
        <v>1613176.97</v>
      </c>
      <c r="F456" s="79" t="s">
        <v>2801</v>
      </c>
      <c r="G456" s="34" t="s">
        <v>2907</v>
      </c>
      <c r="H456" s="36" t="s">
        <v>2907</v>
      </c>
      <c r="I456" s="35">
        <f t="shared" si="33"/>
        <v>9.2733538857672271E-2</v>
      </c>
      <c r="J456" s="118">
        <v>1613176.97</v>
      </c>
      <c r="K456" s="122" t="s">
        <v>2801</v>
      </c>
      <c r="L456" s="84" t="s">
        <v>2907</v>
      </c>
      <c r="M456" s="41">
        <v>39722</v>
      </c>
      <c r="N456" s="41">
        <v>40086</v>
      </c>
      <c r="O456" s="119">
        <v>39720</v>
      </c>
      <c r="P456" s="120">
        <v>39720</v>
      </c>
      <c r="Q456" s="126">
        <v>40117</v>
      </c>
      <c r="R456" s="128">
        <v>40117</v>
      </c>
    </row>
    <row r="457" spans="2:18" s="31" customFormat="1" x14ac:dyDescent="0.2">
      <c r="B457" s="37" t="s">
        <v>1408</v>
      </c>
      <c r="C457" s="34" t="s">
        <v>1409</v>
      </c>
      <c r="D457" s="189" t="s">
        <v>1410</v>
      </c>
      <c r="E457" s="38">
        <v>2278178.1</v>
      </c>
      <c r="F457" s="79">
        <v>1398465</v>
      </c>
      <c r="G457" s="34">
        <v>880891.86</v>
      </c>
      <c r="H457" s="35">
        <f>G457/F457</f>
        <v>0.62989911081078176</v>
      </c>
      <c r="I457" s="35">
        <f t="shared" si="33"/>
        <v>0.13102891491645324</v>
      </c>
      <c r="J457" s="118">
        <v>2279356.86</v>
      </c>
      <c r="K457" s="121">
        <v>1398465</v>
      </c>
      <c r="L457" s="71">
        <f>J457-K457</f>
        <v>880891.85999999987</v>
      </c>
      <c r="M457" s="41">
        <v>39722</v>
      </c>
      <c r="N457" s="41">
        <v>40086</v>
      </c>
      <c r="O457" s="119">
        <v>39654</v>
      </c>
      <c r="P457" s="120">
        <v>39654</v>
      </c>
      <c r="Q457" s="126">
        <v>40019</v>
      </c>
      <c r="R457" s="128">
        <v>40019</v>
      </c>
    </row>
    <row r="458" spans="2:18" s="31" customFormat="1" x14ac:dyDescent="0.2">
      <c r="B458" s="96"/>
      <c r="C458" s="112"/>
      <c r="D458" s="187"/>
      <c r="E458" s="113"/>
      <c r="F458" s="114"/>
      <c r="G458" s="112"/>
      <c r="H458" s="115"/>
      <c r="I458" s="115"/>
      <c r="J458" s="116"/>
      <c r="K458" s="114"/>
      <c r="L458" s="116"/>
      <c r="M458" s="117"/>
      <c r="N458" s="117"/>
      <c r="O458" s="96"/>
      <c r="P458" s="96"/>
      <c r="Q458" s="96"/>
      <c r="R458" s="96"/>
    </row>
    <row r="459" spans="2:18" s="13" customFormat="1" x14ac:dyDescent="0.2">
      <c r="B459" s="52"/>
      <c r="D459" s="184"/>
      <c r="E459" s="53"/>
      <c r="F459" s="90"/>
      <c r="H459" s="54"/>
      <c r="I459" s="54"/>
      <c r="J459" s="55"/>
      <c r="K459" s="90"/>
      <c r="L459" s="55"/>
      <c r="M459" s="56"/>
      <c r="N459" s="56"/>
      <c r="O459" s="52"/>
      <c r="P459" s="52"/>
      <c r="Q459" s="52"/>
      <c r="R459" s="52"/>
    </row>
    <row r="460" spans="2:18" x14ac:dyDescent="0.2">
      <c r="B460" s="52"/>
      <c r="F460" s="90"/>
      <c r="H460" s="54"/>
      <c r="K460" s="90"/>
      <c r="M460" s="56"/>
      <c r="N460" s="56"/>
      <c r="O460" s="52"/>
      <c r="P460" s="52"/>
      <c r="Q460" s="52"/>
      <c r="R460" s="52"/>
    </row>
    <row r="461" spans="2:18" x14ac:dyDescent="0.2">
      <c r="B461" s="52"/>
      <c r="F461" s="90"/>
      <c r="H461" s="54"/>
      <c r="K461" s="90"/>
      <c r="M461" s="56"/>
      <c r="N461" s="56"/>
      <c r="O461" s="52"/>
      <c r="P461" s="52"/>
      <c r="Q461" s="52"/>
      <c r="R461" s="52"/>
    </row>
    <row r="462" spans="2:18" x14ac:dyDescent="0.2">
      <c r="B462" s="52"/>
      <c r="F462" s="90"/>
      <c r="H462" s="54"/>
      <c r="K462" s="90"/>
      <c r="M462" s="56"/>
      <c r="N462" s="56"/>
      <c r="O462" s="52"/>
      <c r="P462" s="52"/>
      <c r="Q462" s="52"/>
      <c r="R462" s="52"/>
    </row>
    <row r="463" spans="2:18" x14ac:dyDescent="0.2">
      <c r="B463" s="52"/>
      <c r="F463" s="90"/>
      <c r="H463" s="54"/>
      <c r="K463" s="90"/>
      <c r="M463" s="56"/>
      <c r="N463" s="56"/>
      <c r="O463" s="52"/>
      <c r="P463" s="52"/>
      <c r="Q463" s="52"/>
      <c r="R463" s="52"/>
    </row>
    <row r="464" spans="2:18" x14ac:dyDescent="0.2">
      <c r="B464" s="52"/>
      <c r="F464" s="90"/>
      <c r="H464" s="54"/>
      <c r="K464" s="90"/>
      <c r="M464" s="56"/>
      <c r="N464" s="56"/>
      <c r="O464" s="52"/>
      <c r="P464" s="52"/>
      <c r="Q464" s="52"/>
      <c r="R464" s="52"/>
    </row>
    <row r="465" spans="2:18" x14ac:dyDescent="0.2">
      <c r="B465" s="52"/>
      <c r="F465" s="90"/>
      <c r="H465" s="54"/>
      <c r="K465" s="90"/>
      <c r="M465" s="56"/>
      <c r="N465" s="56"/>
      <c r="O465" s="52"/>
      <c r="P465" s="52"/>
      <c r="Q465" s="52"/>
      <c r="R465" s="52"/>
    </row>
    <row r="466" spans="2:18" x14ac:dyDescent="0.2">
      <c r="B466" s="52"/>
      <c r="F466" s="90"/>
      <c r="H466" s="54"/>
      <c r="K466" s="90"/>
      <c r="M466" s="56"/>
      <c r="N466" s="56"/>
      <c r="O466" s="52"/>
      <c r="P466" s="52"/>
      <c r="Q466" s="52"/>
      <c r="R466" s="52"/>
    </row>
    <row r="467" spans="2:18" x14ac:dyDescent="0.2">
      <c r="B467" s="52"/>
      <c r="F467" s="90"/>
      <c r="H467" s="54"/>
      <c r="K467" s="90"/>
      <c r="M467" s="56"/>
      <c r="N467" s="56"/>
      <c r="O467" s="52"/>
      <c r="P467" s="52"/>
      <c r="Q467" s="52"/>
      <c r="R467" s="52"/>
    </row>
    <row r="468" spans="2:18" x14ac:dyDescent="0.2">
      <c r="B468" s="52"/>
      <c r="F468" s="90"/>
      <c r="H468" s="54"/>
      <c r="K468" s="90"/>
      <c r="M468" s="56"/>
      <c r="N468" s="56"/>
      <c r="O468" s="52"/>
      <c r="P468" s="52"/>
      <c r="Q468" s="52"/>
      <c r="R468" s="52"/>
    </row>
    <row r="469" spans="2:18" x14ac:dyDescent="0.2">
      <c r="B469" s="52"/>
      <c r="F469" s="90"/>
      <c r="H469" s="54"/>
      <c r="K469" s="90"/>
      <c r="M469" s="56"/>
      <c r="N469" s="56"/>
      <c r="O469" s="52"/>
      <c r="P469" s="52"/>
      <c r="Q469" s="52"/>
      <c r="R469" s="52"/>
    </row>
    <row r="470" spans="2:18" x14ac:dyDescent="0.2">
      <c r="B470" s="52"/>
      <c r="F470" s="90"/>
      <c r="H470" s="54"/>
      <c r="K470" s="90"/>
      <c r="M470" s="56"/>
      <c r="N470" s="56"/>
      <c r="O470" s="52"/>
      <c r="P470" s="52"/>
      <c r="Q470" s="52"/>
      <c r="R470" s="52"/>
    </row>
    <row r="471" spans="2:18" x14ac:dyDescent="0.2">
      <c r="B471" s="52"/>
      <c r="F471" s="90"/>
      <c r="H471" s="54"/>
      <c r="K471" s="90"/>
      <c r="M471" s="56"/>
      <c r="N471" s="56"/>
      <c r="O471" s="52"/>
      <c r="P471" s="52"/>
      <c r="Q471" s="52"/>
      <c r="R471" s="52"/>
    </row>
    <row r="472" spans="2:18" x14ac:dyDescent="0.2">
      <c r="B472" s="52"/>
      <c r="F472" s="90"/>
      <c r="H472" s="54"/>
      <c r="K472" s="90"/>
      <c r="M472" s="56"/>
      <c r="N472" s="56"/>
      <c r="O472" s="52"/>
      <c r="P472" s="52"/>
      <c r="Q472" s="52"/>
      <c r="R472" s="52"/>
    </row>
    <row r="473" spans="2:18" x14ac:dyDescent="0.2">
      <c r="B473" s="52"/>
      <c r="F473" s="90"/>
      <c r="H473" s="54"/>
      <c r="K473" s="90"/>
      <c r="M473" s="56"/>
      <c r="N473" s="56"/>
      <c r="O473" s="52"/>
      <c r="P473" s="52"/>
      <c r="Q473" s="52"/>
      <c r="R473" s="52"/>
    </row>
    <row r="474" spans="2:18" x14ac:dyDescent="0.2">
      <c r="B474" s="52"/>
      <c r="F474" s="90"/>
      <c r="H474" s="54"/>
      <c r="K474" s="90"/>
      <c r="M474" s="56"/>
      <c r="N474" s="56"/>
      <c r="O474" s="52"/>
      <c r="P474" s="52"/>
      <c r="Q474" s="52"/>
      <c r="R474" s="52"/>
    </row>
    <row r="475" spans="2:18" x14ac:dyDescent="0.2">
      <c r="B475" s="52"/>
      <c r="F475" s="90"/>
      <c r="H475" s="54"/>
      <c r="K475" s="90"/>
      <c r="M475" s="56"/>
      <c r="N475" s="56"/>
      <c r="O475" s="52"/>
      <c r="P475" s="52"/>
      <c r="Q475" s="52"/>
      <c r="R475" s="52"/>
    </row>
    <row r="476" spans="2:18" x14ac:dyDescent="0.2">
      <c r="B476" s="52"/>
      <c r="F476" s="90"/>
      <c r="H476" s="54"/>
      <c r="K476" s="90"/>
      <c r="M476" s="56"/>
      <c r="N476" s="56"/>
      <c r="O476" s="52"/>
      <c r="P476" s="52"/>
      <c r="Q476" s="52"/>
      <c r="R476" s="52"/>
    </row>
    <row r="477" spans="2:18" x14ac:dyDescent="0.2">
      <c r="B477" s="52"/>
      <c r="F477" s="90"/>
      <c r="H477" s="54"/>
      <c r="K477" s="90"/>
      <c r="M477" s="56"/>
      <c r="N477" s="56"/>
      <c r="O477" s="52"/>
      <c r="P477" s="52"/>
      <c r="Q477" s="52"/>
      <c r="R477" s="52"/>
    </row>
    <row r="478" spans="2:18" x14ac:dyDescent="0.2">
      <c r="B478" s="52"/>
      <c r="F478" s="90"/>
      <c r="H478" s="54"/>
      <c r="K478" s="90"/>
      <c r="M478" s="56"/>
      <c r="N478" s="56"/>
      <c r="O478" s="52"/>
      <c r="P478" s="52"/>
      <c r="Q478" s="52"/>
      <c r="R478" s="52"/>
    </row>
    <row r="479" spans="2:18" x14ac:dyDescent="0.2">
      <c r="B479" s="52"/>
      <c r="F479" s="90"/>
      <c r="H479" s="54"/>
      <c r="K479" s="90"/>
      <c r="M479" s="56"/>
      <c r="N479" s="56"/>
      <c r="O479" s="52"/>
      <c r="P479" s="52"/>
      <c r="Q479" s="52"/>
      <c r="R479" s="52"/>
    </row>
    <row r="480" spans="2:18" x14ac:dyDescent="0.2">
      <c r="B480" s="52"/>
      <c r="F480" s="90"/>
      <c r="H480" s="54"/>
      <c r="K480" s="90"/>
      <c r="M480" s="56"/>
      <c r="N480" s="56"/>
      <c r="O480" s="52"/>
      <c r="P480" s="52"/>
      <c r="Q480" s="52"/>
      <c r="R480" s="52"/>
    </row>
    <row r="481" spans="2:18" x14ac:dyDescent="0.2">
      <c r="B481" s="52"/>
      <c r="F481" s="90"/>
      <c r="H481" s="54"/>
      <c r="K481" s="90"/>
      <c r="M481" s="56"/>
      <c r="N481" s="56"/>
      <c r="O481" s="52"/>
      <c r="P481" s="52"/>
      <c r="Q481" s="52"/>
      <c r="R481" s="52"/>
    </row>
    <row r="482" spans="2:18" x14ac:dyDescent="0.2">
      <c r="B482" s="52"/>
      <c r="F482" s="90"/>
      <c r="H482" s="54"/>
      <c r="K482" s="90"/>
      <c r="M482" s="56"/>
      <c r="N482" s="56"/>
      <c r="O482" s="52"/>
      <c r="P482" s="52"/>
      <c r="Q482" s="52"/>
      <c r="R482" s="52"/>
    </row>
    <row r="483" spans="2:18" x14ac:dyDescent="0.2">
      <c r="B483" s="52"/>
      <c r="F483" s="90"/>
      <c r="H483" s="54"/>
      <c r="K483" s="90"/>
      <c r="M483" s="56"/>
      <c r="N483" s="56"/>
      <c r="O483" s="52"/>
      <c r="P483" s="52"/>
      <c r="Q483" s="52"/>
      <c r="R483" s="52"/>
    </row>
    <row r="484" spans="2:18" x14ac:dyDescent="0.2">
      <c r="B484" s="52"/>
      <c r="F484" s="90"/>
      <c r="H484" s="54"/>
      <c r="K484" s="90"/>
      <c r="M484" s="56"/>
      <c r="N484" s="56"/>
      <c r="O484" s="52"/>
      <c r="P484" s="52"/>
      <c r="Q484" s="52"/>
      <c r="R484" s="52"/>
    </row>
    <row r="485" spans="2:18" x14ac:dyDescent="0.2">
      <c r="B485" s="52"/>
      <c r="F485" s="90"/>
      <c r="H485" s="54"/>
      <c r="K485" s="90"/>
      <c r="M485" s="56"/>
      <c r="N485" s="56"/>
      <c r="O485" s="52"/>
      <c r="P485" s="52"/>
      <c r="Q485" s="52"/>
      <c r="R485" s="52"/>
    </row>
    <row r="486" spans="2:18" x14ac:dyDescent="0.2">
      <c r="B486" s="52"/>
      <c r="F486" s="90"/>
      <c r="H486" s="54"/>
      <c r="K486" s="90"/>
      <c r="M486" s="56"/>
      <c r="N486" s="56"/>
      <c r="O486" s="52"/>
      <c r="P486" s="52"/>
      <c r="Q486" s="52"/>
      <c r="R486" s="52"/>
    </row>
    <row r="487" spans="2:18" x14ac:dyDescent="0.2">
      <c r="B487" s="52"/>
      <c r="F487" s="90"/>
      <c r="H487" s="54"/>
      <c r="K487" s="90"/>
      <c r="M487" s="56"/>
      <c r="N487" s="56"/>
      <c r="O487" s="52"/>
      <c r="P487" s="52"/>
      <c r="Q487" s="52"/>
      <c r="R487" s="52"/>
    </row>
    <row r="488" spans="2:18" x14ac:dyDescent="0.2">
      <c r="B488" s="52"/>
      <c r="F488" s="90"/>
      <c r="H488" s="54"/>
      <c r="K488" s="90"/>
      <c r="M488" s="56"/>
      <c r="N488" s="56"/>
      <c r="O488" s="52"/>
      <c r="P488" s="52"/>
      <c r="Q488" s="52"/>
      <c r="R488" s="52"/>
    </row>
    <row r="489" spans="2:18" x14ac:dyDescent="0.2">
      <c r="B489" s="52"/>
      <c r="F489" s="90"/>
      <c r="H489" s="54"/>
      <c r="K489" s="90"/>
      <c r="M489" s="56"/>
      <c r="N489" s="56"/>
      <c r="O489" s="52"/>
      <c r="P489" s="52"/>
      <c r="Q489" s="52"/>
      <c r="R489" s="52"/>
    </row>
    <row r="490" spans="2:18" x14ac:dyDescent="0.2">
      <c r="B490" s="52"/>
      <c r="F490" s="90"/>
      <c r="H490" s="54"/>
      <c r="K490" s="90"/>
      <c r="M490" s="56"/>
      <c r="N490" s="56"/>
      <c r="O490" s="52"/>
      <c r="P490" s="52"/>
      <c r="Q490" s="52"/>
      <c r="R490" s="52"/>
    </row>
    <row r="491" spans="2:18" x14ac:dyDescent="0.2">
      <c r="B491" s="52"/>
      <c r="F491" s="90"/>
      <c r="H491" s="54"/>
      <c r="K491" s="90"/>
      <c r="M491" s="56"/>
      <c r="N491" s="56"/>
      <c r="O491" s="52"/>
      <c r="P491" s="52"/>
      <c r="Q491" s="52"/>
      <c r="R491" s="52"/>
    </row>
    <row r="492" spans="2:18" x14ac:dyDescent="0.2">
      <c r="B492" s="52"/>
      <c r="F492" s="90"/>
      <c r="H492" s="54"/>
      <c r="K492" s="90"/>
      <c r="M492" s="56"/>
      <c r="N492" s="56"/>
      <c r="O492" s="52"/>
      <c r="P492" s="52"/>
      <c r="Q492" s="52"/>
      <c r="R492" s="52"/>
    </row>
    <row r="493" spans="2:18" x14ac:dyDescent="0.2">
      <c r="B493" s="52"/>
      <c r="F493" s="90"/>
      <c r="H493" s="54"/>
      <c r="K493" s="90"/>
      <c r="M493" s="56"/>
      <c r="N493" s="56"/>
      <c r="O493" s="52"/>
      <c r="P493" s="52"/>
      <c r="Q493" s="52"/>
      <c r="R493" s="52"/>
    </row>
    <row r="494" spans="2:18" x14ac:dyDescent="0.2">
      <c r="B494" s="52"/>
      <c r="F494" s="90"/>
      <c r="H494" s="54"/>
      <c r="K494" s="90"/>
      <c r="M494" s="56"/>
      <c r="N494" s="56"/>
      <c r="O494" s="52"/>
      <c r="P494" s="52"/>
      <c r="Q494" s="52"/>
      <c r="R494" s="52"/>
    </row>
    <row r="495" spans="2:18" x14ac:dyDescent="0.2">
      <c r="B495" s="52"/>
      <c r="F495" s="90"/>
      <c r="H495" s="54"/>
      <c r="K495" s="90"/>
      <c r="M495" s="56"/>
      <c r="N495" s="56"/>
      <c r="O495" s="52"/>
      <c r="P495" s="52"/>
      <c r="Q495" s="52"/>
      <c r="R495" s="52"/>
    </row>
    <row r="496" spans="2:18" x14ac:dyDescent="0.2">
      <c r="B496" s="52"/>
      <c r="F496" s="90"/>
      <c r="H496" s="54"/>
      <c r="K496" s="90"/>
      <c r="M496" s="56"/>
      <c r="N496" s="56"/>
      <c r="O496" s="52"/>
      <c r="P496" s="52"/>
      <c r="Q496" s="52"/>
      <c r="R496" s="52"/>
    </row>
    <row r="497" spans="2:18" x14ac:dyDescent="0.2">
      <c r="B497" s="52"/>
      <c r="F497" s="90"/>
      <c r="H497" s="54"/>
      <c r="K497" s="90"/>
      <c r="M497" s="56"/>
      <c r="N497" s="56"/>
      <c r="O497" s="52"/>
      <c r="P497" s="52"/>
      <c r="Q497" s="52"/>
      <c r="R497" s="52"/>
    </row>
    <row r="498" spans="2:18" x14ac:dyDescent="0.2">
      <c r="B498" s="52"/>
      <c r="F498" s="90"/>
      <c r="H498" s="57"/>
      <c r="K498" s="90"/>
      <c r="M498" s="56"/>
      <c r="N498" s="56"/>
      <c r="O498" s="52"/>
      <c r="P498" s="52"/>
      <c r="Q498" s="52"/>
      <c r="R498" s="52"/>
    </row>
    <row r="499" spans="2:18" x14ac:dyDescent="0.2">
      <c r="B499" s="52"/>
      <c r="F499" s="90"/>
      <c r="H499" s="54"/>
      <c r="K499" s="90"/>
      <c r="M499" s="56"/>
      <c r="N499" s="56"/>
      <c r="O499" s="52"/>
      <c r="P499" s="52"/>
      <c r="Q499" s="52"/>
      <c r="R499" s="52"/>
    </row>
    <row r="500" spans="2:18" x14ac:dyDescent="0.2">
      <c r="B500" s="52"/>
      <c r="F500" s="90"/>
      <c r="H500" s="54"/>
      <c r="K500" s="90"/>
      <c r="M500" s="56"/>
      <c r="N500" s="56"/>
      <c r="O500" s="52"/>
      <c r="P500" s="52"/>
      <c r="Q500" s="52"/>
      <c r="R500" s="52"/>
    </row>
    <row r="501" spans="2:18" x14ac:dyDescent="0.2">
      <c r="B501" s="52"/>
      <c r="F501" s="90"/>
      <c r="H501" s="54"/>
      <c r="K501" s="90"/>
      <c r="M501" s="56"/>
      <c r="N501" s="56"/>
      <c r="O501" s="52"/>
      <c r="P501" s="52"/>
      <c r="Q501" s="52"/>
      <c r="R501" s="52"/>
    </row>
    <row r="502" spans="2:18" x14ac:dyDescent="0.2">
      <c r="B502" s="52"/>
      <c r="F502" s="90"/>
      <c r="H502" s="54"/>
      <c r="K502" s="90"/>
      <c r="M502" s="56"/>
      <c r="N502" s="56"/>
      <c r="O502" s="52"/>
      <c r="P502" s="52"/>
      <c r="Q502" s="52"/>
      <c r="R502" s="52"/>
    </row>
    <row r="503" spans="2:18" x14ac:dyDescent="0.2">
      <c r="B503" s="52"/>
      <c r="F503" s="90"/>
      <c r="H503" s="57"/>
      <c r="K503" s="90"/>
      <c r="M503" s="56"/>
      <c r="N503" s="56"/>
      <c r="O503" s="52"/>
      <c r="P503" s="52"/>
      <c r="Q503" s="52"/>
      <c r="R503" s="52"/>
    </row>
    <row r="504" spans="2:18" x14ac:dyDescent="0.2">
      <c r="B504" s="52"/>
      <c r="F504" s="90"/>
      <c r="H504" s="54"/>
      <c r="K504" s="90"/>
      <c r="M504" s="56"/>
      <c r="N504" s="56"/>
      <c r="O504" s="52"/>
      <c r="P504" s="52"/>
      <c r="Q504" s="52"/>
      <c r="R504" s="52"/>
    </row>
    <row r="505" spans="2:18" x14ac:dyDescent="0.2">
      <c r="B505" s="52"/>
      <c r="F505" s="90"/>
      <c r="H505" s="54"/>
      <c r="K505" s="90"/>
      <c r="M505" s="56"/>
      <c r="N505" s="56"/>
      <c r="O505" s="52"/>
      <c r="P505" s="52"/>
      <c r="Q505" s="52"/>
      <c r="R505" s="52"/>
    </row>
    <row r="506" spans="2:18" x14ac:dyDescent="0.2">
      <c r="B506" s="52"/>
      <c r="F506" s="90"/>
      <c r="H506" s="54"/>
      <c r="K506" s="90"/>
      <c r="M506" s="56"/>
      <c r="N506" s="56"/>
      <c r="O506" s="52"/>
      <c r="P506" s="52"/>
      <c r="Q506" s="52"/>
      <c r="R506" s="52"/>
    </row>
    <row r="507" spans="2:18" x14ac:dyDescent="0.2">
      <c r="B507" s="52"/>
      <c r="F507" s="90"/>
      <c r="H507" s="54"/>
      <c r="K507" s="90"/>
      <c r="M507" s="56"/>
      <c r="N507" s="56"/>
      <c r="O507" s="52"/>
      <c r="P507" s="52"/>
      <c r="Q507" s="52"/>
      <c r="R507" s="52"/>
    </row>
    <row r="508" spans="2:18" x14ac:dyDescent="0.2">
      <c r="B508" s="52"/>
      <c r="F508" s="90"/>
      <c r="H508" s="54"/>
      <c r="K508" s="90"/>
      <c r="M508" s="56"/>
      <c r="N508" s="56"/>
      <c r="O508" s="52"/>
      <c r="P508" s="52"/>
      <c r="Q508" s="52"/>
      <c r="R508" s="52"/>
    </row>
    <row r="509" spans="2:18" x14ac:dyDescent="0.2">
      <c r="B509" s="52"/>
      <c r="F509" s="90"/>
      <c r="H509" s="54"/>
      <c r="K509" s="90"/>
      <c r="M509" s="56"/>
      <c r="N509" s="56"/>
      <c r="O509" s="52"/>
      <c r="P509" s="52"/>
      <c r="Q509" s="52"/>
      <c r="R509" s="52"/>
    </row>
    <row r="510" spans="2:18" x14ac:dyDescent="0.2">
      <c r="B510" s="52"/>
      <c r="F510" s="90"/>
      <c r="H510" s="54"/>
      <c r="K510" s="90"/>
      <c r="M510" s="56"/>
      <c r="N510" s="56"/>
      <c r="O510" s="52"/>
      <c r="P510" s="52"/>
      <c r="Q510" s="52"/>
      <c r="R510" s="52"/>
    </row>
    <row r="511" spans="2:18" x14ac:dyDescent="0.2">
      <c r="B511" s="52"/>
      <c r="F511" s="90"/>
      <c r="H511" s="54"/>
      <c r="K511" s="90"/>
      <c r="M511" s="56"/>
      <c r="N511" s="56"/>
      <c r="O511" s="52"/>
      <c r="P511" s="52"/>
      <c r="Q511" s="52"/>
      <c r="R511" s="52"/>
    </row>
    <row r="512" spans="2:18" x14ac:dyDescent="0.2">
      <c r="B512" s="52"/>
      <c r="F512" s="90"/>
      <c r="H512" s="54"/>
      <c r="K512" s="90"/>
      <c r="M512" s="56"/>
      <c r="N512" s="56"/>
      <c r="O512" s="52"/>
      <c r="P512" s="52"/>
      <c r="Q512" s="52"/>
      <c r="R512" s="52"/>
    </row>
    <row r="513" spans="2:18" x14ac:dyDescent="0.2">
      <c r="B513" s="52"/>
      <c r="F513" s="90"/>
      <c r="H513" s="54"/>
      <c r="K513" s="90"/>
      <c r="M513" s="56"/>
      <c r="N513" s="56"/>
      <c r="O513" s="52"/>
      <c r="P513" s="52"/>
      <c r="Q513" s="52"/>
      <c r="R513" s="52"/>
    </row>
    <row r="514" spans="2:18" x14ac:dyDescent="0.2">
      <c r="B514" s="52"/>
      <c r="F514" s="90"/>
      <c r="H514" s="54"/>
      <c r="K514" s="90"/>
      <c r="M514" s="56"/>
      <c r="N514" s="56"/>
      <c r="O514" s="52"/>
      <c r="P514" s="52"/>
      <c r="Q514" s="52"/>
      <c r="R514" s="52"/>
    </row>
    <row r="515" spans="2:18" x14ac:dyDescent="0.2">
      <c r="B515" s="52"/>
      <c r="F515" s="90"/>
      <c r="H515" s="54"/>
      <c r="K515" s="90"/>
      <c r="M515" s="56"/>
      <c r="N515" s="56"/>
      <c r="O515" s="52"/>
      <c r="P515" s="52"/>
      <c r="Q515" s="52"/>
      <c r="R515" s="52"/>
    </row>
    <row r="516" spans="2:18" x14ac:dyDescent="0.2">
      <c r="B516" s="52"/>
      <c r="F516" s="90"/>
      <c r="H516" s="54"/>
      <c r="K516" s="90"/>
      <c r="M516" s="56"/>
      <c r="N516" s="56"/>
      <c r="O516" s="52"/>
      <c r="P516" s="52"/>
      <c r="Q516" s="52"/>
      <c r="R516" s="52"/>
    </row>
    <row r="517" spans="2:18" x14ac:dyDescent="0.2">
      <c r="B517" s="52"/>
      <c r="F517" s="90"/>
      <c r="H517" s="54"/>
      <c r="K517" s="90"/>
      <c r="M517" s="56"/>
      <c r="N517" s="56"/>
      <c r="O517" s="52"/>
      <c r="P517" s="52"/>
      <c r="Q517" s="52"/>
      <c r="R517" s="52"/>
    </row>
    <row r="518" spans="2:18" x14ac:dyDescent="0.2">
      <c r="B518" s="52"/>
      <c r="F518" s="90"/>
      <c r="H518" s="54"/>
      <c r="K518" s="90"/>
      <c r="M518" s="56"/>
      <c r="N518" s="56"/>
      <c r="O518" s="52"/>
      <c r="P518" s="52"/>
      <c r="Q518" s="52"/>
      <c r="R518" s="52"/>
    </row>
    <row r="519" spans="2:18" x14ac:dyDescent="0.2">
      <c r="B519" s="52"/>
      <c r="F519" s="90"/>
      <c r="H519" s="54"/>
      <c r="K519" s="90"/>
      <c r="M519" s="56"/>
      <c r="N519" s="56"/>
      <c r="O519" s="52"/>
      <c r="P519" s="52"/>
      <c r="Q519" s="52"/>
      <c r="R519" s="52"/>
    </row>
    <row r="520" spans="2:18" x14ac:dyDescent="0.2">
      <c r="B520" s="52"/>
      <c r="F520" s="90"/>
      <c r="H520" s="54"/>
      <c r="K520" s="90"/>
      <c r="M520" s="56"/>
      <c r="N520" s="56"/>
      <c r="O520" s="52"/>
      <c r="P520" s="52"/>
      <c r="Q520" s="52"/>
      <c r="R520" s="52"/>
    </row>
    <row r="521" spans="2:18" x14ac:dyDescent="0.2">
      <c r="B521" s="52"/>
      <c r="F521" s="90"/>
      <c r="H521" s="54"/>
      <c r="K521" s="90"/>
      <c r="M521" s="56"/>
      <c r="N521" s="56"/>
      <c r="O521" s="52"/>
      <c r="P521" s="52"/>
      <c r="Q521" s="52"/>
      <c r="R521" s="52"/>
    </row>
    <row r="522" spans="2:18" x14ac:dyDescent="0.2">
      <c r="B522" s="52"/>
      <c r="F522" s="90"/>
      <c r="H522" s="54"/>
      <c r="K522" s="90"/>
      <c r="M522" s="56"/>
      <c r="N522" s="56"/>
      <c r="O522" s="52"/>
      <c r="P522" s="52"/>
      <c r="Q522" s="52"/>
      <c r="R522" s="52"/>
    </row>
    <row r="523" spans="2:18" x14ac:dyDescent="0.2">
      <c r="B523" s="52"/>
      <c r="F523" s="90"/>
      <c r="H523" s="54"/>
      <c r="K523" s="90"/>
      <c r="M523" s="56"/>
      <c r="N523" s="56"/>
      <c r="O523" s="52"/>
      <c r="P523" s="52"/>
      <c r="Q523" s="52"/>
      <c r="R523" s="52"/>
    </row>
    <row r="524" spans="2:18" x14ac:dyDescent="0.2">
      <c r="B524" s="52"/>
      <c r="F524" s="90"/>
      <c r="H524" s="54"/>
      <c r="K524" s="90"/>
      <c r="M524" s="56"/>
      <c r="N524" s="56"/>
      <c r="O524" s="52"/>
      <c r="P524" s="52"/>
      <c r="Q524" s="52"/>
      <c r="R524" s="52"/>
    </row>
    <row r="525" spans="2:18" x14ac:dyDescent="0.2">
      <c r="B525" s="52"/>
      <c r="F525" s="90"/>
      <c r="H525" s="54"/>
      <c r="K525" s="90"/>
      <c r="M525" s="56"/>
      <c r="N525" s="56"/>
      <c r="O525" s="52"/>
      <c r="P525" s="52"/>
      <c r="Q525" s="52"/>
      <c r="R525" s="52"/>
    </row>
    <row r="526" spans="2:18" x14ac:dyDescent="0.2">
      <c r="B526" s="52"/>
      <c r="F526" s="90"/>
      <c r="H526" s="54"/>
      <c r="K526" s="90"/>
      <c r="M526" s="56"/>
      <c r="N526" s="56"/>
      <c r="O526" s="52"/>
      <c r="P526" s="52"/>
      <c r="Q526" s="52"/>
      <c r="R526" s="52"/>
    </row>
    <row r="527" spans="2:18" x14ac:dyDescent="0.2">
      <c r="B527" s="52"/>
      <c r="F527" s="90"/>
      <c r="H527" s="54"/>
      <c r="K527" s="90"/>
      <c r="M527" s="56"/>
      <c r="N527" s="56"/>
      <c r="O527" s="52"/>
      <c r="P527" s="52"/>
      <c r="Q527" s="52"/>
      <c r="R527" s="52"/>
    </row>
    <row r="528" spans="2:18" x14ac:dyDescent="0.2">
      <c r="B528" s="52"/>
      <c r="F528" s="90"/>
      <c r="H528" s="54"/>
      <c r="K528" s="90"/>
      <c r="M528" s="56"/>
      <c r="N528" s="56"/>
      <c r="O528" s="52"/>
      <c r="P528" s="52"/>
      <c r="Q528" s="52"/>
      <c r="R528" s="52"/>
    </row>
    <row r="529" spans="2:18" x14ac:dyDescent="0.2">
      <c r="B529" s="52"/>
      <c r="F529" s="90"/>
      <c r="H529" s="54"/>
      <c r="K529" s="90"/>
      <c r="M529" s="56"/>
      <c r="N529" s="56"/>
      <c r="O529" s="52"/>
      <c r="P529" s="52"/>
      <c r="Q529" s="52"/>
      <c r="R529" s="52"/>
    </row>
    <row r="530" spans="2:18" x14ac:dyDescent="0.2">
      <c r="B530" s="52"/>
      <c r="F530" s="90"/>
      <c r="H530" s="54"/>
      <c r="K530" s="90"/>
      <c r="M530" s="56"/>
      <c r="N530" s="56"/>
      <c r="O530" s="52"/>
      <c r="P530" s="52"/>
      <c r="Q530" s="52"/>
      <c r="R530" s="52"/>
    </row>
    <row r="531" spans="2:18" x14ac:dyDescent="0.2">
      <c r="B531" s="52"/>
      <c r="F531" s="90"/>
      <c r="H531" s="54"/>
      <c r="K531" s="90"/>
      <c r="M531" s="56"/>
      <c r="N531" s="56"/>
      <c r="O531" s="52"/>
      <c r="P531" s="52"/>
      <c r="Q531" s="52"/>
      <c r="R531" s="52"/>
    </row>
    <row r="532" spans="2:18" x14ac:dyDescent="0.2">
      <c r="B532" s="52"/>
      <c r="F532" s="90"/>
      <c r="H532" s="54"/>
      <c r="K532" s="90"/>
      <c r="M532" s="56"/>
      <c r="N532" s="56"/>
      <c r="O532" s="52"/>
      <c r="P532" s="52"/>
      <c r="Q532" s="52"/>
      <c r="R532" s="52"/>
    </row>
    <row r="533" spans="2:18" x14ac:dyDescent="0.2">
      <c r="B533" s="52"/>
      <c r="F533" s="90"/>
      <c r="H533" s="54"/>
      <c r="K533" s="90"/>
      <c r="M533" s="56"/>
      <c r="N533" s="56"/>
      <c r="O533" s="52"/>
      <c r="P533" s="52"/>
      <c r="Q533" s="52"/>
      <c r="R533" s="52"/>
    </row>
    <row r="534" spans="2:18" x14ac:dyDescent="0.2">
      <c r="B534" s="52"/>
      <c r="F534" s="90"/>
      <c r="H534" s="54"/>
      <c r="K534" s="90"/>
      <c r="M534" s="56"/>
      <c r="N534" s="56"/>
      <c r="O534" s="52"/>
      <c r="P534" s="52"/>
      <c r="Q534" s="52"/>
      <c r="R534" s="52"/>
    </row>
    <row r="535" spans="2:18" x14ac:dyDescent="0.2">
      <c r="B535" s="52"/>
      <c r="F535" s="90"/>
      <c r="H535" s="54"/>
      <c r="K535" s="90"/>
      <c r="M535" s="56"/>
      <c r="N535" s="56"/>
      <c r="O535" s="52"/>
      <c r="P535" s="52"/>
      <c r="Q535" s="52"/>
      <c r="R535" s="52"/>
    </row>
    <row r="536" spans="2:18" x14ac:dyDescent="0.2">
      <c r="B536" s="52"/>
      <c r="F536" s="90"/>
      <c r="H536" s="54"/>
      <c r="K536" s="90"/>
      <c r="M536" s="56"/>
      <c r="N536" s="56"/>
      <c r="O536" s="52"/>
      <c r="P536" s="52"/>
      <c r="Q536" s="52"/>
      <c r="R536" s="52"/>
    </row>
    <row r="537" spans="2:18" x14ac:dyDescent="0.2">
      <c r="B537" s="52"/>
      <c r="F537" s="90"/>
      <c r="H537" s="54"/>
      <c r="K537" s="90"/>
      <c r="M537" s="56"/>
      <c r="N537" s="56"/>
      <c r="O537" s="52"/>
      <c r="P537" s="52"/>
      <c r="Q537" s="52"/>
      <c r="R537" s="52"/>
    </row>
    <row r="538" spans="2:18" x14ac:dyDescent="0.2">
      <c r="B538" s="52"/>
      <c r="F538" s="90"/>
      <c r="H538" s="54"/>
      <c r="K538" s="90"/>
      <c r="M538" s="56"/>
      <c r="N538" s="56"/>
      <c r="O538" s="52"/>
      <c r="P538" s="52"/>
      <c r="Q538" s="52"/>
      <c r="R538" s="52"/>
    </row>
    <row r="539" spans="2:18" x14ac:dyDescent="0.2">
      <c r="B539" s="52"/>
      <c r="F539" s="90"/>
      <c r="H539" s="54"/>
      <c r="K539" s="90"/>
      <c r="M539" s="56"/>
      <c r="N539" s="56"/>
      <c r="O539" s="52"/>
      <c r="P539" s="52"/>
      <c r="Q539" s="52"/>
      <c r="R539" s="52"/>
    </row>
    <row r="540" spans="2:18" x14ac:dyDescent="0.2">
      <c r="B540" s="52"/>
      <c r="F540" s="90"/>
      <c r="H540" s="54"/>
      <c r="K540" s="90"/>
      <c r="M540" s="56"/>
      <c r="N540" s="56"/>
      <c r="O540" s="52"/>
      <c r="P540" s="52"/>
      <c r="Q540" s="52"/>
      <c r="R540" s="52"/>
    </row>
    <row r="541" spans="2:18" x14ac:dyDescent="0.2">
      <c r="B541" s="52"/>
      <c r="F541" s="90"/>
      <c r="H541" s="54"/>
      <c r="K541" s="90"/>
      <c r="M541" s="56"/>
      <c r="N541" s="56"/>
      <c r="O541" s="52"/>
      <c r="P541" s="52"/>
      <c r="Q541" s="52"/>
      <c r="R541" s="52"/>
    </row>
    <row r="542" spans="2:18" x14ac:dyDescent="0.2">
      <c r="B542" s="52"/>
      <c r="F542" s="90"/>
      <c r="H542" s="54"/>
      <c r="K542" s="90"/>
      <c r="M542" s="56"/>
      <c r="N542" s="56"/>
      <c r="O542" s="52"/>
      <c r="P542" s="52"/>
      <c r="Q542" s="52"/>
      <c r="R542" s="52"/>
    </row>
    <row r="543" spans="2:18" x14ac:dyDescent="0.2">
      <c r="B543" s="52"/>
      <c r="F543" s="90"/>
      <c r="H543" s="54"/>
      <c r="K543" s="90"/>
      <c r="M543" s="56"/>
      <c r="N543" s="56"/>
      <c r="O543" s="52"/>
      <c r="P543" s="52"/>
      <c r="Q543" s="52"/>
      <c r="R543" s="52"/>
    </row>
    <row r="544" spans="2:18" x14ac:dyDescent="0.2">
      <c r="B544" s="52"/>
      <c r="F544" s="90"/>
      <c r="H544" s="54"/>
      <c r="K544" s="90"/>
      <c r="M544" s="56"/>
      <c r="N544" s="56"/>
      <c r="O544" s="52"/>
      <c r="P544" s="52"/>
      <c r="Q544" s="52"/>
      <c r="R544" s="52"/>
    </row>
    <row r="545" spans="2:18" x14ac:dyDescent="0.2">
      <c r="B545" s="52"/>
      <c r="F545" s="90"/>
      <c r="H545" s="54"/>
      <c r="K545" s="90"/>
      <c r="M545" s="56"/>
      <c r="N545" s="56"/>
      <c r="O545" s="52"/>
      <c r="P545" s="52"/>
      <c r="Q545" s="52"/>
      <c r="R545" s="52"/>
    </row>
    <row r="546" spans="2:18" x14ac:dyDescent="0.2">
      <c r="B546" s="52"/>
      <c r="F546" s="90"/>
      <c r="H546" s="54"/>
      <c r="K546" s="90"/>
      <c r="M546" s="56"/>
      <c r="N546" s="56"/>
      <c r="O546" s="52"/>
      <c r="P546" s="52"/>
      <c r="Q546" s="52"/>
      <c r="R546" s="52"/>
    </row>
    <row r="547" spans="2:18" x14ac:dyDescent="0.2">
      <c r="B547" s="52"/>
      <c r="F547" s="90"/>
      <c r="H547" s="54"/>
      <c r="K547" s="90"/>
      <c r="M547" s="56"/>
      <c r="N547" s="56"/>
      <c r="O547" s="52"/>
      <c r="P547" s="52"/>
      <c r="Q547" s="52"/>
      <c r="R547" s="52"/>
    </row>
    <row r="548" spans="2:18" x14ac:dyDescent="0.2">
      <c r="B548" s="52"/>
      <c r="F548" s="90"/>
      <c r="H548" s="54"/>
      <c r="K548" s="90"/>
      <c r="M548" s="56"/>
      <c r="N548" s="56"/>
      <c r="O548" s="52"/>
      <c r="P548" s="52"/>
      <c r="Q548" s="52"/>
      <c r="R548" s="52"/>
    </row>
    <row r="549" spans="2:18" x14ac:dyDescent="0.2">
      <c r="B549" s="52"/>
      <c r="F549" s="90"/>
      <c r="H549" s="54"/>
      <c r="K549" s="90"/>
      <c r="M549" s="56"/>
      <c r="N549" s="56"/>
      <c r="O549" s="52"/>
      <c r="P549" s="52"/>
      <c r="Q549" s="52"/>
      <c r="R549" s="52"/>
    </row>
    <row r="550" spans="2:18" x14ac:dyDescent="0.2">
      <c r="B550" s="52"/>
      <c r="F550" s="90"/>
      <c r="H550" s="54"/>
      <c r="K550" s="90"/>
      <c r="M550" s="56"/>
      <c r="N550" s="56"/>
      <c r="O550" s="52"/>
      <c r="P550" s="52"/>
      <c r="Q550" s="52"/>
      <c r="R550" s="52"/>
    </row>
    <row r="551" spans="2:18" x14ac:dyDescent="0.2">
      <c r="B551" s="52"/>
      <c r="F551" s="90"/>
      <c r="H551" s="54"/>
      <c r="K551" s="90"/>
      <c r="M551" s="56"/>
      <c r="N551" s="56"/>
      <c r="O551" s="52"/>
      <c r="P551" s="52"/>
      <c r="Q551" s="52"/>
      <c r="R551" s="52"/>
    </row>
    <row r="552" spans="2:18" x14ac:dyDescent="0.2">
      <c r="B552" s="52"/>
      <c r="F552" s="90"/>
      <c r="H552" s="54"/>
      <c r="K552" s="90"/>
      <c r="M552" s="56"/>
      <c r="N552" s="56"/>
      <c r="O552" s="52"/>
      <c r="P552" s="52"/>
      <c r="Q552" s="52"/>
      <c r="R552" s="52"/>
    </row>
    <row r="553" spans="2:18" x14ac:dyDescent="0.2">
      <c r="B553" s="52"/>
      <c r="F553" s="90"/>
      <c r="H553" s="54"/>
      <c r="K553" s="90"/>
      <c r="M553" s="56"/>
      <c r="N553" s="56"/>
      <c r="O553" s="52"/>
      <c r="P553" s="52"/>
      <c r="Q553" s="52"/>
      <c r="R553" s="52"/>
    </row>
    <row r="554" spans="2:18" x14ac:dyDescent="0.2">
      <c r="B554" s="52"/>
      <c r="F554" s="90"/>
      <c r="H554" s="54"/>
      <c r="K554" s="90"/>
      <c r="M554" s="56"/>
      <c r="N554" s="56"/>
      <c r="O554" s="52"/>
      <c r="P554" s="52"/>
      <c r="Q554" s="52"/>
      <c r="R554" s="52"/>
    </row>
    <row r="555" spans="2:18" x14ac:dyDescent="0.2">
      <c r="B555" s="52"/>
      <c r="F555" s="90"/>
      <c r="H555" s="54"/>
      <c r="K555" s="90"/>
      <c r="M555" s="56"/>
      <c r="N555" s="56"/>
      <c r="O555" s="52"/>
      <c r="P555" s="52"/>
      <c r="Q555" s="52"/>
      <c r="R555" s="52"/>
    </row>
    <row r="556" spans="2:18" x14ac:dyDescent="0.2">
      <c r="B556" s="52"/>
      <c r="F556" s="90"/>
      <c r="H556" s="54"/>
      <c r="K556" s="90"/>
      <c r="M556" s="56"/>
      <c r="N556" s="56"/>
      <c r="O556" s="52"/>
      <c r="P556" s="52"/>
      <c r="Q556" s="52"/>
      <c r="R556" s="52"/>
    </row>
    <row r="557" spans="2:18" x14ac:dyDescent="0.2">
      <c r="B557" s="52"/>
      <c r="F557" s="90"/>
      <c r="H557" s="54"/>
      <c r="K557" s="90"/>
      <c r="M557" s="56"/>
      <c r="N557" s="56"/>
      <c r="O557" s="52"/>
      <c r="P557" s="52"/>
      <c r="Q557" s="52"/>
      <c r="R557" s="52"/>
    </row>
    <row r="558" spans="2:18" x14ac:dyDescent="0.2">
      <c r="B558" s="52"/>
      <c r="F558" s="90"/>
      <c r="H558" s="54"/>
      <c r="K558" s="90"/>
      <c r="M558" s="56"/>
      <c r="N558" s="56"/>
      <c r="O558" s="52"/>
      <c r="P558" s="52"/>
      <c r="Q558" s="52"/>
      <c r="R558" s="52"/>
    </row>
    <row r="559" spans="2:18" x14ac:dyDescent="0.2">
      <c r="B559" s="52"/>
      <c r="F559" s="90"/>
      <c r="H559" s="54"/>
      <c r="K559" s="90"/>
      <c r="M559" s="56"/>
      <c r="N559" s="56"/>
      <c r="O559" s="52"/>
      <c r="P559" s="52"/>
      <c r="Q559" s="52"/>
      <c r="R559" s="52"/>
    </row>
    <row r="560" spans="2:18" x14ac:dyDescent="0.2">
      <c r="B560" s="52"/>
      <c r="F560" s="90"/>
      <c r="H560" s="54"/>
      <c r="K560" s="90"/>
      <c r="M560" s="56"/>
      <c r="N560" s="56"/>
      <c r="O560" s="52"/>
      <c r="P560" s="52"/>
      <c r="Q560" s="52"/>
      <c r="R560" s="52"/>
    </row>
    <row r="561" spans="2:18" x14ac:dyDescent="0.2">
      <c r="B561" s="52"/>
      <c r="F561" s="90"/>
      <c r="H561" s="54"/>
      <c r="K561" s="90"/>
      <c r="M561" s="56"/>
      <c r="N561" s="56"/>
      <c r="O561" s="52"/>
      <c r="P561" s="52"/>
      <c r="Q561" s="52"/>
      <c r="R561" s="52"/>
    </row>
    <row r="562" spans="2:18" x14ac:dyDescent="0.2">
      <c r="B562" s="52"/>
      <c r="F562" s="90"/>
      <c r="H562" s="54"/>
      <c r="K562" s="90"/>
      <c r="M562" s="56"/>
      <c r="N562" s="56"/>
      <c r="O562" s="52"/>
      <c r="P562" s="52"/>
      <c r="Q562" s="52"/>
      <c r="R562" s="52"/>
    </row>
    <row r="563" spans="2:18" x14ac:dyDescent="0.2">
      <c r="B563" s="52"/>
      <c r="F563" s="90"/>
      <c r="H563" s="54"/>
      <c r="K563" s="90"/>
      <c r="M563" s="56"/>
      <c r="N563" s="56"/>
      <c r="O563" s="52"/>
      <c r="P563" s="52"/>
      <c r="Q563" s="52"/>
      <c r="R563" s="52"/>
    </row>
    <row r="564" spans="2:18" x14ac:dyDescent="0.2">
      <c r="B564" s="52"/>
      <c r="F564" s="90"/>
      <c r="H564" s="54"/>
      <c r="K564" s="90"/>
      <c r="M564" s="56"/>
      <c r="N564" s="56"/>
      <c r="O564" s="52"/>
      <c r="P564" s="52"/>
      <c r="Q564" s="52"/>
      <c r="R564" s="52"/>
    </row>
    <row r="565" spans="2:18" x14ac:dyDescent="0.2">
      <c r="B565" s="52"/>
      <c r="F565" s="90"/>
      <c r="H565" s="54"/>
      <c r="K565" s="90"/>
      <c r="M565" s="56"/>
      <c r="N565" s="56"/>
      <c r="O565" s="52"/>
      <c r="P565" s="52"/>
      <c r="Q565" s="52"/>
      <c r="R565" s="52"/>
    </row>
    <row r="566" spans="2:18" x14ac:dyDescent="0.2">
      <c r="B566" s="52"/>
      <c r="F566" s="90"/>
      <c r="H566" s="54"/>
      <c r="K566" s="90"/>
      <c r="M566" s="56"/>
      <c r="N566" s="56"/>
      <c r="O566" s="52"/>
      <c r="P566" s="52"/>
      <c r="Q566" s="52"/>
      <c r="R566" s="52"/>
    </row>
    <row r="567" spans="2:18" x14ac:dyDescent="0.2">
      <c r="B567" s="52"/>
      <c r="F567" s="90"/>
      <c r="H567" s="54"/>
      <c r="K567" s="90"/>
      <c r="M567" s="56"/>
      <c r="N567" s="56"/>
      <c r="O567" s="52"/>
      <c r="P567" s="52"/>
      <c r="Q567" s="52"/>
      <c r="R567" s="52"/>
    </row>
    <row r="568" spans="2:18" x14ac:dyDescent="0.2">
      <c r="B568" s="52"/>
      <c r="F568" s="90"/>
      <c r="H568" s="54"/>
      <c r="K568" s="90"/>
      <c r="M568" s="56"/>
      <c r="N568" s="56"/>
      <c r="O568" s="52"/>
      <c r="P568" s="52"/>
      <c r="Q568" s="52"/>
      <c r="R568" s="52"/>
    </row>
    <row r="569" spans="2:18" x14ac:dyDescent="0.2">
      <c r="B569" s="52"/>
      <c r="F569" s="90"/>
      <c r="H569" s="54"/>
      <c r="K569" s="90"/>
      <c r="M569" s="56"/>
      <c r="N569" s="56"/>
      <c r="O569" s="52"/>
      <c r="P569" s="52"/>
      <c r="Q569" s="52"/>
      <c r="R569" s="52"/>
    </row>
    <row r="570" spans="2:18" x14ac:dyDescent="0.2">
      <c r="B570" s="52"/>
      <c r="F570" s="90"/>
      <c r="H570" s="54"/>
      <c r="K570" s="90"/>
      <c r="M570" s="56"/>
      <c r="N570" s="56"/>
      <c r="O570" s="52"/>
      <c r="P570" s="52"/>
      <c r="Q570" s="52"/>
      <c r="R570" s="52"/>
    </row>
    <row r="571" spans="2:18" x14ac:dyDescent="0.2">
      <c r="B571" s="52"/>
      <c r="F571" s="90"/>
      <c r="H571" s="54"/>
      <c r="K571" s="90"/>
      <c r="M571" s="56"/>
      <c r="N571" s="56"/>
      <c r="O571" s="52"/>
      <c r="P571" s="52"/>
      <c r="Q571" s="52"/>
      <c r="R571" s="52"/>
    </row>
    <row r="572" spans="2:18" x14ac:dyDescent="0.2">
      <c r="B572" s="52"/>
      <c r="F572" s="90"/>
      <c r="H572" s="54"/>
      <c r="K572" s="90"/>
      <c r="M572" s="56"/>
      <c r="N572" s="56"/>
      <c r="O572" s="52"/>
      <c r="P572" s="52"/>
      <c r="Q572" s="52"/>
      <c r="R572" s="52"/>
    </row>
    <row r="573" spans="2:18" x14ac:dyDescent="0.2">
      <c r="B573" s="52"/>
      <c r="F573" s="90"/>
      <c r="H573" s="54"/>
      <c r="K573" s="90"/>
      <c r="M573" s="56"/>
      <c r="N573" s="56"/>
      <c r="O573" s="52"/>
      <c r="P573" s="52"/>
      <c r="Q573" s="52"/>
      <c r="R573" s="52"/>
    </row>
    <row r="574" spans="2:18" x14ac:dyDescent="0.2">
      <c r="B574" s="52"/>
      <c r="F574" s="90"/>
      <c r="H574" s="54"/>
      <c r="K574" s="90"/>
      <c r="M574" s="56"/>
      <c r="N574" s="56"/>
      <c r="O574" s="52"/>
      <c r="P574" s="52"/>
      <c r="Q574" s="52"/>
      <c r="R574" s="52"/>
    </row>
    <row r="575" spans="2:18" x14ac:dyDescent="0.2">
      <c r="B575" s="52"/>
      <c r="F575" s="90"/>
      <c r="H575" s="54"/>
      <c r="K575" s="90"/>
      <c r="M575" s="56"/>
      <c r="N575" s="56"/>
      <c r="O575" s="52"/>
      <c r="P575" s="52"/>
      <c r="Q575" s="52"/>
      <c r="R575" s="52"/>
    </row>
    <row r="576" spans="2:18" x14ac:dyDescent="0.2">
      <c r="B576" s="52"/>
      <c r="F576" s="90"/>
      <c r="H576" s="54"/>
      <c r="K576" s="90"/>
      <c r="M576" s="56"/>
      <c r="N576" s="56"/>
      <c r="O576" s="52"/>
      <c r="P576" s="52"/>
      <c r="Q576" s="52"/>
      <c r="R576" s="52"/>
    </row>
    <row r="577" spans="2:18" x14ac:dyDescent="0.2">
      <c r="B577" s="52"/>
      <c r="F577" s="90"/>
      <c r="H577" s="54"/>
      <c r="K577" s="90"/>
      <c r="M577" s="56"/>
      <c r="N577" s="56"/>
      <c r="O577" s="52"/>
      <c r="P577" s="52"/>
      <c r="Q577" s="52"/>
      <c r="R577" s="52"/>
    </row>
    <row r="578" spans="2:18" x14ac:dyDescent="0.2">
      <c r="B578" s="52"/>
      <c r="F578" s="90"/>
      <c r="H578" s="54"/>
      <c r="K578" s="90"/>
      <c r="M578" s="56"/>
      <c r="N578" s="56"/>
      <c r="O578" s="52"/>
      <c r="P578" s="52"/>
      <c r="Q578" s="52"/>
      <c r="R578" s="52"/>
    </row>
    <row r="579" spans="2:18" x14ac:dyDescent="0.2">
      <c r="B579" s="52"/>
      <c r="F579" s="90"/>
      <c r="H579" s="54"/>
      <c r="K579" s="90"/>
      <c r="M579" s="56"/>
      <c r="N579" s="56"/>
      <c r="O579" s="52"/>
      <c r="P579" s="52"/>
      <c r="Q579" s="52"/>
      <c r="R579" s="52"/>
    </row>
    <row r="580" spans="2:18" x14ac:dyDescent="0.2">
      <c r="B580" s="52"/>
      <c r="F580" s="90"/>
      <c r="H580" s="54"/>
      <c r="K580" s="90"/>
      <c r="M580" s="56"/>
      <c r="N580" s="56"/>
      <c r="O580" s="52"/>
      <c r="P580" s="52"/>
      <c r="Q580" s="52"/>
      <c r="R580" s="52"/>
    </row>
    <row r="581" spans="2:18" x14ac:dyDescent="0.2">
      <c r="B581" s="52"/>
      <c r="F581" s="90"/>
      <c r="H581" s="54"/>
      <c r="K581" s="90"/>
      <c r="M581" s="56"/>
      <c r="N581" s="56"/>
      <c r="O581" s="52"/>
      <c r="P581" s="52"/>
      <c r="Q581" s="52"/>
      <c r="R581" s="52"/>
    </row>
    <row r="582" spans="2:18" x14ac:dyDescent="0.2">
      <c r="B582" s="52"/>
      <c r="F582" s="90"/>
      <c r="H582" s="54"/>
      <c r="K582" s="90"/>
      <c r="M582" s="56"/>
      <c r="N582" s="56"/>
      <c r="O582" s="52"/>
      <c r="P582" s="52"/>
      <c r="Q582" s="52"/>
      <c r="R582" s="52"/>
    </row>
    <row r="583" spans="2:18" x14ac:dyDescent="0.2">
      <c r="B583" s="52"/>
      <c r="F583" s="90"/>
      <c r="H583" s="54"/>
      <c r="K583" s="90"/>
      <c r="M583" s="56"/>
      <c r="N583" s="56"/>
      <c r="O583" s="52"/>
      <c r="P583" s="52"/>
      <c r="Q583" s="52"/>
      <c r="R583" s="52"/>
    </row>
    <row r="584" spans="2:18" x14ac:dyDescent="0.2">
      <c r="B584" s="52"/>
      <c r="F584" s="90"/>
      <c r="H584" s="54"/>
      <c r="K584" s="90"/>
      <c r="M584" s="56"/>
      <c r="N584" s="56"/>
      <c r="O584" s="52"/>
      <c r="P584" s="52"/>
      <c r="Q584" s="52"/>
      <c r="R584" s="52"/>
    </row>
    <row r="585" spans="2:18" x14ac:dyDescent="0.2">
      <c r="B585" s="52"/>
      <c r="F585" s="90"/>
      <c r="H585" s="54"/>
      <c r="K585" s="90"/>
      <c r="M585" s="56"/>
      <c r="N585" s="56"/>
      <c r="O585" s="52"/>
      <c r="P585" s="52"/>
      <c r="Q585" s="52"/>
      <c r="R585" s="52"/>
    </row>
    <row r="586" spans="2:18" x14ac:dyDescent="0.2">
      <c r="B586" s="52"/>
      <c r="F586" s="90"/>
      <c r="H586" s="54"/>
      <c r="K586" s="90"/>
      <c r="M586" s="56"/>
      <c r="N586" s="56"/>
      <c r="O586" s="52"/>
      <c r="P586" s="52"/>
      <c r="Q586" s="52"/>
      <c r="R586" s="52"/>
    </row>
    <row r="587" spans="2:18" x14ac:dyDescent="0.2">
      <c r="B587" s="52"/>
      <c r="F587" s="90"/>
      <c r="H587" s="54"/>
      <c r="K587" s="90"/>
      <c r="M587" s="56"/>
      <c r="N587" s="56"/>
      <c r="O587" s="52"/>
      <c r="P587" s="52"/>
      <c r="Q587" s="52"/>
      <c r="R587" s="52"/>
    </row>
    <row r="588" spans="2:18" x14ac:dyDescent="0.2">
      <c r="B588" s="52"/>
      <c r="F588" s="90"/>
      <c r="H588" s="54"/>
      <c r="K588" s="90"/>
      <c r="M588" s="56"/>
      <c r="N588" s="56"/>
      <c r="O588" s="52"/>
      <c r="P588" s="52"/>
      <c r="Q588" s="52"/>
      <c r="R588" s="52"/>
    </row>
    <row r="589" spans="2:18" x14ac:dyDescent="0.2">
      <c r="B589" s="52"/>
      <c r="F589" s="90"/>
      <c r="H589" s="54"/>
      <c r="K589" s="90"/>
      <c r="M589" s="56"/>
      <c r="N589" s="56"/>
      <c r="O589" s="52"/>
      <c r="P589" s="52"/>
      <c r="Q589" s="52"/>
      <c r="R589" s="52"/>
    </row>
    <row r="590" spans="2:18" x14ac:dyDescent="0.2">
      <c r="B590" s="52"/>
      <c r="F590" s="90"/>
      <c r="H590" s="54"/>
      <c r="K590" s="90"/>
      <c r="M590" s="56"/>
      <c r="N590" s="56"/>
      <c r="O590" s="52"/>
      <c r="P590" s="52"/>
      <c r="Q590" s="52"/>
      <c r="R590" s="52"/>
    </row>
    <row r="591" spans="2:18" x14ac:dyDescent="0.2">
      <c r="B591" s="52"/>
      <c r="F591" s="90"/>
      <c r="H591" s="54"/>
      <c r="K591" s="90"/>
      <c r="M591" s="56"/>
      <c r="N591" s="56"/>
      <c r="O591" s="52"/>
      <c r="P591" s="52"/>
      <c r="Q591" s="52"/>
      <c r="R591" s="52"/>
    </row>
    <row r="592" spans="2:18" x14ac:dyDescent="0.2">
      <c r="B592" s="52"/>
      <c r="F592" s="90"/>
      <c r="H592" s="54"/>
      <c r="K592" s="90"/>
      <c r="M592" s="56"/>
      <c r="N592" s="56"/>
      <c r="O592" s="52"/>
      <c r="P592" s="52"/>
      <c r="Q592" s="52"/>
      <c r="R592" s="52"/>
    </row>
    <row r="593" spans="2:18" x14ac:dyDescent="0.2">
      <c r="B593" s="52"/>
      <c r="F593" s="90"/>
      <c r="H593" s="54"/>
      <c r="K593" s="90"/>
      <c r="M593" s="56"/>
      <c r="N593" s="56"/>
      <c r="O593" s="52"/>
      <c r="P593" s="52"/>
      <c r="Q593" s="52"/>
      <c r="R593" s="52"/>
    </row>
    <row r="594" spans="2:18" x14ac:dyDescent="0.2">
      <c r="B594" s="52"/>
      <c r="F594" s="90"/>
      <c r="H594" s="54"/>
      <c r="K594" s="90"/>
      <c r="M594" s="56"/>
      <c r="N594" s="56"/>
      <c r="O594" s="52"/>
      <c r="P594" s="52"/>
      <c r="Q594" s="52"/>
      <c r="R594" s="52"/>
    </row>
    <row r="595" spans="2:18" x14ac:dyDescent="0.2">
      <c r="B595" s="52"/>
      <c r="F595" s="90"/>
      <c r="H595" s="54"/>
      <c r="K595" s="90"/>
      <c r="M595" s="56"/>
      <c r="N595" s="56"/>
      <c r="O595" s="52"/>
      <c r="P595" s="52"/>
      <c r="Q595" s="52"/>
      <c r="R595" s="52"/>
    </row>
    <row r="596" spans="2:18" x14ac:dyDescent="0.2">
      <c r="B596" s="52"/>
      <c r="F596" s="90"/>
      <c r="H596" s="54"/>
      <c r="K596" s="90"/>
      <c r="M596" s="56"/>
      <c r="N596" s="56"/>
      <c r="O596" s="52"/>
      <c r="P596" s="52"/>
      <c r="Q596" s="52"/>
      <c r="R596" s="52"/>
    </row>
    <row r="597" spans="2:18" x14ac:dyDescent="0.2">
      <c r="B597" s="52"/>
      <c r="F597" s="90"/>
      <c r="H597" s="54"/>
      <c r="K597" s="90"/>
      <c r="M597" s="56"/>
      <c r="N597" s="56"/>
      <c r="O597" s="52"/>
      <c r="P597" s="52"/>
      <c r="Q597" s="52"/>
      <c r="R597" s="52"/>
    </row>
    <row r="598" spans="2:18" x14ac:dyDescent="0.2">
      <c r="B598" s="52"/>
      <c r="F598" s="90"/>
      <c r="H598" s="54"/>
      <c r="K598" s="90"/>
      <c r="M598" s="56"/>
      <c r="N598" s="56"/>
      <c r="O598" s="52"/>
      <c r="P598" s="52"/>
      <c r="Q598" s="52"/>
      <c r="R598" s="52"/>
    </row>
    <row r="599" spans="2:18" x14ac:dyDescent="0.2">
      <c r="B599" s="52"/>
      <c r="F599" s="90"/>
      <c r="H599" s="54"/>
      <c r="K599" s="90"/>
      <c r="M599" s="56"/>
      <c r="N599" s="56"/>
      <c r="O599" s="52"/>
      <c r="P599" s="52"/>
      <c r="Q599" s="52"/>
      <c r="R599" s="52"/>
    </row>
    <row r="600" spans="2:18" x14ac:dyDescent="0.2">
      <c r="B600" s="52"/>
      <c r="F600" s="90"/>
      <c r="H600" s="54"/>
      <c r="K600" s="90"/>
      <c r="M600" s="56"/>
      <c r="N600" s="56"/>
      <c r="O600" s="52"/>
      <c r="P600" s="52"/>
      <c r="Q600" s="52"/>
      <c r="R600" s="52"/>
    </row>
    <row r="601" spans="2:18" x14ac:dyDescent="0.2">
      <c r="B601" s="52"/>
      <c r="F601" s="90"/>
      <c r="H601" s="54"/>
      <c r="K601" s="90"/>
      <c r="M601" s="56"/>
      <c r="N601" s="56"/>
      <c r="O601" s="52"/>
      <c r="P601" s="52"/>
      <c r="Q601" s="52"/>
      <c r="R601" s="52"/>
    </row>
    <row r="602" spans="2:18" x14ac:dyDescent="0.2">
      <c r="B602" s="52"/>
      <c r="F602" s="90"/>
      <c r="H602" s="54"/>
      <c r="K602" s="90"/>
      <c r="M602" s="56"/>
      <c r="N602" s="56"/>
      <c r="O602" s="52"/>
      <c r="P602" s="52"/>
      <c r="Q602" s="52"/>
      <c r="R602" s="52"/>
    </row>
    <row r="603" spans="2:18" x14ac:dyDescent="0.2">
      <c r="B603" s="52"/>
      <c r="F603" s="90"/>
      <c r="H603" s="54"/>
      <c r="K603" s="90"/>
      <c r="M603" s="56"/>
      <c r="N603" s="56"/>
      <c r="O603" s="52"/>
      <c r="P603" s="52"/>
      <c r="Q603" s="52"/>
      <c r="R603" s="52"/>
    </row>
    <row r="604" spans="2:18" x14ac:dyDescent="0.2">
      <c r="B604" s="52"/>
      <c r="F604" s="90"/>
      <c r="H604" s="54"/>
      <c r="K604" s="90"/>
      <c r="M604" s="56"/>
      <c r="N604" s="56"/>
      <c r="O604" s="52"/>
      <c r="P604" s="52"/>
      <c r="Q604" s="52"/>
      <c r="R604" s="52"/>
    </row>
    <row r="605" spans="2:18" x14ac:dyDescent="0.2">
      <c r="B605" s="52"/>
      <c r="F605" s="90"/>
      <c r="H605" s="54"/>
      <c r="K605" s="90"/>
      <c r="M605" s="56"/>
      <c r="N605" s="56"/>
      <c r="O605" s="52"/>
      <c r="P605" s="52"/>
      <c r="Q605" s="52"/>
      <c r="R605" s="52"/>
    </row>
    <row r="606" spans="2:18" x14ac:dyDescent="0.2">
      <c r="B606" s="52"/>
      <c r="F606" s="90"/>
      <c r="H606" s="54"/>
      <c r="K606" s="90"/>
      <c r="M606" s="56"/>
      <c r="N606" s="56"/>
      <c r="O606" s="52"/>
      <c r="P606" s="52"/>
      <c r="Q606" s="52"/>
      <c r="R606" s="52"/>
    </row>
    <row r="607" spans="2:18" x14ac:dyDescent="0.2">
      <c r="B607" s="52"/>
      <c r="F607" s="90"/>
      <c r="H607" s="54"/>
      <c r="K607" s="90"/>
      <c r="M607" s="56"/>
      <c r="N607" s="56"/>
      <c r="O607" s="52"/>
      <c r="P607" s="52"/>
      <c r="Q607" s="52"/>
      <c r="R607" s="52"/>
    </row>
    <row r="608" spans="2:18" x14ac:dyDescent="0.2">
      <c r="B608" s="52"/>
      <c r="F608" s="90"/>
      <c r="H608" s="54"/>
      <c r="K608" s="90"/>
      <c r="M608" s="56"/>
      <c r="N608" s="56"/>
      <c r="O608" s="52"/>
      <c r="P608" s="52"/>
      <c r="Q608" s="52"/>
      <c r="R608" s="52"/>
    </row>
    <row r="609" spans="2:18" x14ac:dyDescent="0.2">
      <c r="B609" s="52"/>
      <c r="F609" s="90"/>
      <c r="H609" s="54"/>
      <c r="K609" s="90"/>
      <c r="M609" s="56"/>
      <c r="N609" s="56"/>
      <c r="O609" s="52"/>
      <c r="P609" s="52"/>
      <c r="Q609" s="52"/>
      <c r="R609" s="52"/>
    </row>
    <row r="610" spans="2:18" x14ac:dyDescent="0.2">
      <c r="B610" s="52"/>
      <c r="F610" s="90"/>
      <c r="H610" s="54"/>
      <c r="K610" s="90"/>
      <c r="M610" s="56"/>
      <c r="N610" s="56"/>
      <c r="O610" s="52"/>
      <c r="P610" s="52"/>
      <c r="Q610" s="52"/>
      <c r="R610" s="52"/>
    </row>
    <row r="611" spans="2:18" x14ac:dyDescent="0.2">
      <c r="B611" s="52"/>
      <c r="F611" s="90"/>
      <c r="H611" s="54"/>
      <c r="K611" s="90"/>
      <c r="M611" s="56"/>
      <c r="N611" s="56"/>
      <c r="O611" s="52"/>
      <c r="P611" s="52"/>
      <c r="Q611" s="52"/>
      <c r="R611" s="52"/>
    </row>
    <row r="612" spans="2:18" x14ac:dyDescent="0.2">
      <c r="B612" s="52"/>
      <c r="F612" s="90"/>
      <c r="H612" s="54"/>
      <c r="K612" s="90"/>
      <c r="M612" s="56"/>
      <c r="N612" s="56"/>
      <c r="O612" s="52"/>
      <c r="P612" s="52"/>
      <c r="Q612" s="52"/>
      <c r="R612" s="52"/>
    </row>
    <row r="613" spans="2:18" x14ac:dyDescent="0.2">
      <c r="B613" s="52"/>
      <c r="F613" s="90"/>
      <c r="H613" s="54"/>
      <c r="K613" s="90"/>
      <c r="M613" s="56"/>
      <c r="N613" s="56"/>
      <c r="O613" s="52"/>
      <c r="P613" s="52"/>
      <c r="Q613" s="52"/>
      <c r="R613" s="52"/>
    </row>
    <row r="614" spans="2:18" x14ac:dyDescent="0.2">
      <c r="B614" s="52"/>
      <c r="F614" s="90"/>
      <c r="H614" s="54"/>
      <c r="K614" s="90"/>
      <c r="M614" s="56"/>
      <c r="N614" s="56"/>
      <c r="O614" s="52"/>
      <c r="P614" s="52"/>
      <c r="Q614" s="52"/>
      <c r="R614" s="52"/>
    </row>
    <row r="615" spans="2:18" x14ac:dyDescent="0.2">
      <c r="B615" s="52"/>
      <c r="F615" s="90"/>
      <c r="H615" s="54"/>
      <c r="K615" s="90"/>
      <c r="M615" s="56"/>
      <c r="N615" s="56"/>
      <c r="O615" s="52"/>
      <c r="P615" s="52"/>
      <c r="Q615" s="52"/>
      <c r="R615" s="52"/>
    </row>
    <row r="616" spans="2:18" x14ac:dyDescent="0.2">
      <c r="B616" s="52"/>
      <c r="F616" s="90"/>
      <c r="H616" s="54"/>
      <c r="K616" s="90"/>
      <c r="M616" s="56"/>
      <c r="N616" s="56"/>
      <c r="O616" s="52"/>
      <c r="P616" s="52"/>
      <c r="Q616" s="52"/>
      <c r="R616" s="52"/>
    </row>
    <row r="617" spans="2:18" x14ac:dyDescent="0.2">
      <c r="B617" s="52"/>
      <c r="F617" s="90"/>
      <c r="H617" s="54"/>
      <c r="K617" s="90"/>
      <c r="M617" s="56"/>
      <c r="N617" s="56"/>
      <c r="O617" s="52"/>
      <c r="P617" s="52"/>
      <c r="Q617" s="52"/>
      <c r="R617" s="52"/>
    </row>
    <row r="618" spans="2:18" x14ac:dyDescent="0.2">
      <c r="B618" s="52"/>
      <c r="F618" s="90"/>
      <c r="H618" s="54"/>
      <c r="K618" s="90"/>
      <c r="M618" s="56"/>
      <c r="N618" s="56"/>
      <c r="O618" s="52"/>
      <c r="P618" s="52"/>
      <c r="Q618" s="52"/>
      <c r="R618" s="52"/>
    </row>
    <row r="619" spans="2:18" x14ac:dyDescent="0.2">
      <c r="B619" s="52"/>
      <c r="F619" s="90"/>
      <c r="H619" s="57"/>
      <c r="K619" s="90"/>
      <c r="M619" s="56"/>
      <c r="N619" s="56"/>
      <c r="O619" s="52"/>
      <c r="P619" s="52"/>
      <c r="Q619" s="52"/>
      <c r="R619" s="52"/>
    </row>
    <row r="620" spans="2:18" x14ac:dyDescent="0.2">
      <c r="B620" s="52"/>
      <c r="F620" s="90"/>
      <c r="H620" s="54"/>
      <c r="K620" s="90"/>
      <c r="M620" s="56"/>
      <c r="N620" s="56"/>
      <c r="O620" s="52"/>
      <c r="P620" s="52"/>
      <c r="Q620" s="52"/>
      <c r="R620" s="52"/>
    </row>
    <row r="621" spans="2:18" x14ac:dyDescent="0.2">
      <c r="B621" s="52"/>
      <c r="F621" s="90"/>
      <c r="H621" s="54"/>
      <c r="K621" s="90"/>
      <c r="M621" s="56"/>
      <c r="N621" s="56"/>
      <c r="O621" s="52"/>
      <c r="P621" s="52"/>
      <c r="Q621" s="52"/>
      <c r="R621" s="52"/>
    </row>
    <row r="622" spans="2:18" x14ac:dyDescent="0.2">
      <c r="B622" s="52"/>
      <c r="F622" s="90"/>
      <c r="H622" s="54"/>
      <c r="K622" s="90"/>
      <c r="M622" s="56"/>
      <c r="N622" s="56"/>
      <c r="O622" s="52"/>
      <c r="P622" s="52"/>
      <c r="Q622" s="52"/>
      <c r="R622" s="52"/>
    </row>
    <row r="623" spans="2:18" x14ac:dyDescent="0.2">
      <c r="B623" s="52"/>
      <c r="F623" s="90"/>
      <c r="H623" s="54"/>
      <c r="K623" s="90"/>
      <c r="M623" s="56"/>
      <c r="N623" s="56"/>
      <c r="O623" s="52"/>
      <c r="P623" s="52"/>
      <c r="Q623" s="52"/>
      <c r="R623" s="52"/>
    </row>
    <row r="624" spans="2:18" x14ac:dyDescent="0.2">
      <c r="B624" s="52"/>
      <c r="F624" s="90"/>
      <c r="H624" s="54"/>
      <c r="K624" s="90"/>
      <c r="M624" s="56"/>
      <c r="N624" s="56"/>
      <c r="O624" s="52"/>
      <c r="P624" s="52"/>
      <c r="Q624" s="52"/>
      <c r="R624" s="52"/>
    </row>
    <row r="625" spans="2:18" x14ac:dyDescent="0.2">
      <c r="B625" s="52"/>
      <c r="F625" s="90"/>
      <c r="H625" s="54"/>
      <c r="K625" s="90"/>
      <c r="M625" s="56"/>
      <c r="N625" s="56"/>
      <c r="O625" s="52"/>
      <c r="P625" s="52"/>
      <c r="Q625" s="52"/>
      <c r="R625" s="52"/>
    </row>
    <row r="626" spans="2:18" x14ac:dyDescent="0.2">
      <c r="B626" s="52"/>
      <c r="F626" s="90"/>
      <c r="H626" s="54"/>
      <c r="K626" s="90"/>
      <c r="M626" s="56"/>
      <c r="N626" s="56"/>
      <c r="O626" s="52"/>
      <c r="P626" s="52"/>
      <c r="Q626" s="52"/>
      <c r="R626" s="52"/>
    </row>
    <row r="627" spans="2:18" x14ac:dyDescent="0.2">
      <c r="B627" s="52"/>
      <c r="F627" s="90"/>
      <c r="H627" s="54"/>
      <c r="K627" s="90"/>
      <c r="M627" s="56"/>
      <c r="N627" s="56"/>
      <c r="O627" s="52"/>
      <c r="P627" s="52"/>
      <c r="Q627" s="52"/>
      <c r="R627" s="52"/>
    </row>
    <row r="628" spans="2:18" x14ac:dyDescent="0.2">
      <c r="B628" s="52"/>
      <c r="F628" s="90"/>
      <c r="H628" s="54"/>
      <c r="K628" s="90"/>
      <c r="M628" s="56"/>
      <c r="N628" s="56"/>
      <c r="O628" s="52"/>
      <c r="P628" s="52"/>
      <c r="Q628" s="52"/>
      <c r="R628" s="52"/>
    </row>
    <row r="629" spans="2:18" x14ac:dyDescent="0.2">
      <c r="B629" s="52"/>
      <c r="F629" s="90"/>
      <c r="H629" s="54"/>
      <c r="K629" s="90"/>
      <c r="M629" s="56"/>
      <c r="N629" s="56"/>
      <c r="O629" s="52"/>
      <c r="P629" s="52"/>
      <c r="Q629" s="52"/>
      <c r="R629" s="52"/>
    </row>
    <row r="630" spans="2:18" x14ac:dyDescent="0.2">
      <c r="B630" s="52"/>
      <c r="F630" s="90"/>
      <c r="H630" s="54"/>
      <c r="K630" s="90"/>
      <c r="M630" s="56"/>
      <c r="N630" s="56"/>
      <c r="O630" s="52"/>
      <c r="P630" s="52"/>
      <c r="Q630" s="52"/>
      <c r="R630" s="52"/>
    </row>
    <row r="631" spans="2:18" x14ac:dyDescent="0.2">
      <c r="B631" s="52"/>
      <c r="F631" s="90"/>
      <c r="H631" s="54"/>
      <c r="K631" s="90"/>
      <c r="M631" s="56"/>
      <c r="N631" s="56"/>
      <c r="O631" s="52"/>
      <c r="P631" s="52"/>
      <c r="Q631" s="52"/>
      <c r="R631" s="52"/>
    </row>
    <row r="632" spans="2:18" x14ac:dyDescent="0.2">
      <c r="B632" s="52"/>
      <c r="F632" s="90"/>
      <c r="H632" s="54"/>
      <c r="K632" s="90"/>
      <c r="M632" s="56"/>
      <c r="N632" s="56"/>
      <c r="O632" s="52"/>
      <c r="P632" s="52"/>
      <c r="Q632" s="52"/>
      <c r="R632" s="52"/>
    </row>
    <row r="633" spans="2:18" x14ac:dyDescent="0.2">
      <c r="B633" s="52"/>
      <c r="F633" s="90"/>
      <c r="H633" s="54"/>
      <c r="K633" s="90"/>
      <c r="M633" s="56"/>
      <c r="N633" s="56"/>
      <c r="O633" s="52"/>
      <c r="P633" s="52"/>
      <c r="Q633" s="52"/>
      <c r="R633" s="52"/>
    </row>
    <row r="634" spans="2:18" x14ac:dyDescent="0.2">
      <c r="B634" s="52"/>
      <c r="F634" s="90"/>
      <c r="H634" s="54"/>
      <c r="K634" s="90"/>
      <c r="M634" s="56"/>
      <c r="N634" s="56"/>
      <c r="O634" s="52"/>
      <c r="P634" s="52"/>
      <c r="Q634" s="52"/>
      <c r="R634" s="52"/>
    </row>
    <row r="635" spans="2:18" x14ac:dyDescent="0.2">
      <c r="B635" s="52"/>
      <c r="F635" s="90"/>
      <c r="H635" s="54"/>
      <c r="K635" s="90"/>
      <c r="M635" s="56"/>
      <c r="N635" s="56"/>
      <c r="O635" s="52"/>
      <c r="P635" s="52"/>
      <c r="Q635" s="52"/>
      <c r="R635" s="52"/>
    </row>
    <row r="636" spans="2:18" x14ac:dyDescent="0.2">
      <c r="B636" s="52"/>
      <c r="F636" s="90"/>
      <c r="H636" s="54"/>
      <c r="K636" s="90"/>
      <c r="M636" s="56"/>
      <c r="N636" s="56"/>
      <c r="O636" s="52"/>
      <c r="P636" s="52"/>
      <c r="Q636" s="52"/>
      <c r="R636" s="52"/>
    </row>
    <row r="637" spans="2:18" x14ac:dyDescent="0.2">
      <c r="B637" s="52"/>
      <c r="F637" s="90"/>
      <c r="H637" s="54"/>
      <c r="K637" s="90"/>
      <c r="M637" s="56"/>
      <c r="N637" s="56"/>
      <c r="O637" s="52"/>
      <c r="P637" s="52"/>
      <c r="Q637" s="52"/>
      <c r="R637" s="52"/>
    </row>
    <row r="638" spans="2:18" x14ac:dyDescent="0.2">
      <c r="B638" s="52"/>
      <c r="F638" s="90"/>
      <c r="H638" s="54"/>
      <c r="K638" s="90"/>
      <c r="M638" s="56"/>
      <c r="N638" s="56"/>
      <c r="O638" s="52"/>
      <c r="P638" s="52"/>
      <c r="Q638" s="52"/>
      <c r="R638" s="52"/>
    </row>
    <row r="639" spans="2:18" x14ac:dyDescent="0.2">
      <c r="B639" s="52"/>
      <c r="F639" s="90"/>
      <c r="H639" s="54"/>
      <c r="K639" s="90"/>
      <c r="M639" s="56"/>
      <c r="N639" s="56"/>
      <c r="O639" s="52"/>
      <c r="P639" s="52"/>
      <c r="Q639" s="52"/>
      <c r="R639" s="52"/>
    </row>
    <row r="640" spans="2:18" x14ac:dyDescent="0.2">
      <c r="B640" s="52"/>
      <c r="F640" s="90"/>
      <c r="H640" s="54"/>
      <c r="K640" s="90"/>
      <c r="M640" s="56"/>
      <c r="N640" s="56"/>
      <c r="O640" s="52"/>
      <c r="P640" s="52"/>
      <c r="Q640" s="52"/>
      <c r="R640" s="52"/>
    </row>
    <row r="641" spans="2:18" x14ac:dyDescent="0.2">
      <c r="B641" s="52"/>
      <c r="F641" s="90"/>
      <c r="H641" s="54"/>
      <c r="K641" s="90"/>
      <c r="M641" s="56"/>
      <c r="N641" s="56"/>
      <c r="O641" s="52"/>
      <c r="P641" s="52"/>
      <c r="Q641" s="52"/>
      <c r="R641" s="52"/>
    </row>
    <row r="642" spans="2:18" x14ac:dyDescent="0.2">
      <c r="B642" s="52"/>
      <c r="F642" s="90"/>
      <c r="H642" s="54"/>
      <c r="K642" s="90"/>
      <c r="M642" s="56"/>
      <c r="N642" s="56"/>
      <c r="O642" s="52"/>
      <c r="P642" s="52"/>
      <c r="Q642" s="52"/>
      <c r="R642" s="52"/>
    </row>
    <row r="643" spans="2:18" x14ac:dyDescent="0.2">
      <c r="B643" s="52"/>
      <c r="F643" s="90"/>
      <c r="H643" s="54"/>
      <c r="K643" s="90"/>
      <c r="M643" s="56"/>
      <c r="N643" s="56"/>
      <c r="O643" s="52"/>
      <c r="P643" s="52"/>
      <c r="Q643" s="52"/>
      <c r="R643" s="52"/>
    </row>
    <row r="644" spans="2:18" x14ac:dyDescent="0.2">
      <c r="B644" s="52"/>
      <c r="F644" s="90"/>
      <c r="H644" s="54"/>
      <c r="K644" s="90"/>
      <c r="M644" s="56"/>
      <c r="N644" s="56"/>
      <c r="O644" s="52"/>
      <c r="P644" s="52"/>
      <c r="Q644" s="52"/>
      <c r="R644" s="52"/>
    </row>
    <row r="645" spans="2:18" x14ac:dyDescent="0.2">
      <c r="B645" s="52"/>
      <c r="F645" s="90"/>
      <c r="H645" s="54"/>
      <c r="K645" s="90"/>
      <c r="M645" s="56"/>
      <c r="N645" s="56"/>
      <c r="O645" s="52"/>
      <c r="P645" s="52"/>
      <c r="Q645" s="52"/>
      <c r="R645" s="52"/>
    </row>
    <row r="646" spans="2:18" x14ac:dyDescent="0.2">
      <c r="B646" s="52"/>
      <c r="F646" s="90"/>
      <c r="H646" s="54"/>
      <c r="K646" s="90"/>
      <c r="M646" s="56"/>
      <c r="N646" s="56"/>
      <c r="O646" s="52"/>
      <c r="P646" s="52"/>
      <c r="Q646" s="52"/>
      <c r="R646" s="52"/>
    </row>
    <row r="647" spans="2:18" x14ac:dyDescent="0.2">
      <c r="B647" s="52"/>
      <c r="F647" s="90"/>
      <c r="H647" s="57"/>
      <c r="K647" s="90"/>
      <c r="M647" s="56"/>
      <c r="N647" s="56"/>
      <c r="O647" s="52"/>
      <c r="P647" s="52"/>
      <c r="Q647" s="52"/>
      <c r="R647" s="52"/>
    </row>
    <row r="648" spans="2:18" x14ac:dyDescent="0.2">
      <c r="B648" s="52"/>
      <c r="F648" s="90"/>
      <c r="H648" s="57"/>
      <c r="K648" s="90"/>
      <c r="M648" s="56"/>
      <c r="N648" s="56"/>
      <c r="O648" s="52"/>
      <c r="P648" s="52"/>
      <c r="Q648" s="52"/>
      <c r="R648" s="52"/>
    </row>
    <row r="649" spans="2:18" x14ac:dyDescent="0.2">
      <c r="B649" s="52"/>
      <c r="F649" s="90"/>
      <c r="H649" s="57"/>
      <c r="K649" s="90"/>
      <c r="M649" s="56"/>
      <c r="N649" s="56"/>
      <c r="O649" s="52"/>
      <c r="P649" s="52"/>
      <c r="Q649" s="52"/>
      <c r="R649" s="52"/>
    </row>
    <row r="650" spans="2:18" x14ac:dyDescent="0.2">
      <c r="B650" s="52"/>
      <c r="F650" s="90"/>
      <c r="H650" s="54"/>
      <c r="K650" s="90"/>
      <c r="M650" s="56"/>
      <c r="N650" s="56"/>
      <c r="O650" s="52"/>
      <c r="P650" s="52"/>
      <c r="Q650" s="52"/>
      <c r="R650" s="52"/>
    </row>
    <row r="651" spans="2:18" x14ac:dyDescent="0.2">
      <c r="B651" s="52"/>
      <c r="F651" s="90"/>
      <c r="H651" s="54"/>
      <c r="K651" s="90"/>
      <c r="M651" s="56"/>
      <c r="N651" s="56"/>
      <c r="O651" s="52"/>
      <c r="P651" s="52"/>
      <c r="Q651" s="52"/>
      <c r="R651" s="52"/>
    </row>
    <row r="652" spans="2:18" x14ac:dyDescent="0.2">
      <c r="B652" s="52"/>
      <c r="F652" s="90"/>
      <c r="H652" s="54"/>
      <c r="K652" s="90"/>
      <c r="M652" s="56"/>
      <c r="N652" s="56"/>
      <c r="O652" s="52"/>
      <c r="P652" s="52"/>
      <c r="Q652" s="52"/>
      <c r="R652" s="52"/>
    </row>
    <row r="653" spans="2:18" x14ac:dyDescent="0.2">
      <c r="B653" s="52"/>
      <c r="F653" s="90"/>
      <c r="H653" s="57"/>
      <c r="K653" s="90"/>
      <c r="M653" s="56"/>
      <c r="N653" s="56"/>
      <c r="O653" s="52"/>
      <c r="P653" s="52"/>
      <c r="Q653" s="52"/>
      <c r="R653" s="52"/>
    </row>
    <row r="654" spans="2:18" x14ac:dyDescent="0.2">
      <c r="B654" s="52"/>
      <c r="F654" s="90"/>
      <c r="H654" s="57"/>
      <c r="K654" s="90"/>
      <c r="M654" s="56"/>
      <c r="N654" s="56"/>
      <c r="O654" s="52"/>
      <c r="P654" s="52"/>
      <c r="Q654" s="52"/>
      <c r="R654" s="52"/>
    </row>
    <row r="655" spans="2:18" x14ac:dyDescent="0.2">
      <c r="B655" s="52"/>
      <c r="F655" s="90"/>
      <c r="H655" s="57"/>
      <c r="K655" s="90"/>
      <c r="M655" s="56"/>
      <c r="N655" s="56"/>
      <c r="O655" s="52"/>
      <c r="P655" s="52"/>
      <c r="Q655" s="52"/>
      <c r="R655" s="52"/>
    </row>
    <row r="656" spans="2:18" x14ac:dyDescent="0.2">
      <c r="B656" s="52"/>
      <c r="F656" s="90"/>
      <c r="H656" s="57"/>
      <c r="K656" s="90"/>
      <c r="M656" s="56"/>
      <c r="N656" s="56"/>
      <c r="O656" s="52"/>
      <c r="P656" s="52"/>
      <c r="Q656" s="52"/>
      <c r="R656" s="52"/>
    </row>
    <row r="657" spans="2:18" x14ac:dyDescent="0.2">
      <c r="B657" s="52"/>
      <c r="F657" s="90"/>
      <c r="H657" s="57"/>
      <c r="K657" s="90"/>
      <c r="M657" s="56"/>
      <c r="N657" s="56"/>
      <c r="O657" s="52"/>
      <c r="P657" s="52"/>
      <c r="Q657" s="52"/>
      <c r="R657" s="52"/>
    </row>
    <row r="658" spans="2:18" x14ac:dyDescent="0.2">
      <c r="B658" s="52"/>
      <c r="F658" s="90"/>
      <c r="H658" s="57"/>
      <c r="K658" s="90"/>
      <c r="M658" s="56"/>
      <c r="N658" s="56"/>
      <c r="O658" s="52"/>
      <c r="P658" s="52"/>
      <c r="Q658" s="52"/>
      <c r="R658" s="52"/>
    </row>
    <row r="659" spans="2:18" x14ac:dyDescent="0.2">
      <c r="B659" s="52"/>
      <c r="F659" s="90"/>
      <c r="H659" s="57"/>
      <c r="K659" s="90"/>
      <c r="M659" s="56"/>
      <c r="N659" s="56"/>
      <c r="O659" s="52"/>
      <c r="P659" s="52"/>
      <c r="Q659" s="52"/>
      <c r="R659" s="52"/>
    </row>
    <row r="660" spans="2:18" x14ac:dyDescent="0.2">
      <c r="B660" s="52"/>
      <c r="F660" s="90"/>
      <c r="H660" s="57"/>
      <c r="K660" s="90"/>
      <c r="M660" s="56"/>
      <c r="N660" s="56"/>
      <c r="O660" s="52"/>
      <c r="P660" s="52"/>
      <c r="Q660" s="52"/>
      <c r="R660" s="52"/>
    </row>
    <row r="661" spans="2:18" x14ac:dyDescent="0.2">
      <c r="B661" s="52"/>
      <c r="F661" s="90"/>
      <c r="H661" s="57"/>
      <c r="K661" s="90"/>
      <c r="M661" s="56"/>
      <c r="N661" s="56"/>
      <c r="O661" s="52"/>
      <c r="P661" s="52"/>
      <c r="Q661" s="52"/>
      <c r="R661" s="52"/>
    </row>
    <row r="662" spans="2:18" x14ac:dyDescent="0.2">
      <c r="B662" s="52"/>
      <c r="F662" s="90"/>
      <c r="H662" s="57"/>
      <c r="K662" s="90"/>
      <c r="M662" s="56"/>
      <c r="N662" s="56"/>
      <c r="O662" s="52"/>
      <c r="P662" s="52"/>
      <c r="Q662" s="52"/>
      <c r="R662" s="52"/>
    </row>
    <row r="663" spans="2:18" x14ac:dyDescent="0.2">
      <c r="B663" s="52"/>
      <c r="F663" s="90"/>
      <c r="H663" s="57"/>
      <c r="K663" s="90"/>
      <c r="M663" s="56"/>
      <c r="N663" s="56"/>
      <c r="O663" s="52"/>
      <c r="P663" s="52"/>
      <c r="Q663" s="52"/>
      <c r="R663" s="52"/>
    </row>
    <row r="664" spans="2:18" x14ac:dyDescent="0.2">
      <c r="B664" s="52"/>
      <c r="F664" s="90"/>
      <c r="H664" s="57"/>
      <c r="K664" s="90"/>
      <c r="M664" s="56"/>
      <c r="N664" s="56"/>
      <c r="O664" s="52"/>
      <c r="P664" s="52"/>
      <c r="Q664" s="52"/>
      <c r="R664" s="52"/>
    </row>
    <row r="665" spans="2:18" x14ac:dyDescent="0.2">
      <c r="B665" s="52"/>
      <c r="F665" s="90"/>
      <c r="H665" s="57"/>
      <c r="K665" s="90"/>
      <c r="M665" s="56"/>
      <c r="N665" s="56"/>
      <c r="O665" s="52"/>
      <c r="P665" s="52"/>
      <c r="Q665" s="52"/>
      <c r="R665" s="52"/>
    </row>
    <row r="666" spans="2:18" x14ac:dyDescent="0.2">
      <c r="B666" s="52"/>
      <c r="F666" s="90"/>
      <c r="H666" s="57"/>
      <c r="K666" s="90"/>
      <c r="M666" s="56"/>
      <c r="N666" s="56"/>
      <c r="O666" s="52"/>
      <c r="P666" s="52"/>
      <c r="Q666" s="52"/>
      <c r="R666" s="52"/>
    </row>
    <row r="667" spans="2:18" x14ac:dyDescent="0.2">
      <c r="B667" s="52"/>
      <c r="F667" s="90"/>
      <c r="H667" s="57"/>
      <c r="K667" s="90"/>
      <c r="M667" s="56"/>
      <c r="N667" s="56"/>
      <c r="O667" s="52"/>
      <c r="P667" s="52"/>
      <c r="Q667" s="52"/>
      <c r="R667" s="52"/>
    </row>
    <row r="668" spans="2:18" x14ac:dyDescent="0.2">
      <c r="B668" s="52"/>
      <c r="F668" s="90"/>
      <c r="H668" s="57"/>
      <c r="K668" s="90"/>
      <c r="M668" s="56"/>
      <c r="N668" s="56"/>
      <c r="O668" s="52"/>
      <c r="P668" s="52"/>
      <c r="Q668" s="52"/>
      <c r="R668" s="52"/>
    </row>
    <row r="669" spans="2:18" x14ac:dyDescent="0.2">
      <c r="B669" s="52"/>
      <c r="F669" s="90"/>
      <c r="H669" s="57"/>
      <c r="K669" s="90"/>
      <c r="M669" s="56"/>
      <c r="N669" s="56"/>
      <c r="O669" s="52"/>
      <c r="P669" s="52"/>
      <c r="Q669" s="52"/>
      <c r="R669" s="52"/>
    </row>
    <row r="670" spans="2:18" x14ac:dyDescent="0.2">
      <c r="B670" s="52"/>
      <c r="F670" s="90"/>
      <c r="H670" s="57"/>
      <c r="K670" s="90"/>
      <c r="M670" s="56"/>
      <c r="N670" s="56"/>
      <c r="O670" s="52"/>
      <c r="P670" s="52"/>
      <c r="Q670" s="52"/>
      <c r="R670" s="52"/>
    </row>
    <row r="671" spans="2:18" x14ac:dyDescent="0.2">
      <c r="B671" s="52"/>
      <c r="F671" s="90"/>
      <c r="H671" s="57"/>
      <c r="K671" s="90"/>
      <c r="M671" s="56"/>
      <c r="N671" s="56"/>
      <c r="O671" s="52"/>
      <c r="P671" s="52"/>
      <c r="Q671" s="52"/>
      <c r="R671" s="52"/>
    </row>
  </sheetData>
  <customSheetViews>
    <customSheetView guid="{25A8392A-EC7A-4354-AAF7-7B3F8D95D2C8}" showRuler="0">
      <pageMargins left="0.75" right="0.75" top="1" bottom="1" header="0.5" footer="0.5"/>
      <headerFooter alignWithMargins="0"/>
    </customSheetView>
    <customSheetView guid="{D9ADE886-B155-4012-AEB4-4C04813DB758}" scale="85" showPageBreaks="1" showRuler="0">
      <selection activeCell="I14" sqref="I14"/>
      <pageMargins left="0.75" right="0.75" top="1" bottom="1" header="0.5" footer="0.5"/>
      <pageSetup scale="41" orientation="landscape" r:id="rId1"/>
      <headerFooter alignWithMargins="0">
        <oddFooter>Page &amp;P of &amp;N</oddFooter>
      </headerFooter>
    </customSheetView>
  </customSheetViews>
  <mergeCells count="5">
    <mergeCell ref="C13:D13"/>
    <mergeCell ref="A2:R3"/>
    <mergeCell ref="B4:R4"/>
    <mergeCell ref="A5:R5"/>
    <mergeCell ref="A6:R6"/>
  </mergeCells>
  <phoneticPr fontId="0" type="noConversion"/>
  <printOptions horizontalCentered="1"/>
  <pageMargins left="0.2" right="0.2" top="0.5" bottom="0.5" header="0.25" footer="0.25"/>
  <pageSetup scale="45" orientation="landscape" r:id="rId2"/>
  <headerFooter>
    <oddHeader>&amp;C&amp;12&amp;A&amp;R&amp;12CASE NO. 2015-00343
ATTACHMENT 1
TO STAFF DR NO. 1-13</oddHeader>
    <oddFooter>&amp;C&amp;11&amp;P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1"/>
  <sheetViews>
    <sheetView view="pageBreakPreview" zoomScale="60" zoomScaleNormal="85" workbookViewId="0">
      <selection activeCell="A5" sqref="A5:R5"/>
    </sheetView>
  </sheetViews>
  <sheetFormatPr defaultRowHeight="12.75" x14ac:dyDescent="0.2"/>
  <cols>
    <col min="1" max="1" width="1.42578125" style="13" customWidth="1"/>
    <col min="2" max="2" width="10.28515625" style="13" bestFit="1" customWidth="1"/>
    <col min="3" max="3" width="37" style="13" bestFit="1" customWidth="1"/>
    <col min="4" max="4" width="88" style="184" bestFit="1" customWidth="1"/>
    <col min="5" max="5" width="13.7109375" style="53" bestFit="1" customWidth="1"/>
    <col min="6" max="6" width="14" style="91" bestFit="1" customWidth="1"/>
    <col min="7" max="7" width="11.140625" style="55" bestFit="1" customWidth="1"/>
    <col min="8" max="8" width="12" style="13" bestFit="1" customWidth="1"/>
    <col min="9" max="9" width="10.140625" style="54" bestFit="1" customWidth="1"/>
    <col min="10" max="10" width="12.85546875" style="55" bestFit="1" customWidth="1"/>
    <col min="11" max="11" width="14.28515625" style="55" bestFit="1" customWidth="1"/>
    <col min="12" max="12" width="11.140625" style="55" bestFit="1" customWidth="1"/>
    <col min="13" max="13" width="11.7109375" style="13" customWidth="1"/>
    <col min="14" max="14" width="11" style="13" customWidth="1"/>
    <col min="15" max="16" width="6.5703125" style="58" bestFit="1" customWidth="1"/>
    <col min="17" max="17" width="10.42578125" style="58" bestFit="1" customWidth="1"/>
    <col min="18" max="18" width="10.140625" style="58" customWidth="1"/>
  </cols>
  <sheetData>
    <row r="1" spans="1:18" x14ac:dyDescent="0.2">
      <c r="A1"/>
      <c r="B1"/>
      <c r="C1"/>
      <c r="D1" s="180"/>
      <c r="E1" s="2"/>
      <c r="F1" s="74"/>
      <c r="G1" s="43"/>
      <c r="H1"/>
      <c r="I1" s="10"/>
      <c r="J1" s="43"/>
      <c r="K1" s="43"/>
      <c r="L1" s="43"/>
      <c r="M1"/>
      <c r="N1"/>
      <c r="O1" s="5"/>
      <c r="P1" s="5"/>
      <c r="Q1" s="5"/>
      <c r="R1" s="5"/>
    </row>
    <row r="2" spans="1:18" x14ac:dyDescent="0.2">
      <c r="A2" s="214" t="s">
        <v>2862</v>
      </c>
      <c r="B2" s="214"/>
      <c r="C2" s="214"/>
      <c r="D2" s="214"/>
      <c r="E2" s="214"/>
      <c r="F2" s="214"/>
      <c r="G2" s="214"/>
      <c r="H2" s="214"/>
      <c r="I2" s="214"/>
      <c r="J2" s="214"/>
      <c r="K2" s="214"/>
      <c r="L2" s="214"/>
      <c r="M2" s="214"/>
      <c r="N2" s="214"/>
      <c r="O2" s="214"/>
      <c r="P2" s="214"/>
      <c r="Q2" s="214"/>
      <c r="R2" s="214"/>
    </row>
    <row r="3" spans="1:18" x14ac:dyDescent="0.2">
      <c r="A3" s="214"/>
      <c r="B3" s="214"/>
      <c r="C3" s="214"/>
      <c r="D3" s="214"/>
      <c r="E3" s="214"/>
      <c r="F3" s="214"/>
      <c r="G3" s="214"/>
      <c r="H3" s="214"/>
      <c r="I3" s="214"/>
      <c r="J3" s="214"/>
      <c r="K3" s="214"/>
      <c r="L3" s="214"/>
      <c r="M3" s="214"/>
      <c r="N3" s="214"/>
      <c r="O3" s="214"/>
      <c r="P3" s="214"/>
      <c r="Q3" s="214"/>
      <c r="R3" s="214"/>
    </row>
    <row r="4" spans="1:18" ht="23.25" x14ac:dyDescent="0.35">
      <c r="A4" s="12"/>
      <c r="B4" s="215" t="s">
        <v>2562</v>
      </c>
      <c r="C4" s="215"/>
      <c r="D4" s="215"/>
      <c r="E4" s="215"/>
      <c r="F4" s="215"/>
      <c r="G4" s="215"/>
      <c r="H4" s="215"/>
      <c r="I4" s="215"/>
      <c r="J4" s="215"/>
      <c r="K4" s="215"/>
      <c r="L4" s="215"/>
      <c r="M4" s="215"/>
      <c r="N4" s="215"/>
      <c r="O4" s="215"/>
      <c r="P4" s="215"/>
      <c r="Q4" s="215"/>
      <c r="R4" s="215"/>
    </row>
    <row r="5" spans="1:18" x14ac:dyDescent="0.2">
      <c r="A5" s="216" t="s">
        <v>8756</v>
      </c>
      <c r="B5" s="216"/>
      <c r="C5" s="216"/>
      <c r="D5" s="216"/>
      <c r="E5" s="216"/>
      <c r="F5" s="216"/>
      <c r="G5" s="216"/>
      <c r="H5" s="216"/>
      <c r="I5" s="216"/>
      <c r="J5" s="216"/>
      <c r="K5" s="216"/>
      <c r="L5" s="216"/>
      <c r="M5" s="216"/>
      <c r="N5" s="216"/>
      <c r="O5" s="216"/>
      <c r="P5" s="216"/>
      <c r="Q5" s="216"/>
      <c r="R5" s="216"/>
    </row>
    <row r="6" spans="1:18" x14ac:dyDescent="0.2">
      <c r="A6" s="216" t="s">
        <v>2552</v>
      </c>
      <c r="B6" s="216"/>
      <c r="C6" s="216"/>
      <c r="D6" s="216"/>
      <c r="E6" s="216"/>
      <c r="F6" s="216"/>
      <c r="G6" s="216"/>
      <c r="H6" s="216"/>
      <c r="I6" s="216"/>
      <c r="J6" s="216"/>
      <c r="K6" s="216"/>
      <c r="L6" s="216"/>
      <c r="M6" s="216"/>
      <c r="N6" s="216"/>
      <c r="O6" s="216"/>
      <c r="P6" s="216"/>
      <c r="Q6" s="216"/>
      <c r="R6" s="216"/>
    </row>
    <row r="7" spans="1:18" x14ac:dyDescent="0.2">
      <c r="A7" s="4" t="s">
        <v>2815</v>
      </c>
      <c r="B7" s="1"/>
      <c r="C7" s="1"/>
      <c r="D7" s="181"/>
      <c r="E7" s="59"/>
      <c r="F7" s="73"/>
      <c r="G7" s="42"/>
      <c r="H7" s="1"/>
      <c r="I7" s="15"/>
      <c r="J7" s="42"/>
      <c r="K7" s="42"/>
      <c r="L7" s="42"/>
      <c r="M7" s="1"/>
      <c r="N7"/>
      <c r="O7" s="1"/>
      <c r="P7" s="1"/>
      <c r="Q7" s="1"/>
      <c r="R7" s="1"/>
    </row>
    <row r="8" spans="1:18" x14ac:dyDescent="0.2">
      <c r="A8" s="1"/>
      <c r="B8" s="1"/>
      <c r="C8" s="1"/>
      <c r="D8" s="181"/>
      <c r="E8" s="59"/>
      <c r="F8" s="73"/>
      <c r="G8" s="42"/>
      <c r="H8" s="1"/>
      <c r="I8" s="15"/>
      <c r="J8" s="42"/>
      <c r="K8" s="42"/>
      <c r="L8" s="42"/>
      <c r="M8" s="1"/>
      <c r="N8" s="1"/>
      <c r="O8" s="1"/>
      <c r="P8" s="1"/>
      <c r="Q8" s="1"/>
      <c r="R8" s="1"/>
    </row>
    <row r="9" spans="1:18" x14ac:dyDescent="0.2">
      <c r="A9" s="4" t="s">
        <v>2908</v>
      </c>
      <c r="B9" s="1"/>
      <c r="C9" s="1"/>
      <c r="D9" s="181"/>
      <c r="E9" s="59"/>
      <c r="F9" s="73"/>
      <c r="G9" s="42"/>
      <c r="H9" s="1"/>
      <c r="I9" s="15"/>
      <c r="J9" s="42"/>
      <c r="K9" s="42"/>
      <c r="L9" s="42"/>
      <c r="M9" s="1"/>
      <c r="N9" s="4" t="s">
        <v>2887</v>
      </c>
      <c r="O9" s="1"/>
      <c r="P9" s="1"/>
      <c r="Q9" s="1"/>
      <c r="R9" s="1"/>
    </row>
    <row r="10" spans="1:18" x14ac:dyDescent="0.2">
      <c r="A10" s="4"/>
      <c r="B10" s="1"/>
      <c r="C10" s="1"/>
      <c r="D10" s="181"/>
      <c r="E10" s="59"/>
      <c r="F10" s="73"/>
      <c r="G10" s="42"/>
      <c r="H10" s="1"/>
      <c r="I10" s="15"/>
      <c r="J10" s="42"/>
      <c r="K10" s="42"/>
      <c r="L10" s="42"/>
      <c r="M10" s="1"/>
      <c r="N10" s="1"/>
      <c r="O10" s="1"/>
      <c r="P10" s="1"/>
      <c r="Q10" s="1"/>
      <c r="R10" s="1"/>
    </row>
    <row r="11" spans="1:18" x14ac:dyDescent="0.2">
      <c r="A11" s="3" t="s">
        <v>2895</v>
      </c>
      <c r="B11"/>
      <c r="C11"/>
      <c r="D11" s="180"/>
      <c r="E11" s="2"/>
      <c r="F11" s="74"/>
      <c r="G11" s="43"/>
      <c r="H11"/>
      <c r="I11" s="10"/>
      <c r="J11" s="43"/>
      <c r="K11" s="43"/>
      <c r="L11" s="43"/>
      <c r="M11"/>
      <c r="N11" s="3" t="s">
        <v>7754</v>
      </c>
      <c r="O11" s="5"/>
      <c r="P11" s="5"/>
      <c r="Q11" s="5"/>
      <c r="R11" s="5"/>
    </row>
    <row r="12" spans="1:18" ht="13.5" thickBot="1" x14ac:dyDescent="0.25">
      <c r="A12"/>
      <c r="B12"/>
      <c r="C12"/>
      <c r="D12" s="180"/>
      <c r="E12" s="2"/>
      <c r="F12" s="74"/>
      <c r="G12" s="43"/>
      <c r="H12"/>
      <c r="I12" s="10"/>
      <c r="J12" s="43"/>
      <c r="K12" s="43"/>
      <c r="L12" s="43"/>
      <c r="M12"/>
      <c r="N12"/>
      <c r="O12" s="5"/>
      <c r="P12" s="5"/>
      <c r="Q12" s="14"/>
      <c r="R12" s="14"/>
    </row>
    <row r="13" spans="1:18" s="6" customFormat="1" ht="39.75" thickTop="1" thickBot="1" x14ac:dyDescent="0.25">
      <c r="A13" s="7"/>
      <c r="B13" s="45" t="s">
        <v>2802</v>
      </c>
      <c r="C13" s="221" t="s">
        <v>2803</v>
      </c>
      <c r="D13" s="222"/>
      <c r="E13" s="60" t="s">
        <v>2301</v>
      </c>
      <c r="F13" s="85" t="s">
        <v>2816</v>
      </c>
      <c r="G13" s="48" t="s">
        <v>2804</v>
      </c>
      <c r="H13" s="46" t="s">
        <v>2805</v>
      </c>
      <c r="I13" s="47" t="s">
        <v>2806</v>
      </c>
      <c r="J13" s="48" t="s">
        <v>2807</v>
      </c>
      <c r="K13" s="48" t="s">
        <v>2817</v>
      </c>
      <c r="L13" s="70" t="s">
        <v>2808</v>
      </c>
      <c r="M13" s="8" t="s">
        <v>2809</v>
      </c>
      <c r="N13" s="8" t="s">
        <v>2810</v>
      </c>
      <c r="O13" s="8" t="s">
        <v>2811</v>
      </c>
      <c r="P13" s="11" t="s">
        <v>2812</v>
      </c>
      <c r="Q13" s="11" t="s">
        <v>2813</v>
      </c>
      <c r="R13" s="9" t="s">
        <v>2814</v>
      </c>
    </row>
    <row r="14" spans="1:18" ht="13.5" thickTop="1" x14ac:dyDescent="0.2">
      <c r="A14"/>
      <c r="B14" s="104" t="s">
        <v>931</v>
      </c>
      <c r="C14" s="104" t="s">
        <v>932</v>
      </c>
      <c r="D14" s="191" t="s">
        <v>1895</v>
      </c>
      <c r="E14" s="105">
        <v>-219182.3</v>
      </c>
      <c r="F14" s="106" t="s">
        <v>2801</v>
      </c>
      <c r="G14" s="135" t="s">
        <v>2907</v>
      </c>
      <c r="H14" s="97" t="s">
        <v>2907</v>
      </c>
      <c r="I14" s="87">
        <f t="shared" ref="I14:I77" si="0">J14/18815716</f>
        <v>-1.1648894998202566E-2</v>
      </c>
      <c r="J14" s="107">
        <v>-219182.3</v>
      </c>
      <c r="K14" s="107" t="s">
        <v>2801</v>
      </c>
      <c r="L14" s="108" t="s">
        <v>2907</v>
      </c>
      <c r="M14" s="99">
        <v>39356</v>
      </c>
      <c r="N14" s="99">
        <v>39721</v>
      </c>
      <c r="O14" s="24">
        <v>39723</v>
      </c>
      <c r="P14" s="23">
        <v>39723</v>
      </c>
      <c r="Q14" s="102">
        <v>39723</v>
      </c>
      <c r="R14" s="100">
        <v>39723</v>
      </c>
    </row>
    <row r="15" spans="1:18" x14ac:dyDescent="0.2">
      <c r="A15"/>
      <c r="B15" s="17" t="s">
        <v>2239</v>
      </c>
      <c r="C15" s="17" t="s">
        <v>2240</v>
      </c>
      <c r="D15" s="185" t="s">
        <v>2241</v>
      </c>
      <c r="E15" s="61">
        <v>-55499.6</v>
      </c>
      <c r="F15" s="83">
        <v>7451.53</v>
      </c>
      <c r="G15" s="44">
        <v>-52452.7</v>
      </c>
      <c r="H15" s="19">
        <f>G15/F15</f>
        <v>-7.0391852411518174</v>
      </c>
      <c r="I15" s="19">
        <f t="shared" si="0"/>
        <v>-2.3916799126857567E-3</v>
      </c>
      <c r="J15" s="49">
        <v>-45001.17</v>
      </c>
      <c r="K15" s="49">
        <v>7451.53</v>
      </c>
      <c r="L15" s="44">
        <f>J15-K15</f>
        <v>-52452.7</v>
      </c>
      <c r="M15" s="20">
        <v>39356</v>
      </c>
      <c r="N15" s="20">
        <v>39721</v>
      </c>
      <c r="O15" s="50">
        <v>39324</v>
      </c>
      <c r="P15" s="51">
        <v>39324</v>
      </c>
      <c r="Q15" s="103">
        <v>39690</v>
      </c>
      <c r="R15" s="101">
        <v>39690</v>
      </c>
    </row>
    <row r="16" spans="1:18" x14ac:dyDescent="0.2">
      <c r="A16"/>
      <c r="B16" s="17" t="s">
        <v>937</v>
      </c>
      <c r="C16" s="17" t="s">
        <v>938</v>
      </c>
      <c r="D16" s="185" t="s">
        <v>1895</v>
      </c>
      <c r="E16" s="61">
        <v>-39371</v>
      </c>
      <c r="F16" s="83" t="s">
        <v>2801</v>
      </c>
      <c r="G16" s="71" t="s">
        <v>2907</v>
      </c>
      <c r="H16" s="35" t="s">
        <v>2907</v>
      </c>
      <c r="I16" s="19">
        <f t="shared" si="0"/>
        <v>-2.0924529260539435E-3</v>
      </c>
      <c r="J16" s="49">
        <v>-39371</v>
      </c>
      <c r="K16" s="49" t="s">
        <v>2801</v>
      </c>
      <c r="L16" s="44" t="s">
        <v>2907</v>
      </c>
      <c r="M16" s="20">
        <v>39356</v>
      </c>
      <c r="N16" s="20">
        <v>39721</v>
      </c>
      <c r="O16" s="50">
        <v>39723</v>
      </c>
      <c r="P16" s="51">
        <v>39723</v>
      </c>
      <c r="Q16" s="103">
        <v>39723</v>
      </c>
      <c r="R16" s="101">
        <v>39723</v>
      </c>
    </row>
    <row r="17" spans="2:18" customFormat="1" x14ac:dyDescent="0.2">
      <c r="B17" s="17" t="s">
        <v>1574</v>
      </c>
      <c r="C17" s="17" t="s">
        <v>1575</v>
      </c>
      <c r="D17" s="185" t="s">
        <v>1576</v>
      </c>
      <c r="E17" s="61">
        <v>-28619.13</v>
      </c>
      <c r="F17" s="83">
        <v>-11727.9</v>
      </c>
      <c r="G17" s="44">
        <v>13318.53</v>
      </c>
      <c r="H17" s="21">
        <f>G17/F17</f>
        <v>-1.1356278617655335</v>
      </c>
      <c r="I17" s="19">
        <f t="shared" si="0"/>
        <v>8.4537309130303624E-5</v>
      </c>
      <c r="J17" s="49">
        <v>1590.63</v>
      </c>
      <c r="K17" s="49">
        <v>-11727.9</v>
      </c>
      <c r="L17" s="44">
        <f>J17-K17</f>
        <v>13318.529999999999</v>
      </c>
      <c r="M17" s="20">
        <v>39356</v>
      </c>
      <c r="N17" s="20">
        <v>39721</v>
      </c>
      <c r="O17" s="50">
        <v>39048</v>
      </c>
      <c r="P17" s="51">
        <v>39048</v>
      </c>
      <c r="Q17" s="103">
        <v>39427</v>
      </c>
      <c r="R17" s="101">
        <v>39427</v>
      </c>
    </row>
    <row r="18" spans="2:18" customFormat="1" x14ac:dyDescent="0.2">
      <c r="B18" s="17" t="s">
        <v>927</v>
      </c>
      <c r="C18" s="17" t="s">
        <v>928</v>
      </c>
      <c r="D18" s="185" t="s">
        <v>1895</v>
      </c>
      <c r="E18" s="61">
        <v>-28347</v>
      </c>
      <c r="F18" s="83" t="s">
        <v>2801</v>
      </c>
      <c r="G18" s="71" t="s">
        <v>2907</v>
      </c>
      <c r="H18" s="35" t="s">
        <v>2907</v>
      </c>
      <c r="I18" s="19">
        <f t="shared" si="0"/>
        <v>-1.5065597291115576E-3</v>
      </c>
      <c r="J18" s="49">
        <v>-28347</v>
      </c>
      <c r="K18" s="49" t="s">
        <v>2801</v>
      </c>
      <c r="L18" s="44" t="s">
        <v>2907</v>
      </c>
      <c r="M18" s="20">
        <v>39356</v>
      </c>
      <c r="N18" s="20">
        <v>39721</v>
      </c>
      <c r="O18" s="50">
        <v>39723</v>
      </c>
      <c r="P18" s="51">
        <v>39723</v>
      </c>
      <c r="Q18" s="103">
        <v>39723</v>
      </c>
      <c r="R18" s="101">
        <v>39723</v>
      </c>
    </row>
    <row r="19" spans="2:18" customFormat="1" x14ac:dyDescent="0.2">
      <c r="B19" s="17" t="s">
        <v>2529</v>
      </c>
      <c r="C19" s="17" t="s">
        <v>2530</v>
      </c>
      <c r="D19" s="185" t="s">
        <v>1895</v>
      </c>
      <c r="E19" s="61">
        <v>-27785.5</v>
      </c>
      <c r="F19" s="83" t="s">
        <v>2801</v>
      </c>
      <c r="G19" s="71" t="s">
        <v>2907</v>
      </c>
      <c r="H19" s="35" t="s">
        <v>2907</v>
      </c>
      <c r="I19" s="19">
        <f t="shared" si="0"/>
        <v>-1.4767176545394287E-3</v>
      </c>
      <c r="J19" s="49">
        <v>-27785.5</v>
      </c>
      <c r="K19" s="49" t="s">
        <v>2801</v>
      </c>
      <c r="L19" s="44" t="s">
        <v>2907</v>
      </c>
      <c r="M19" s="20">
        <v>39356</v>
      </c>
      <c r="N19" s="20">
        <v>39721</v>
      </c>
      <c r="O19" s="50">
        <v>39723</v>
      </c>
      <c r="P19" s="51">
        <v>39723</v>
      </c>
      <c r="Q19" s="103">
        <v>39723</v>
      </c>
      <c r="R19" s="101">
        <v>39723</v>
      </c>
    </row>
    <row r="20" spans="2:18" customFormat="1" x14ac:dyDescent="0.2">
      <c r="B20" s="17" t="s">
        <v>2541</v>
      </c>
      <c r="C20" s="17" t="s">
        <v>2542</v>
      </c>
      <c r="D20" s="185" t="s">
        <v>1895</v>
      </c>
      <c r="E20" s="61">
        <v>-23410</v>
      </c>
      <c r="F20" s="83" t="s">
        <v>2801</v>
      </c>
      <c r="G20" s="71" t="s">
        <v>2907</v>
      </c>
      <c r="H20" s="35" t="s">
        <v>2907</v>
      </c>
      <c r="I20" s="19">
        <f t="shared" si="0"/>
        <v>-1.2441726905316811E-3</v>
      </c>
      <c r="J20" s="49">
        <v>-23410</v>
      </c>
      <c r="K20" s="49" t="s">
        <v>2801</v>
      </c>
      <c r="L20" s="44" t="s">
        <v>2907</v>
      </c>
      <c r="M20" s="20">
        <v>39356</v>
      </c>
      <c r="N20" s="20">
        <v>39721</v>
      </c>
      <c r="O20" s="50">
        <v>39723</v>
      </c>
      <c r="P20" s="51">
        <v>39723</v>
      </c>
      <c r="Q20" s="103">
        <v>39723</v>
      </c>
      <c r="R20" s="101">
        <v>39723</v>
      </c>
    </row>
    <row r="21" spans="2:18" customFormat="1" x14ac:dyDescent="0.2">
      <c r="B21" s="17" t="s">
        <v>2739</v>
      </c>
      <c r="C21" s="17" t="s">
        <v>2740</v>
      </c>
      <c r="D21" s="185" t="s">
        <v>2741</v>
      </c>
      <c r="E21" s="61">
        <v>-23035.81</v>
      </c>
      <c r="F21" s="83">
        <v>22875.06</v>
      </c>
      <c r="G21" s="44">
        <v>-45910.87</v>
      </c>
      <c r="H21" s="19">
        <f>G21/F21</f>
        <v>-2.0070273039720989</v>
      </c>
      <c r="I21" s="19">
        <f t="shared" si="0"/>
        <v>-1.2242855918956261E-3</v>
      </c>
      <c r="J21" s="49">
        <v>-23035.81</v>
      </c>
      <c r="K21" s="49">
        <v>22875.06</v>
      </c>
      <c r="L21" s="44">
        <f>J21-K21</f>
        <v>-45910.87</v>
      </c>
      <c r="M21" s="20">
        <v>39356</v>
      </c>
      <c r="N21" s="20">
        <v>39721</v>
      </c>
      <c r="O21" s="50">
        <v>39374</v>
      </c>
      <c r="P21" s="51">
        <v>39374</v>
      </c>
      <c r="Q21" s="103">
        <v>39738</v>
      </c>
      <c r="R21" s="101">
        <v>39738</v>
      </c>
    </row>
    <row r="22" spans="2:18" customFormat="1" x14ac:dyDescent="0.2">
      <c r="B22" s="17" t="s">
        <v>2375</v>
      </c>
      <c r="C22" s="17" t="s">
        <v>2376</v>
      </c>
      <c r="D22" s="185" t="s">
        <v>1895</v>
      </c>
      <c r="E22" s="61">
        <v>-22190</v>
      </c>
      <c r="F22" s="83" t="s">
        <v>2801</v>
      </c>
      <c r="G22" s="71" t="s">
        <v>2907</v>
      </c>
      <c r="H22" s="35" t="s">
        <v>2907</v>
      </c>
      <c r="I22" s="19">
        <f t="shared" si="0"/>
        <v>-1.1793332765014097E-3</v>
      </c>
      <c r="J22" s="49">
        <v>-22190</v>
      </c>
      <c r="K22" s="49" t="s">
        <v>2801</v>
      </c>
      <c r="L22" s="44" t="s">
        <v>2907</v>
      </c>
      <c r="M22" s="20">
        <v>39356</v>
      </c>
      <c r="N22" s="20">
        <v>39721</v>
      </c>
      <c r="O22" s="50">
        <v>39412</v>
      </c>
      <c r="P22" s="51">
        <v>39412</v>
      </c>
      <c r="Q22" s="103">
        <v>39412</v>
      </c>
      <c r="R22" s="101">
        <v>39412</v>
      </c>
    </row>
    <row r="23" spans="2:18" customFormat="1" x14ac:dyDescent="0.2">
      <c r="B23" s="17" t="s">
        <v>1993</v>
      </c>
      <c r="C23" s="17" t="s">
        <v>1994</v>
      </c>
      <c r="D23" s="185" t="s">
        <v>1995</v>
      </c>
      <c r="E23" s="61">
        <v>-21281.08</v>
      </c>
      <c r="F23" s="83">
        <v>23887</v>
      </c>
      <c r="G23" s="44">
        <v>-615.20999999999913</v>
      </c>
      <c r="H23" s="21">
        <f>G23/F23</f>
        <v>-2.5755013187089174E-2</v>
      </c>
      <c r="I23" s="19">
        <f t="shared" si="0"/>
        <v>1.2368272352750224E-3</v>
      </c>
      <c r="J23" s="49">
        <v>23271.79</v>
      </c>
      <c r="K23" s="49">
        <v>23887</v>
      </c>
      <c r="L23" s="44">
        <f>J23-K23</f>
        <v>-615.20999999999913</v>
      </c>
      <c r="M23" s="20">
        <v>39356</v>
      </c>
      <c r="N23" s="20">
        <v>39721</v>
      </c>
      <c r="O23" s="50">
        <v>39177</v>
      </c>
      <c r="P23" s="51">
        <v>39177</v>
      </c>
      <c r="Q23" s="103">
        <v>39543</v>
      </c>
      <c r="R23" s="101">
        <v>39543</v>
      </c>
    </row>
    <row r="24" spans="2:18" customFormat="1" x14ac:dyDescent="0.2">
      <c r="B24" s="17" t="s">
        <v>2525</v>
      </c>
      <c r="C24" s="17" t="s">
        <v>2526</v>
      </c>
      <c r="D24" s="185" t="s">
        <v>1895</v>
      </c>
      <c r="E24" s="61">
        <v>-19085</v>
      </c>
      <c r="F24" s="83" t="s">
        <v>2801</v>
      </c>
      <c r="G24" s="71" t="s">
        <v>2907</v>
      </c>
      <c r="H24" s="35" t="s">
        <v>2907</v>
      </c>
      <c r="I24" s="19">
        <f t="shared" si="0"/>
        <v>-1.0143116530883013E-3</v>
      </c>
      <c r="J24" s="49">
        <v>-19085</v>
      </c>
      <c r="K24" s="49" t="s">
        <v>2801</v>
      </c>
      <c r="L24" s="44" t="s">
        <v>2907</v>
      </c>
      <c r="M24" s="20">
        <v>39356</v>
      </c>
      <c r="N24" s="20">
        <v>39721</v>
      </c>
      <c r="O24" s="50">
        <v>39723</v>
      </c>
      <c r="P24" s="51">
        <v>39723</v>
      </c>
      <c r="Q24" s="103">
        <v>39723</v>
      </c>
      <c r="R24" s="101">
        <v>39723</v>
      </c>
    </row>
    <row r="25" spans="2:18" customFormat="1" x14ac:dyDescent="0.2">
      <c r="B25" s="17" t="s">
        <v>611</v>
      </c>
      <c r="C25" s="17" t="s">
        <v>612</v>
      </c>
      <c r="D25" s="185" t="s">
        <v>613</v>
      </c>
      <c r="E25" s="61">
        <v>-18718.900000000001</v>
      </c>
      <c r="F25" s="83">
        <v>-22000</v>
      </c>
      <c r="G25" s="44">
        <v>3281.1</v>
      </c>
      <c r="H25" s="19">
        <f>G25/F25</f>
        <v>-0.14914090909090907</v>
      </c>
      <c r="I25" s="19">
        <f t="shared" si="0"/>
        <v>-9.9485451417315185E-4</v>
      </c>
      <c r="J25" s="49">
        <v>-18718.900000000001</v>
      </c>
      <c r="K25" s="49">
        <v>-22000</v>
      </c>
      <c r="L25" s="44">
        <f>J25-K25</f>
        <v>3281.0999999999985</v>
      </c>
      <c r="M25" s="20">
        <v>39356</v>
      </c>
      <c r="N25" s="20">
        <v>39721</v>
      </c>
      <c r="O25" s="50">
        <v>39281</v>
      </c>
      <c r="P25" s="51">
        <v>39281</v>
      </c>
      <c r="Q25" s="103">
        <v>39646</v>
      </c>
      <c r="R25" s="101">
        <v>39646</v>
      </c>
    </row>
    <row r="26" spans="2:18" customFormat="1" x14ac:dyDescent="0.2">
      <c r="B26" s="17" t="s">
        <v>2537</v>
      </c>
      <c r="C26" s="17" t="s">
        <v>2538</v>
      </c>
      <c r="D26" s="185" t="s">
        <v>1895</v>
      </c>
      <c r="E26" s="61">
        <v>-17607</v>
      </c>
      <c r="F26" s="83" t="s">
        <v>2801</v>
      </c>
      <c r="G26" s="71" t="s">
        <v>2907</v>
      </c>
      <c r="H26" s="35" t="s">
        <v>2907</v>
      </c>
      <c r="I26" s="19">
        <f t="shared" si="0"/>
        <v>-9.3576029740244804E-4</v>
      </c>
      <c r="J26" s="49">
        <v>-17607</v>
      </c>
      <c r="K26" s="49" t="s">
        <v>2801</v>
      </c>
      <c r="L26" s="44" t="s">
        <v>2907</v>
      </c>
      <c r="M26" s="20">
        <v>39356</v>
      </c>
      <c r="N26" s="20">
        <v>39721</v>
      </c>
      <c r="O26" s="50">
        <v>39723</v>
      </c>
      <c r="P26" s="51">
        <v>39723</v>
      </c>
      <c r="Q26" s="103">
        <v>39723</v>
      </c>
      <c r="R26" s="101">
        <v>39723</v>
      </c>
    </row>
    <row r="27" spans="2:18" customFormat="1" x14ac:dyDescent="0.2">
      <c r="B27" s="17" t="s">
        <v>2358</v>
      </c>
      <c r="C27" s="17" t="s">
        <v>2359</v>
      </c>
      <c r="D27" s="185" t="s">
        <v>2360</v>
      </c>
      <c r="E27" s="61">
        <v>-16253.22</v>
      </c>
      <c r="F27" s="83">
        <v>-5000</v>
      </c>
      <c r="G27" s="44">
        <v>-11253.22</v>
      </c>
      <c r="H27" s="21">
        <f>G27/F27</f>
        <v>2.2506439999999999</v>
      </c>
      <c r="I27" s="19">
        <f t="shared" si="0"/>
        <v>-8.6381086959433275E-4</v>
      </c>
      <c r="J27" s="49">
        <v>-16253.22</v>
      </c>
      <c r="K27" s="49">
        <v>-5000</v>
      </c>
      <c r="L27" s="44">
        <f>J27-K27</f>
        <v>-11253.22</v>
      </c>
      <c r="M27" s="20">
        <v>39356</v>
      </c>
      <c r="N27" s="20">
        <v>39721</v>
      </c>
      <c r="O27" s="50">
        <v>39154</v>
      </c>
      <c r="P27" s="51">
        <v>39154</v>
      </c>
      <c r="Q27" s="103">
        <v>39520</v>
      </c>
      <c r="R27" s="101">
        <v>39520</v>
      </c>
    </row>
    <row r="28" spans="2:18" customFormat="1" x14ac:dyDescent="0.2">
      <c r="B28" s="17" t="s">
        <v>933</v>
      </c>
      <c r="C28" s="17" t="s">
        <v>934</v>
      </c>
      <c r="D28" s="185" t="s">
        <v>1895</v>
      </c>
      <c r="E28" s="61">
        <v>-16012</v>
      </c>
      <c r="F28" s="83" t="s">
        <v>2801</v>
      </c>
      <c r="G28" s="71" t="s">
        <v>2907</v>
      </c>
      <c r="H28" s="36" t="s">
        <v>2907</v>
      </c>
      <c r="I28" s="19">
        <f t="shared" si="0"/>
        <v>-8.5099073561697037E-4</v>
      </c>
      <c r="J28" s="49">
        <v>-16012</v>
      </c>
      <c r="K28" s="49" t="s">
        <v>2801</v>
      </c>
      <c r="L28" s="44" t="s">
        <v>2907</v>
      </c>
      <c r="M28" s="20">
        <v>39356</v>
      </c>
      <c r="N28" s="20">
        <v>39721</v>
      </c>
      <c r="O28" s="50">
        <v>39723</v>
      </c>
      <c r="P28" s="51">
        <v>39723</v>
      </c>
      <c r="Q28" s="103">
        <v>39723</v>
      </c>
      <c r="R28" s="101">
        <v>39723</v>
      </c>
    </row>
    <row r="29" spans="2:18" customFormat="1" x14ac:dyDescent="0.2">
      <c r="B29" s="17" t="s">
        <v>1952</v>
      </c>
      <c r="C29" s="17" t="s">
        <v>1953</v>
      </c>
      <c r="D29" s="185" t="s">
        <v>1954</v>
      </c>
      <c r="E29" s="61">
        <v>-15858</v>
      </c>
      <c r="F29" s="83">
        <v>24915</v>
      </c>
      <c r="G29" s="44">
        <v>-19207.12</v>
      </c>
      <c r="H29" s="21">
        <f>G29/F29</f>
        <v>-0.77090587999197269</v>
      </c>
      <c r="I29" s="19">
        <f t="shared" si="0"/>
        <v>3.0335704471729912E-4</v>
      </c>
      <c r="J29" s="49">
        <v>5707.88</v>
      </c>
      <c r="K29" s="49">
        <v>24915</v>
      </c>
      <c r="L29" s="44">
        <f>J29-K29</f>
        <v>-19207.12</v>
      </c>
      <c r="M29" s="20">
        <v>39356</v>
      </c>
      <c r="N29" s="20">
        <v>39721</v>
      </c>
      <c r="O29" s="50">
        <v>39150</v>
      </c>
      <c r="P29" s="51">
        <v>39150</v>
      </c>
      <c r="Q29" s="103">
        <v>39516</v>
      </c>
      <c r="R29" s="101">
        <v>39516</v>
      </c>
    </row>
    <row r="30" spans="2:18" customFormat="1" x14ac:dyDescent="0.2">
      <c r="B30" s="17" t="s">
        <v>434</v>
      </c>
      <c r="C30" s="17" t="s">
        <v>435</v>
      </c>
      <c r="D30" s="185" t="s">
        <v>436</v>
      </c>
      <c r="E30" s="61">
        <v>-15350.18</v>
      </c>
      <c r="F30" s="83">
        <v>8078</v>
      </c>
      <c r="G30" s="44">
        <v>-6185.36</v>
      </c>
      <c r="H30" s="19">
        <f>G30/F30</f>
        <v>-0.76570438227283977</v>
      </c>
      <c r="I30" s="19">
        <f t="shared" si="0"/>
        <v>1.0058825292643661E-4</v>
      </c>
      <c r="J30" s="49">
        <v>1892.64</v>
      </c>
      <c r="K30" s="49">
        <v>8078</v>
      </c>
      <c r="L30" s="44">
        <f>J30-K30</f>
        <v>-6185.36</v>
      </c>
      <c r="M30" s="20">
        <v>39356</v>
      </c>
      <c r="N30" s="20">
        <v>39721</v>
      </c>
      <c r="O30" s="50">
        <v>39282</v>
      </c>
      <c r="P30" s="51">
        <v>39282</v>
      </c>
      <c r="Q30" s="103">
        <v>39647</v>
      </c>
      <c r="R30" s="101">
        <v>39647</v>
      </c>
    </row>
    <row r="31" spans="2:18" customFormat="1" x14ac:dyDescent="0.2">
      <c r="B31" s="17" t="s">
        <v>2543</v>
      </c>
      <c r="C31" s="17" t="s">
        <v>926</v>
      </c>
      <c r="D31" s="185" t="s">
        <v>1895</v>
      </c>
      <c r="E31" s="61">
        <v>-14667</v>
      </c>
      <c r="F31" s="83" t="s">
        <v>2801</v>
      </c>
      <c r="G31" s="71" t="s">
        <v>2907</v>
      </c>
      <c r="H31" s="35" t="s">
        <v>2907</v>
      </c>
      <c r="I31" s="19">
        <f t="shared" si="0"/>
        <v>-7.7950793900163039E-4</v>
      </c>
      <c r="J31" s="49">
        <v>-14667</v>
      </c>
      <c r="K31" s="49" t="s">
        <v>2801</v>
      </c>
      <c r="L31" s="44" t="s">
        <v>2907</v>
      </c>
      <c r="M31" s="20">
        <v>39356</v>
      </c>
      <c r="N31" s="20">
        <v>39721</v>
      </c>
      <c r="O31" s="50">
        <v>39723</v>
      </c>
      <c r="P31" s="51">
        <v>39723</v>
      </c>
      <c r="Q31" s="103">
        <v>39723</v>
      </c>
      <c r="R31" s="101">
        <v>39723</v>
      </c>
    </row>
    <row r="32" spans="2:18" customFormat="1" x14ac:dyDescent="0.2">
      <c r="B32" s="17" t="s">
        <v>2608</v>
      </c>
      <c r="C32" s="17" t="s">
        <v>2609</v>
      </c>
      <c r="D32" s="185" t="s">
        <v>2610</v>
      </c>
      <c r="E32" s="61">
        <v>-14614.23</v>
      </c>
      <c r="F32" s="83" t="s">
        <v>2801</v>
      </c>
      <c r="G32" s="71" t="s">
        <v>2907</v>
      </c>
      <c r="H32" s="36" t="s">
        <v>2907</v>
      </c>
      <c r="I32" s="19">
        <f t="shared" si="0"/>
        <v>3.4542572815193427E-2</v>
      </c>
      <c r="J32" s="49">
        <v>649943.24</v>
      </c>
      <c r="K32" s="49" t="s">
        <v>2801</v>
      </c>
      <c r="L32" s="44" t="s">
        <v>2907</v>
      </c>
      <c r="M32" s="20">
        <v>39356</v>
      </c>
      <c r="N32" s="20">
        <v>39721</v>
      </c>
      <c r="O32" s="50">
        <v>38995</v>
      </c>
      <c r="P32" s="51">
        <v>38995</v>
      </c>
      <c r="Q32" s="103">
        <v>39354</v>
      </c>
      <c r="R32" s="101">
        <v>39354</v>
      </c>
    </row>
    <row r="33" spans="2:18" customFormat="1" x14ac:dyDescent="0.2">
      <c r="B33" s="17" t="s">
        <v>2535</v>
      </c>
      <c r="C33" s="17" t="s">
        <v>2536</v>
      </c>
      <c r="D33" s="185" t="s">
        <v>1895</v>
      </c>
      <c r="E33" s="61">
        <v>-13900</v>
      </c>
      <c r="F33" s="83" t="s">
        <v>2801</v>
      </c>
      <c r="G33" s="71" t="s">
        <v>2907</v>
      </c>
      <c r="H33" s="35" t="s">
        <v>2907</v>
      </c>
      <c r="I33" s="19">
        <f t="shared" si="0"/>
        <v>-7.3874414345964829E-4</v>
      </c>
      <c r="J33" s="49">
        <v>-13900</v>
      </c>
      <c r="K33" s="49" t="s">
        <v>2801</v>
      </c>
      <c r="L33" s="44" t="s">
        <v>2907</v>
      </c>
      <c r="M33" s="20">
        <v>39356</v>
      </c>
      <c r="N33" s="20">
        <v>39721</v>
      </c>
      <c r="O33" s="50">
        <v>39723</v>
      </c>
      <c r="P33" s="51">
        <v>39723</v>
      </c>
      <c r="Q33" s="103">
        <v>39723</v>
      </c>
      <c r="R33" s="101">
        <v>39723</v>
      </c>
    </row>
    <row r="34" spans="2:18" customFormat="1" x14ac:dyDescent="0.2">
      <c r="B34" s="17" t="s">
        <v>2584</v>
      </c>
      <c r="C34" s="17" t="s">
        <v>2585</v>
      </c>
      <c r="D34" s="185" t="s">
        <v>2586</v>
      </c>
      <c r="E34" s="61">
        <v>-13598.79</v>
      </c>
      <c r="F34" s="83" t="s">
        <v>2801</v>
      </c>
      <c r="G34" s="71" t="s">
        <v>2907</v>
      </c>
      <c r="H34" s="35" t="s">
        <v>2907</v>
      </c>
      <c r="I34" s="19">
        <f t="shared" si="0"/>
        <v>3.2224237972129255E-2</v>
      </c>
      <c r="J34" s="49">
        <v>606322.11</v>
      </c>
      <c r="K34" s="49" t="s">
        <v>2801</v>
      </c>
      <c r="L34" s="44" t="s">
        <v>2907</v>
      </c>
      <c r="M34" s="20">
        <v>39356</v>
      </c>
      <c r="N34" s="20">
        <v>39721</v>
      </c>
      <c r="O34" s="50">
        <v>38995</v>
      </c>
      <c r="P34" s="51">
        <v>38995</v>
      </c>
      <c r="Q34" s="103">
        <v>39354</v>
      </c>
      <c r="R34" s="101">
        <v>39354</v>
      </c>
    </row>
    <row r="35" spans="2:18" customFormat="1" x14ac:dyDescent="0.2">
      <c r="B35" s="17" t="s">
        <v>2539</v>
      </c>
      <c r="C35" s="17" t="s">
        <v>2540</v>
      </c>
      <c r="D35" s="185" t="s">
        <v>1895</v>
      </c>
      <c r="E35" s="61">
        <v>-13056.12</v>
      </c>
      <c r="F35" s="83" t="s">
        <v>2801</v>
      </c>
      <c r="G35" s="71" t="s">
        <v>2907</v>
      </c>
      <c r="H35" s="35" t="s">
        <v>2907</v>
      </c>
      <c r="I35" s="19">
        <f t="shared" si="0"/>
        <v>-6.9389440189254563E-4</v>
      </c>
      <c r="J35" s="49">
        <v>-13056.12</v>
      </c>
      <c r="K35" s="49" t="s">
        <v>2801</v>
      </c>
      <c r="L35" s="44" t="s">
        <v>2907</v>
      </c>
      <c r="M35" s="20">
        <v>39356</v>
      </c>
      <c r="N35" s="20">
        <v>39721</v>
      </c>
      <c r="O35" s="50">
        <v>39723</v>
      </c>
      <c r="P35" s="51">
        <v>39723</v>
      </c>
      <c r="Q35" s="103">
        <v>39723</v>
      </c>
      <c r="R35" s="101">
        <v>39723</v>
      </c>
    </row>
    <row r="36" spans="2:18" customFormat="1" x14ac:dyDescent="0.2">
      <c r="B36" s="17" t="s">
        <v>929</v>
      </c>
      <c r="C36" s="17" t="s">
        <v>930</v>
      </c>
      <c r="D36" s="185" t="s">
        <v>1895</v>
      </c>
      <c r="E36" s="61">
        <v>-12376</v>
      </c>
      <c r="F36" s="83" t="s">
        <v>2801</v>
      </c>
      <c r="G36" s="71" t="s">
        <v>2907</v>
      </c>
      <c r="H36" s="35" t="s">
        <v>2907</v>
      </c>
      <c r="I36" s="19">
        <f t="shared" si="0"/>
        <v>-6.5774802298248971E-4</v>
      </c>
      <c r="J36" s="49">
        <v>-12376</v>
      </c>
      <c r="K36" s="49" t="s">
        <v>2801</v>
      </c>
      <c r="L36" s="44" t="s">
        <v>2907</v>
      </c>
      <c r="M36" s="20">
        <v>39356</v>
      </c>
      <c r="N36" s="20">
        <v>39721</v>
      </c>
      <c r="O36" s="50">
        <v>39723</v>
      </c>
      <c r="P36" s="51">
        <v>39723</v>
      </c>
      <c r="Q36" s="103">
        <v>39723</v>
      </c>
      <c r="R36" s="101">
        <v>39723</v>
      </c>
    </row>
    <row r="37" spans="2:18" customFormat="1" x14ac:dyDescent="0.2">
      <c r="B37" s="17" t="s">
        <v>1984</v>
      </c>
      <c r="C37" s="17" t="s">
        <v>1985</v>
      </c>
      <c r="D37" s="185" t="s">
        <v>1986</v>
      </c>
      <c r="E37" s="61">
        <v>-11992.9</v>
      </c>
      <c r="F37" s="83">
        <v>23230</v>
      </c>
      <c r="G37" s="44">
        <v>9394.6299999999992</v>
      </c>
      <c r="H37" s="21">
        <f>G37/F37</f>
        <v>0.40441799397331035</v>
      </c>
      <c r="I37" s="19">
        <f t="shared" si="0"/>
        <v>1.7339031902904997E-3</v>
      </c>
      <c r="J37" s="49">
        <v>32624.63</v>
      </c>
      <c r="K37" s="49">
        <v>23230</v>
      </c>
      <c r="L37" s="44">
        <f>J37-K37</f>
        <v>9394.630000000001</v>
      </c>
      <c r="M37" s="20">
        <v>39356</v>
      </c>
      <c r="N37" s="20">
        <v>39721</v>
      </c>
      <c r="O37" s="50">
        <v>39171</v>
      </c>
      <c r="P37" s="51">
        <v>39171</v>
      </c>
      <c r="Q37" s="103">
        <v>39171</v>
      </c>
      <c r="R37" s="101">
        <v>39171</v>
      </c>
    </row>
    <row r="38" spans="2:18" customFormat="1" x14ac:dyDescent="0.2">
      <c r="B38" s="17" t="s">
        <v>443</v>
      </c>
      <c r="C38" s="17" t="s">
        <v>444</v>
      </c>
      <c r="D38" s="185" t="s">
        <v>445</v>
      </c>
      <c r="E38" s="61">
        <v>-11745.15</v>
      </c>
      <c r="F38" s="83">
        <v>110000</v>
      </c>
      <c r="G38" s="44">
        <v>-110000</v>
      </c>
      <c r="H38" s="19">
        <f>G38/F38</f>
        <v>-1</v>
      </c>
      <c r="I38" s="19">
        <f t="shared" si="0"/>
        <v>0</v>
      </c>
      <c r="J38" s="49">
        <v>0</v>
      </c>
      <c r="K38" s="49">
        <v>110000</v>
      </c>
      <c r="L38" s="44">
        <f>J38-K38</f>
        <v>-110000</v>
      </c>
      <c r="M38" s="20">
        <v>39356</v>
      </c>
      <c r="N38" s="20">
        <v>39721</v>
      </c>
      <c r="O38" s="50">
        <v>39287</v>
      </c>
      <c r="P38" s="51">
        <v>39287</v>
      </c>
      <c r="Q38" s="103">
        <v>39345</v>
      </c>
      <c r="R38" s="101">
        <v>39345</v>
      </c>
    </row>
    <row r="39" spans="2:18" customFormat="1" x14ac:dyDescent="0.2">
      <c r="B39" s="17" t="s">
        <v>2380</v>
      </c>
      <c r="C39" s="17" t="s">
        <v>2381</v>
      </c>
      <c r="D39" s="185" t="s">
        <v>2382</v>
      </c>
      <c r="E39" s="61">
        <v>-10592.92</v>
      </c>
      <c r="F39" s="83">
        <v>0</v>
      </c>
      <c r="G39" s="44">
        <v>-10592.92</v>
      </c>
      <c r="H39" s="19" t="s">
        <v>2907</v>
      </c>
      <c r="I39" s="19">
        <f t="shared" si="0"/>
        <v>-5.6298256202421423E-4</v>
      </c>
      <c r="J39" s="49">
        <v>-10592.92</v>
      </c>
      <c r="K39" s="49">
        <v>0</v>
      </c>
      <c r="L39" s="44">
        <f>J39-K39</f>
        <v>-10592.92</v>
      </c>
      <c r="M39" s="20">
        <v>39356</v>
      </c>
      <c r="N39" s="20">
        <v>39721</v>
      </c>
      <c r="O39" s="50">
        <v>39414</v>
      </c>
      <c r="P39" s="51">
        <v>39414</v>
      </c>
      <c r="Q39" s="103">
        <v>39415</v>
      </c>
      <c r="R39" s="101">
        <v>39415</v>
      </c>
    </row>
    <row r="40" spans="2:18" customFormat="1" x14ac:dyDescent="0.2">
      <c r="B40" s="17" t="s">
        <v>935</v>
      </c>
      <c r="C40" s="17" t="s">
        <v>936</v>
      </c>
      <c r="D40" s="185" t="s">
        <v>1895</v>
      </c>
      <c r="E40" s="61">
        <v>-9872</v>
      </c>
      <c r="F40" s="83" t="s">
        <v>2801</v>
      </c>
      <c r="G40" s="71" t="s">
        <v>2907</v>
      </c>
      <c r="H40" s="35" t="s">
        <v>2907</v>
      </c>
      <c r="I40" s="19">
        <f t="shared" si="0"/>
        <v>-5.2466778303839198E-4</v>
      </c>
      <c r="J40" s="49">
        <v>-9872</v>
      </c>
      <c r="K40" s="49" t="s">
        <v>2801</v>
      </c>
      <c r="L40" s="44" t="s">
        <v>2907</v>
      </c>
      <c r="M40" s="20">
        <v>39356</v>
      </c>
      <c r="N40" s="20">
        <v>39721</v>
      </c>
      <c r="O40" s="50">
        <v>39723</v>
      </c>
      <c r="P40" s="51">
        <v>39723</v>
      </c>
      <c r="Q40" s="103">
        <v>39723</v>
      </c>
      <c r="R40" s="101">
        <v>39723</v>
      </c>
    </row>
    <row r="41" spans="2:18" customFormat="1" x14ac:dyDescent="0.2">
      <c r="B41" s="17" t="s">
        <v>2527</v>
      </c>
      <c r="C41" s="17" t="s">
        <v>2528</v>
      </c>
      <c r="D41" s="185" t="s">
        <v>1895</v>
      </c>
      <c r="E41" s="61">
        <v>-9092</v>
      </c>
      <c r="F41" s="83" t="s">
        <v>2801</v>
      </c>
      <c r="G41" s="71" t="s">
        <v>2907</v>
      </c>
      <c r="H41" s="35" t="s">
        <v>2907</v>
      </c>
      <c r="I41" s="19">
        <f t="shared" si="0"/>
        <v>-4.8321307570756275E-4</v>
      </c>
      <c r="J41" s="49">
        <v>-9092</v>
      </c>
      <c r="K41" s="49" t="s">
        <v>2801</v>
      </c>
      <c r="L41" s="44" t="s">
        <v>2907</v>
      </c>
      <c r="M41" s="20">
        <v>39356</v>
      </c>
      <c r="N41" s="20">
        <v>39721</v>
      </c>
      <c r="O41" s="50">
        <v>39723</v>
      </c>
      <c r="P41" s="51">
        <v>39723</v>
      </c>
      <c r="Q41" s="103">
        <v>39723</v>
      </c>
      <c r="R41" s="101">
        <v>39723</v>
      </c>
    </row>
    <row r="42" spans="2:18" customFormat="1" x14ac:dyDescent="0.2">
      <c r="B42" s="17" t="s">
        <v>2353</v>
      </c>
      <c r="C42" s="17" t="s">
        <v>2354</v>
      </c>
      <c r="D42" s="185" t="s">
        <v>2795</v>
      </c>
      <c r="E42" s="61">
        <v>-8653.93</v>
      </c>
      <c r="F42" s="83">
        <v>5596</v>
      </c>
      <c r="G42" s="44">
        <v>-7109.3</v>
      </c>
      <c r="H42" s="19">
        <f>G42/F42</f>
        <v>-1.2704253037884203</v>
      </c>
      <c r="I42" s="19">
        <f t="shared" si="0"/>
        <v>-8.0427446927876673E-5</v>
      </c>
      <c r="J42" s="49">
        <v>-1513.3</v>
      </c>
      <c r="K42" s="49">
        <v>5596</v>
      </c>
      <c r="L42" s="44">
        <f>J42-K42</f>
        <v>-7109.3</v>
      </c>
      <c r="M42" s="20">
        <v>39356</v>
      </c>
      <c r="N42" s="20">
        <v>39721</v>
      </c>
      <c r="O42" s="50">
        <v>38476</v>
      </c>
      <c r="P42" s="51">
        <v>38476</v>
      </c>
      <c r="Q42" s="103">
        <v>38476</v>
      </c>
      <c r="R42" s="101">
        <v>38476</v>
      </c>
    </row>
    <row r="43" spans="2:18" customFormat="1" x14ac:dyDescent="0.2">
      <c r="B43" s="17" t="s">
        <v>2531</v>
      </c>
      <c r="C43" s="17" t="s">
        <v>2532</v>
      </c>
      <c r="D43" s="185" t="s">
        <v>1895</v>
      </c>
      <c r="E43" s="61">
        <v>-7763</v>
      </c>
      <c r="F43" s="83" t="s">
        <v>2801</v>
      </c>
      <c r="G43" s="71" t="s">
        <v>2907</v>
      </c>
      <c r="H43" s="35" t="s">
        <v>2907</v>
      </c>
      <c r="I43" s="19">
        <f t="shared" si="0"/>
        <v>-4.125806320631115E-4</v>
      </c>
      <c r="J43" s="49">
        <v>-7763</v>
      </c>
      <c r="K43" s="49" t="s">
        <v>2801</v>
      </c>
      <c r="L43" s="44" t="s">
        <v>2907</v>
      </c>
      <c r="M43" s="20">
        <v>39356</v>
      </c>
      <c r="N43" s="20">
        <v>39721</v>
      </c>
      <c r="O43" s="50">
        <v>39723</v>
      </c>
      <c r="P43" s="51">
        <v>39723</v>
      </c>
      <c r="Q43" s="103">
        <v>39723</v>
      </c>
      <c r="R43" s="101">
        <v>39723</v>
      </c>
    </row>
    <row r="44" spans="2:18" customFormat="1" x14ac:dyDescent="0.2">
      <c r="B44" s="17" t="s">
        <v>1220</v>
      </c>
      <c r="C44" s="17" t="s">
        <v>1221</v>
      </c>
      <c r="D44" s="185" t="s">
        <v>1222</v>
      </c>
      <c r="E44" s="61">
        <v>-7500</v>
      </c>
      <c r="F44" s="83">
        <v>-4500</v>
      </c>
      <c r="G44" s="44">
        <v>-3000</v>
      </c>
      <c r="H44" s="19">
        <f>G44/F44</f>
        <v>0.66666666666666663</v>
      </c>
      <c r="I44" s="19">
        <f t="shared" si="0"/>
        <v>-3.9860295510412677E-4</v>
      </c>
      <c r="J44" s="49">
        <v>-7500</v>
      </c>
      <c r="K44" s="49">
        <v>-4500</v>
      </c>
      <c r="L44" s="44">
        <f>J44-K44</f>
        <v>-3000</v>
      </c>
      <c r="M44" s="20">
        <v>39356</v>
      </c>
      <c r="N44" s="20">
        <v>39721</v>
      </c>
      <c r="O44" s="50">
        <v>39500</v>
      </c>
      <c r="P44" s="51">
        <v>39500</v>
      </c>
      <c r="Q44" s="103">
        <v>39805</v>
      </c>
      <c r="R44" s="101">
        <v>39805</v>
      </c>
    </row>
    <row r="45" spans="2:18" customFormat="1" x14ac:dyDescent="0.2">
      <c r="B45" s="17" t="s">
        <v>2002</v>
      </c>
      <c r="C45" s="17" t="s">
        <v>2003</v>
      </c>
      <c r="D45" s="185" t="s">
        <v>2004</v>
      </c>
      <c r="E45" s="61">
        <v>-6527.71</v>
      </c>
      <c r="F45" s="83">
        <v>11020</v>
      </c>
      <c r="G45" s="44">
        <v>-14718.14</v>
      </c>
      <c r="H45" s="19">
        <f>G45/F45</f>
        <v>-1.335584392014519</v>
      </c>
      <c r="I45" s="19">
        <f t="shared" si="0"/>
        <v>-1.9654527098517005E-4</v>
      </c>
      <c r="J45" s="49">
        <v>-3698.14</v>
      </c>
      <c r="K45" s="49">
        <v>11020</v>
      </c>
      <c r="L45" s="44">
        <f>J45-K45</f>
        <v>-14718.14</v>
      </c>
      <c r="M45" s="20">
        <v>39356</v>
      </c>
      <c r="N45" s="20">
        <v>39721</v>
      </c>
      <c r="O45" s="50">
        <v>39181</v>
      </c>
      <c r="P45" s="51">
        <v>39181</v>
      </c>
      <c r="Q45" s="103">
        <v>39542</v>
      </c>
      <c r="R45" s="101">
        <v>39542</v>
      </c>
    </row>
    <row r="46" spans="2:18" customFormat="1" x14ac:dyDescent="0.2">
      <c r="B46" s="17" t="s">
        <v>2578</v>
      </c>
      <c r="C46" s="17" t="s">
        <v>2579</v>
      </c>
      <c r="D46" s="185" t="s">
        <v>2580</v>
      </c>
      <c r="E46" s="61">
        <v>-6280.87</v>
      </c>
      <c r="F46" s="83" t="s">
        <v>2801</v>
      </c>
      <c r="G46" s="71" t="s">
        <v>2907</v>
      </c>
      <c r="H46" s="36" t="s">
        <v>2907</v>
      </c>
      <c r="I46" s="19">
        <f t="shared" si="0"/>
        <v>3.0786231573648327E-2</v>
      </c>
      <c r="J46" s="49">
        <v>579264.99</v>
      </c>
      <c r="K46" s="49" t="s">
        <v>2801</v>
      </c>
      <c r="L46" s="44" t="s">
        <v>2907</v>
      </c>
      <c r="M46" s="20">
        <v>39356</v>
      </c>
      <c r="N46" s="20">
        <v>39721</v>
      </c>
      <c r="O46" s="50">
        <v>38995</v>
      </c>
      <c r="P46" s="51">
        <v>38995</v>
      </c>
      <c r="Q46" s="103">
        <v>39354</v>
      </c>
      <c r="R46" s="101">
        <v>39354</v>
      </c>
    </row>
    <row r="47" spans="2:18" customFormat="1" x14ac:dyDescent="0.2">
      <c r="B47" s="17" t="s">
        <v>358</v>
      </c>
      <c r="C47" s="17" t="s">
        <v>359</v>
      </c>
      <c r="D47" s="185" t="s">
        <v>360</v>
      </c>
      <c r="E47" s="61">
        <v>-5767.86</v>
      </c>
      <c r="F47" s="83">
        <v>3874</v>
      </c>
      <c r="G47" s="44">
        <v>-3660.41</v>
      </c>
      <c r="H47" s="21">
        <f>G47/F47</f>
        <v>-0.94486577181208053</v>
      </c>
      <c r="I47" s="19">
        <f t="shared" si="0"/>
        <v>1.1351680690758725E-5</v>
      </c>
      <c r="J47" s="49">
        <v>213.59</v>
      </c>
      <c r="K47" s="49">
        <v>3874</v>
      </c>
      <c r="L47" s="44">
        <f>J47-K47</f>
        <v>-3660.41</v>
      </c>
      <c r="M47" s="20">
        <v>39356</v>
      </c>
      <c r="N47" s="20">
        <v>39721</v>
      </c>
      <c r="O47" s="50">
        <v>39247</v>
      </c>
      <c r="P47" s="51">
        <v>39247</v>
      </c>
      <c r="Q47" s="103">
        <v>39613</v>
      </c>
      <c r="R47" s="101">
        <v>39613</v>
      </c>
    </row>
    <row r="48" spans="2:18" customFormat="1" x14ac:dyDescent="0.2">
      <c r="B48" s="17" t="s">
        <v>2533</v>
      </c>
      <c r="C48" s="17" t="s">
        <v>2534</v>
      </c>
      <c r="D48" s="185" t="s">
        <v>1895</v>
      </c>
      <c r="E48" s="61">
        <v>-5541</v>
      </c>
      <c r="F48" s="83" t="s">
        <v>2801</v>
      </c>
      <c r="G48" s="71" t="s">
        <v>2907</v>
      </c>
      <c r="H48" s="35" t="s">
        <v>2907</v>
      </c>
      <c r="I48" s="19">
        <f t="shared" si="0"/>
        <v>-2.9448786323092886E-4</v>
      </c>
      <c r="J48" s="49">
        <v>-5541</v>
      </c>
      <c r="K48" s="49" t="s">
        <v>2801</v>
      </c>
      <c r="L48" s="44" t="s">
        <v>2907</v>
      </c>
      <c r="M48" s="20">
        <v>39356</v>
      </c>
      <c r="N48" s="20">
        <v>39721</v>
      </c>
      <c r="O48" s="50">
        <v>39723</v>
      </c>
      <c r="P48" s="51">
        <v>39723</v>
      </c>
      <c r="Q48" s="103">
        <v>39723</v>
      </c>
      <c r="R48" s="101">
        <v>39723</v>
      </c>
    </row>
    <row r="49" spans="2:18" customFormat="1" x14ac:dyDescent="0.2">
      <c r="B49" s="17" t="s">
        <v>1559</v>
      </c>
      <c r="C49" s="17" t="s">
        <v>1560</v>
      </c>
      <c r="D49" s="185" t="s">
        <v>1561</v>
      </c>
      <c r="E49" s="61">
        <v>-4434.7299999999996</v>
      </c>
      <c r="F49" s="83">
        <v>249936.11</v>
      </c>
      <c r="G49" s="44">
        <v>-138517.93</v>
      </c>
      <c r="H49" s="21">
        <f>G49/F49</f>
        <v>-0.55421335476494371</v>
      </c>
      <c r="I49" s="19">
        <f t="shared" si="0"/>
        <v>5.9215487733764683E-3</v>
      </c>
      <c r="J49" s="49">
        <v>111418.18</v>
      </c>
      <c r="K49" s="49">
        <v>249936.11</v>
      </c>
      <c r="L49" s="44">
        <f>J49-K49</f>
        <v>-138517.93</v>
      </c>
      <c r="M49" s="20">
        <v>39356</v>
      </c>
      <c r="N49" s="20">
        <v>39721</v>
      </c>
      <c r="O49" s="50">
        <v>39029</v>
      </c>
      <c r="P49" s="51">
        <v>39029</v>
      </c>
      <c r="Q49" s="103">
        <v>39393</v>
      </c>
      <c r="R49" s="101">
        <v>39393</v>
      </c>
    </row>
    <row r="50" spans="2:18" customFormat="1" x14ac:dyDescent="0.2">
      <c r="B50" s="17" t="s">
        <v>1300</v>
      </c>
      <c r="C50" s="17" t="s">
        <v>1301</v>
      </c>
      <c r="D50" s="185" t="s">
        <v>1302</v>
      </c>
      <c r="E50" s="61">
        <v>-3707.62</v>
      </c>
      <c r="F50" s="83">
        <v>-4.5474735088646412E-13</v>
      </c>
      <c r="G50" s="44">
        <v>-3707.62</v>
      </c>
      <c r="H50" s="19" t="s">
        <v>2907</v>
      </c>
      <c r="I50" s="19">
        <f t="shared" si="0"/>
        <v>-1.9704910512042168E-4</v>
      </c>
      <c r="J50" s="49">
        <v>-3707.62</v>
      </c>
      <c r="K50" s="49">
        <v>-4.5474735088646412E-13</v>
      </c>
      <c r="L50" s="44">
        <f>J50-K50</f>
        <v>-3707.6199999999994</v>
      </c>
      <c r="M50" s="20">
        <v>39356</v>
      </c>
      <c r="N50" s="20">
        <v>39721</v>
      </c>
      <c r="O50" s="50">
        <v>39575</v>
      </c>
      <c r="P50" s="51">
        <v>39575</v>
      </c>
      <c r="Q50" s="103">
        <v>39630</v>
      </c>
      <c r="R50" s="101">
        <v>39630</v>
      </c>
    </row>
    <row r="51" spans="2:18" customFormat="1" x14ac:dyDescent="0.2">
      <c r="B51" s="17" t="s">
        <v>1336</v>
      </c>
      <c r="C51" s="17" t="s">
        <v>1337</v>
      </c>
      <c r="D51" s="185" t="s">
        <v>1338</v>
      </c>
      <c r="E51" s="61">
        <v>-3540</v>
      </c>
      <c r="F51" s="83">
        <v>-4500</v>
      </c>
      <c r="G51" s="44">
        <v>960</v>
      </c>
      <c r="H51" s="19">
        <f>G51/F51</f>
        <v>-0.21333333333333335</v>
      </c>
      <c r="I51" s="19">
        <f t="shared" si="0"/>
        <v>-1.8814059480914784E-4</v>
      </c>
      <c r="J51" s="49">
        <v>-3540</v>
      </c>
      <c r="K51" s="49">
        <v>-4500</v>
      </c>
      <c r="L51" s="44">
        <f>J51-K51</f>
        <v>960</v>
      </c>
      <c r="M51" s="20">
        <v>39356</v>
      </c>
      <c r="N51" s="20">
        <v>39721</v>
      </c>
      <c r="O51" s="50">
        <v>39608</v>
      </c>
      <c r="P51" s="51">
        <v>39608</v>
      </c>
      <c r="Q51" s="103">
        <v>39689</v>
      </c>
      <c r="R51" s="101">
        <v>39689</v>
      </c>
    </row>
    <row r="52" spans="2:18" customFormat="1" x14ac:dyDescent="0.2">
      <c r="B52" s="17" t="s">
        <v>1465</v>
      </c>
      <c r="C52" s="17" t="s">
        <v>1466</v>
      </c>
      <c r="D52" s="185" t="s">
        <v>1467</v>
      </c>
      <c r="E52" s="61">
        <v>-3182</v>
      </c>
      <c r="F52" s="83">
        <v>3585</v>
      </c>
      <c r="G52" s="44">
        <v>-6126.08</v>
      </c>
      <c r="H52" s="19">
        <f>G52/F52</f>
        <v>-1.7088089260808925</v>
      </c>
      <c r="I52" s="19">
        <f t="shared" si="0"/>
        <v>-1.350509329541326E-4</v>
      </c>
      <c r="J52" s="49">
        <v>-2541.08</v>
      </c>
      <c r="K52" s="49">
        <v>3585</v>
      </c>
      <c r="L52" s="44">
        <f>J52-K52</f>
        <v>-6126.08</v>
      </c>
      <c r="M52" s="20">
        <v>39356</v>
      </c>
      <c r="N52" s="20">
        <v>39721</v>
      </c>
      <c r="O52" s="50">
        <v>39674</v>
      </c>
      <c r="P52" s="51">
        <v>39674</v>
      </c>
      <c r="Q52" s="103">
        <v>40040</v>
      </c>
      <c r="R52" s="101">
        <v>40040</v>
      </c>
    </row>
    <row r="53" spans="2:18" customFormat="1" x14ac:dyDescent="0.2">
      <c r="B53" s="17" t="s">
        <v>2415</v>
      </c>
      <c r="C53" s="17" t="s">
        <v>2416</v>
      </c>
      <c r="D53" s="185" t="s">
        <v>1895</v>
      </c>
      <c r="E53" s="61">
        <v>-2877</v>
      </c>
      <c r="F53" s="83" t="s">
        <v>2801</v>
      </c>
      <c r="G53" s="71" t="s">
        <v>2907</v>
      </c>
      <c r="H53" s="35" t="s">
        <v>2907</v>
      </c>
      <c r="I53" s="19">
        <f t="shared" si="0"/>
        <v>-1.5290409357794304E-4</v>
      </c>
      <c r="J53" s="49">
        <v>-2877</v>
      </c>
      <c r="K53" s="49" t="s">
        <v>2801</v>
      </c>
      <c r="L53" s="44" t="s">
        <v>2907</v>
      </c>
      <c r="M53" s="20">
        <v>39356</v>
      </c>
      <c r="N53" s="20">
        <v>39721</v>
      </c>
      <c r="O53" s="50">
        <v>39450</v>
      </c>
      <c r="P53" s="51">
        <v>39450</v>
      </c>
      <c r="Q53" s="103">
        <v>39450</v>
      </c>
      <c r="R53" s="101">
        <v>39450</v>
      </c>
    </row>
    <row r="54" spans="2:18" customFormat="1" x14ac:dyDescent="0.2">
      <c r="B54" s="17" t="s">
        <v>1474</v>
      </c>
      <c r="C54" s="17" t="s">
        <v>1475</v>
      </c>
      <c r="D54" s="185" t="s">
        <v>1476</v>
      </c>
      <c r="E54" s="61">
        <v>-2785.19</v>
      </c>
      <c r="F54" s="83">
        <v>36053</v>
      </c>
      <c r="G54" s="44">
        <v>-19630.27</v>
      </c>
      <c r="H54" s="19">
        <f>G54/F54</f>
        <v>-0.54448367680914211</v>
      </c>
      <c r="I54" s="19">
        <f t="shared" si="0"/>
        <v>8.7281982785029281E-4</v>
      </c>
      <c r="J54" s="49">
        <v>16422.73</v>
      </c>
      <c r="K54" s="49">
        <v>36053</v>
      </c>
      <c r="L54" s="44">
        <f>J54-K54</f>
        <v>-19630.27</v>
      </c>
      <c r="M54" s="20">
        <v>39356</v>
      </c>
      <c r="N54" s="20">
        <v>39721</v>
      </c>
      <c r="O54" s="50">
        <v>39678</v>
      </c>
      <c r="P54" s="51">
        <v>39678</v>
      </c>
      <c r="Q54" s="103">
        <v>39753</v>
      </c>
      <c r="R54" s="101">
        <v>39753</v>
      </c>
    </row>
    <row r="55" spans="2:18" customFormat="1" x14ac:dyDescent="0.2">
      <c r="B55" s="17" t="s">
        <v>2361</v>
      </c>
      <c r="C55" s="17" t="s">
        <v>2362</v>
      </c>
      <c r="D55" s="185" t="s">
        <v>2363</v>
      </c>
      <c r="E55" s="61">
        <v>-2350</v>
      </c>
      <c r="F55" s="83">
        <v>-3500</v>
      </c>
      <c r="G55" s="44">
        <v>1150</v>
      </c>
      <c r="H55" s="21">
        <f>G55/F55</f>
        <v>-0.32857142857142857</v>
      </c>
      <c r="I55" s="19">
        <f t="shared" si="0"/>
        <v>-1.2489559259929307E-4</v>
      </c>
      <c r="J55" s="49">
        <v>-2350</v>
      </c>
      <c r="K55" s="49">
        <v>-3500</v>
      </c>
      <c r="L55" s="44">
        <f>J55-K55</f>
        <v>1150</v>
      </c>
      <c r="M55" s="20">
        <v>39356</v>
      </c>
      <c r="N55" s="20">
        <v>39721</v>
      </c>
      <c r="O55" s="50">
        <v>39154</v>
      </c>
      <c r="P55" s="51">
        <v>39154</v>
      </c>
      <c r="Q55" s="103">
        <v>39520</v>
      </c>
      <c r="R55" s="101">
        <v>39520</v>
      </c>
    </row>
    <row r="56" spans="2:18" customFormat="1" x14ac:dyDescent="0.2">
      <c r="B56" s="17" t="s">
        <v>428</v>
      </c>
      <c r="C56" s="17" t="s">
        <v>429</v>
      </c>
      <c r="D56" s="185" t="s">
        <v>430</v>
      </c>
      <c r="E56" s="61">
        <v>-2302.27</v>
      </c>
      <c r="F56" s="83">
        <v>4714</v>
      </c>
      <c r="G56" s="44">
        <v>-3780.1</v>
      </c>
      <c r="H56" s="19">
        <f>G56/F56</f>
        <v>-0.80188799321170978</v>
      </c>
      <c r="I56" s="19">
        <f t="shared" si="0"/>
        <v>4.9634039969565865E-5</v>
      </c>
      <c r="J56" s="49">
        <v>933.9</v>
      </c>
      <c r="K56" s="49">
        <v>4714</v>
      </c>
      <c r="L56" s="44">
        <f>J56-K56</f>
        <v>-3780.1</v>
      </c>
      <c r="M56" s="20">
        <v>39356</v>
      </c>
      <c r="N56" s="20">
        <v>39721</v>
      </c>
      <c r="O56" s="50">
        <v>39279</v>
      </c>
      <c r="P56" s="51">
        <v>39279</v>
      </c>
      <c r="Q56" s="103">
        <v>39355</v>
      </c>
      <c r="R56" s="101">
        <v>39355</v>
      </c>
    </row>
    <row r="57" spans="2:18" customFormat="1" x14ac:dyDescent="0.2">
      <c r="B57" s="17" t="s">
        <v>1393</v>
      </c>
      <c r="C57" s="17" t="s">
        <v>1394</v>
      </c>
      <c r="D57" s="185" t="s">
        <v>1395</v>
      </c>
      <c r="E57" s="61">
        <v>-1552.13</v>
      </c>
      <c r="F57" s="83">
        <v>2395.9899999999998</v>
      </c>
      <c r="G57" s="44">
        <v>-543.57000000000005</v>
      </c>
      <c r="H57" s="19">
        <f>G57/F57</f>
        <v>-0.22686655620432478</v>
      </c>
      <c r="I57" s="19">
        <f t="shared" si="0"/>
        <v>9.845067814586487E-5</v>
      </c>
      <c r="J57" s="49">
        <v>1852.42</v>
      </c>
      <c r="K57" s="49">
        <v>2395.9899999999998</v>
      </c>
      <c r="L57" s="44">
        <f>J57-K57</f>
        <v>-543.56999999999971</v>
      </c>
      <c r="M57" s="20">
        <v>39356</v>
      </c>
      <c r="N57" s="20">
        <v>39721</v>
      </c>
      <c r="O57" s="50">
        <v>39643</v>
      </c>
      <c r="P57" s="51">
        <v>39643</v>
      </c>
      <c r="Q57" s="103">
        <v>40004</v>
      </c>
      <c r="R57" s="101">
        <v>40004</v>
      </c>
    </row>
    <row r="58" spans="2:18" customFormat="1" x14ac:dyDescent="0.2">
      <c r="B58" s="17" t="s">
        <v>2413</v>
      </c>
      <c r="C58" s="17" t="s">
        <v>2414</v>
      </c>
      <c r="D58" s="185" t="s">
        <v>1895</v>
      </c>
      <c r="E58" s="61">
        <v>-1365</v>
      </c>
      <c r="F58" s="83" t="s">
        <v>2801</v>
      </c>
      <c r="G58" s="71" t="s">
        <v>2907</v>
      </c>
      <c r="H58" s="35" t="s">
        <v>2907</v>
      </c>
      <c r="I58" s="19">
        <f t="shared" si="0"/>
        <v>-7.2545737828951071E-5</v>
      </c>
      <c r="J58" s="49">
        <v>-1365</v>
      </c>
      <c r="K58" s="49" t="s">
        <v>2801</v>
      </c>
      <c r="L58" s="44" t="s">
        <v>2907</v>
      </c>
      <c r="M58" s="20">
        <v>39356</v>
      </c>
      <c r="N58" s="20">
        <v>39721</v>
      </c>
      <c r="O58" s="50">
        <v>39450</v>
      </c>
      <c r="P58" s="51">
        <v>39450</v>
      </c>
      <c r="Q58" s="103">
        <v>39450</v>
      </c>
      <c r="R58" s="101">
        <v>39450</v>
      </c>
    </row>
    <row r="59" spans="2:18" customFormat="1" x14ac:dyDescent="0.2">
      <c r="B59" s="17" t="s">
        <v>2034</v>
      </c>
      <c r="C59" s="17" t="s">
        <v>2035</v>
      </c>
      <c r="D59" s="185" t="s">
        <v>2036</v>
      </c>
      <c r="E59" s="61">
        <v>-1276.3399999999999</v>
      </c>
      <c r="F59" s="83">
        <v>404.29</v>
      </c>
      <c r="G59" s="44">
        <v>-208.14</v>
      </c>
      <c r="H59" s="21">
        <f>G59/F59</f>
        <v>-0.5148284647159217</v>
      </c>
      <c r="I59" s="19">
        <f t="shared" si="0"/>
        <v>1.042479595248993E-5</v>
      </c>
      <c r="J59" s="49">
        <v>196.15</v>
      </c>
      <c r="K59" s="49">
        <v>404.29</v>
      </c>
      <c r="L59" s="44">
        <f>J59-K59</f>
        <v>-208.14000000000001</v>
      </c>
      <c r="M59" s="20">
        <v>39356</v>
      </c>
      <c r="N59" s="20">
        <v>39721</v>
      </c>
      <c r="O59" s="50">
        <v>39199</v>
      </c>
      <c r="P59" s="51">
        <v>39199</v>
      </c>
      <c r="Q59" s="103">
        <v>39565</v>
      </c>
      <c r="R59" s="101">
        <v>39565</v>
      </c>
    </row>
    <row r="60" spans="2:18" customFormat="1" x14ac:dyDescent="0.2">
      <c r="B60" s="17" t="s">
        <v>909</v>
      </c>
      <c r="C60" s="17" t="s">
        <v>910</v>
      </c>
      <c r="D60" s="185" t="s">
        <v>911</v>
      </c>
      <c r="E60" s="61">
        <v>-1124.0899999999999</v>
      </c>
      <c r="F60" s="83">
        <v>1096.1500000000001</v>
      </c>
      <c r="G60" s="44">
        <v>-2220.2399999999998</v>
      </c>
      <c r="H60" s="19">
        <f>G60/F60</f>
        <v>-2.0254892122428494</v>
      </c>
      <c r="I60" s="19">
        <f t="shared" si="0"/>
        <v>-5.9742079440399712E-5</v>
      </c>
      <c r="J60" s="49">
        <v>-1124.0899999999999</v>
      </c>
      <c r="K60" s="49">
        <v>1096.1500000000001</v>
      </c>
      <c r="L60" s="44">
        <f>J60-K60</f>
        <v>-2220.2399999999998</v>
      </c>
      <c r="M60" s="20">
        <v>39356</v>
      </c>
      <c r="N60" s="20">
        <v>39721</v>
      </c>
      <c r="O60" s="50">
        <v>39490</v>
      </c>
      <c r="P60" s="51">
        <v>39490</v>
      </c>
      <c r="Q60" s="103">
        <v>39716</v>
      </c>
      <c r="R60" s="101">
        <v>39716</v>
      </c>
    </row>
    <row r="61" spans="2:18" customFormat="1" x14ac:dyDescent="0.2">
      <c r="B61" s="17" t="s">
        <v>2733</v>
      </c>
      <c r="C61" s="17" t="s">
        <v>2734</v>
      </c>
      <c r="D61" s="185" t="s">
        <v>2735</v>
      </c>
      <c r="E61" s="61">
        <v>-1027</v>
      </c>
      <c r="F61" s="83">
        <v>-500</v>
      </c>
      <c r="G61" s="44">
        <v>-527</v>
      </c>
      <c r="H61" s="21">
        <f>G61/F61</f>
        <v>1.054</v>
      </c>
      <c r="I61" s="19">
        <f t="shared" si="0"/>
        <v>-5.4582031318925094E-5</v>
      </c>
      <c r="J61" s="49">
        <v>-1027</v>
      </c>
      <c r="K61" s="49">
        <v>-500</v>
      </c>
      <c r="L61" s="44">
        <f>J61-K61</f>
        <v>-527</v>
      </c>
      <c r="M61" s="20">
        <v>39356</v>
      </c>
      <c r="N61" s="20">
        <v>39721</v>
      </c>
      <c r="O61" s="50">
        <v>39370</v>
      </c>
      <c r="P61" s="51">
        <v>39370</v>
      </c>
      <c r="Q61" s="103">
        <v>39444</v>
      </c>
      <c r="R61" s="101">
        <v>39444</v>
      </c>
    </row>
    <row r="62" spans="2:18" customFormat="1" x14ac:dyDescent="0.2">
      <c r="B62" s="17" t="s">
        <v>2486</v>
      </c>
      <c r="C62" s="17" t="s">
        <v>2487</v>
      </c>
      <c r="D62" s="185" t="s">
        <v>2488</v>
      </c>
      <c r="E62" s="61">
        <v>-821.76</v>
      </c>
      <c r="F62" s="83">
        <v>2162.9899999999998</v>
      </c>
      <c r="G62" s="44">
        <v>1409.05</v>
      </c>
      <c r="H62" s="19">
        <f>G62/F62</f>
        <v>0.651436206362489</v>
      </c>
      <c r="I62" s="19">
        <f t="shared" si="0"/>
        <v>1.8984342663335267E-4</v>
      </c>
      <c r="J62" s="49">
        <v>3572.04</v>
      </c>
      <c r="K62" s="49">
        <v>2162.9899999999998</v>
      </c>
      <c r="L62" s="44">
        <f>J62-K62</f>
        <v>1409.0500000000002</v>
      </c>
      <c r="M62" s="20">
        <v>39356</v>
      </c>
      <c r="N62" s="20">
        <v>39721</v>
      </c>
      <c r="O62" s="50">
        <v>39693</v>
      </c>
      <c r="P62" s="51">
        <v>39693</v>
      </c>
      <c r="Q62" s="103">
        <v>40057</v>
      </c>
      <c r="R62" s="101">
        <v>40057</v>
      </c>
    </row>
    <row r="63" spans="2:18" customFormat="1" x14ac:dyDescent="0.2">
      <c r="B63" s="17" t="s">
        <v>1256</v>
      </c>
      <c r="C63" s="17" t="s">
        <v>1257</v>
      </c>
      <c r="D63" s="185" t="s">
        <v>177</v>
      </c>
      <c r="E63" s="61">
        <v>-750</v>
      </c>
      <c r="F63" s="83" t="s">
        <v>2801</v>
      </c>
      <c r="G63" s="71" t="s">
        <v>2907</v>
      </c>
      <c r="H63" s="36" t="s">
        <v>2907</v>
      </c>
      <c r="I63" s="19">
        <f t="shared" si="0"/>
        <v>-3.9860295510412677E-5</v>
      </c>
      <c r="J63" s="49">
        <v>-750</v>
      </c>
      <c r="K63" s="49" t="s">
        <v>2801</v>
      </c>
      <c r="L63" s="44" t="s">
        <v>2907</v>
      </c>
      <c r="M63" s="20">
        <v>39356</v>
      </c>
      <c r="N63" s="20">
        <v>39721</v>
      </c>
      <c r="O63" s="50">
        <v>39538</v>
      </c>
      <c r="P63" s="51">
        <v>39538</v>
      </c>
      <c r="Q63" s="103">
        <v>39538</v>
      </c>
      <c r="R63" s="101">
        <v>39538</v>
      </c>
    </row>
    <row r="64" spans="2:18" customFormat="1" x14ac:dyDescent="0.2">
      <c r="B64" s="17" t="s">
        <v>2347</v>
      </c>
      <c r="C64" s="17" t="s">
        <v>2348</v>
      </c>
      <c r="D64" s="185" t="s">
        <v>2349</v>
      </c>
      <c r="E64" s="61">
        <v>-380.20999999993364</v>
      </c>
      <c r="F64" s="83">
        <v>0</v>
      </c>
      <c r="G64" s="44">
        <v>-1.862645149230957E-9</v>
      </c>
      <c r="H64" s="19" t="e">
        <f>G64/F64</f>
        <v>#DIV/0!</v>
      </c>
      <c r="I64" s="19">
        <f t="shared" si="0"/>
        <v>-9.8994114772510221E-17</v>
      </c>
      <c r="J64" s="49">
        <v>-1.862645149230957E-9</v>
      </c>
      <c r="K64" s="49">
        <v>0</v>
      </c>
      <c r="L64" s="44">
        <f t="shared" ref="L64:L94" si="1">J64-K64</f>
        <v>-1.862645149230957E-9</v>
      </c>
      <c r="M64" s="20">
        <v>39356</v>
      </c>
      <c r="N64" s="20">
        <v>39721</v>
      </c>
      <c r="O64" s="50" t="s">
        <v>2669</v>
      </c>
      <c r="P64" s="51" t="s">
        <v>334</v>
      </c>
      <c r="Q64" s="103" t="s">
        <v>2669</v>
      </c>
      <c r="R64" s="101" t="s">
        <v>334</v>
      </c>
    </row>
    <row r="65" spans="2:18" customFormat="1" x14ac:dyDescent="0.2">
      <c r="B65" s="17" t="s">
        <v>1241</v>
      </c>
      <c r="C65" s="17" t="s">
        <v>1242</v>
      </c>
      <c r="D65" s="185" t="s">
        <v>1243</v>
      </c>
      <c r="E65" s="61">
        <v>-326.42</v>
      </c>
      <c r="F65" s="83">
        <v>1.0000000000104592E-2</v>
      </c>
      <c r="G65" s="44">
        <v>-326.43</v>
      </c>
      <c r="H65" s="19" t="s">
        <v>2907</v>
      </c>
      <c r="I65" s="19">
        <f t="shared" si="0"/>
        <v>-1.734826354734521E-5</v>
      </c>
      <c r="J65" s="49">
        <v>-326.42</v>
      </c>
      <c r="K65" s="49">
        <v>1.0000000000104592E-2</v>
      </c>
      <c r="L65" s="44">
        <f t="shared" si="1"/>
        <v>-326.43000000000012</v>
      </c>
      <c r="M65" s="20">
        <v>39356</v>
      </c>
      <c r="N65" s="20">
        <v>39721</v>
      </c>
      <c r="O65" s="50">
        <v>39518</v>
      </c>
      <c r="P65" s="51">
        <v>39518</v>
      </c>
      <c r="Q65" s="103">
        <v>39719</v>
      </c>
      <c r="R65" s="101">
        <v>39719</v>
      </c>
    </row>
    <row r="66" spans="2:18" customFormat="1" x14ac:dyDescent="0.2">
      <c r="B66" s="17" t="s">
        <v>2075</v>
      </c>
      <c r="C66" s="17" t="s">
        <v>2076</v>
      </c>
      <c r="D66" s="185" t="s">
        <v>2077</v>
      </c>
      <c r="E66" s="61">
        <v>-104.31</v>
      </c>
      <c r="F66" s="83">
        <v>12351.27</v>
      </c>
      <c r="G66" s="44">
        <v>11970.06</v>
      </c>
      <c r="H66" s="19">
        <f>G66/F66</f>
        <v>0.96913596739444596</v>
      </c>
      <c r="I66" s="19">
        <f t="shared" si="0"/>
        <v>1.2926072013416871E-3</v>
      </c>
      <c r="J66" s="49">
        <v>24321.33</v>
      </c>
      <c r="K66" s="49">
        <v>12351.27</v>
      </c>
      <c r="L66" s="44">
        <f t="shared" si="1"/>
        <v>11970.060000000001</v>
      </c>
      <c r="M66" s="20">
        <v>39356</v>
      </c>
      <c r="N66" s="20">
        <v>39721</v>
      </c>
      <c r="O66" s="50">
        <v>39225</v>
      </c>
      <c r="P66" s="51">
        <v>39225</v>
      </c>
      <c r="Q66" s="103">
        <v>39353</v>
      </c>
      <c r="R66" s="101">
        <v>39353</v>
      </c>
    </row>
    <row r="67" spans="2:18" customFormat="1" x14ac:dyDescent="0.2">
      <c r="B67" s="17" t="s">
        <v>343</v>
      </c>
      <c r="C67" s="17" t="s">
        <v>344</v>
      </c>
      <c r="D67" s="185" t="s">
        <v>345</v>
      </c>
      <c r="E67" s="61">
        <v>-44.29</v>
      </c>
      <c r="F67" s="83">
        <v>20322.47</v>
      </c>
      <c r="G67" s="44">
        <v>993.04999999999927</v>
      </c>
      <c r="H67" s="19">
        <f>G67/F67</f>
        <v>4.886463112013447E-2</v>
      </c>
      <c r="I67" s="19">
        <f t="shared" si="0"/>
        <v>1.1328572348774822E-3</v>
      </c>
      <c r="J67" s="49">
        <v>21315.52</v>
      </c>
      <c r="K67" s="49">
        <v>20322.47</v>
      </c>
      <c r="L67" s="44">
        <f t="shared" si="1"/>
        <v>993.04999999999927</v>
      </c>
      <c r="M67" s="20">
        <v>39356</v>
      </c>
      <c r="N67" s="20">
        <v>39721</v>
      </c>
      <c r="O67" s="50">
        <v>39240</v>
      </c>
      <c r="P67" s="51">
        <v>39240</v>
      </c>
      <c r="Q67" s="103">
        <v>39345</v>
      </c>
      <c r="R67" s="101">
        <v>39345</v>
      </c>
    </row>
    <row r="68" spans="2:18" customFormat="1" x14ac:dyDescent="0.2">
      <c r="B68" s="17" t="s">
        <v>1029</v>
      </c>
      <c r="C68" s="17" t="s">
        <v>1030</v>
      </c>
      <c r="D68" s="185" t="s">
        <v>1031</v>
      </c>
      <c r="E68" s="61">
        <v>-36.99</v>
      </c>
      <c r="F68" s="83">
        <v>896</v>
      </c>
      <c r="G68" s="44">
        <v>4060.67</v>
      </c>
      <c r="H68" s="21">
        <f>G68/F68</f>
        <v>4.5319977678571428</v>
      </c>
      <c r="I68" s="19">
        <f t="shared" si="0"/>
        <v>2.6343244126346297E-4</v>
      </c>
      <c r="J68" s="49">
        <v>4956.67</v>
      </c>
      <c r="K68" s="49">
        <v>896</v>
      </c>
      <c r="L68" s="44">
        <f t="shared" si="1"/>
        <v>4060.67</v>
      </c>
      <c r="M68" s="20">
        <v>39356</v>
      </c>
      <c r="N68" s="20">
        <v>39721</v>
      </c>
      <c r="O68" s="50">
        <v>38713</v>
      </c>
      <c r="P68" s="51">
        <v>38713</v>
      </c>
      <c r="Q68" s="103">
        <v>38982</v>
      </c>
      <c r="R68" s="101">
        <v>38982</v>
      </c>
    </row>
    <row r="69" spans="2:18" customFormat="1" x14ac:dyDescent="0.2">
      <c r="B69" s="17" t="s">
        <v>404</v>
      </c>
      <c r="C69" s="17" t="s">
        <v>405</v>
      </c>
      <c r="D69" s="185" t="s">
        <v>406</v>
      </c>
      <c r="E69" s="61">
        <v>-23.26</v>
      </c>
      <c r="F69" s="83">
        <v>8305</v>
      </c>
      <c r="G69" s="44">
        <v>-4036.81</v>
      </c>
      <c r="H69" s="19">
        <f>G69/F69</f>
        <v>-0.48606983744732091</v>
      </c>
      <c r="I69" s="19">
        <f t="shared" si="0"/>
        <v>2.268417529261177E-4</v>
      </c>
      <c r="J69" s="49">
        <v>4268.1899999999996</v>
      </c>
      <c r="K69" s="49">
        <v>8305</v>
      </c>
      <c r="L69" s="44">
        <f t="shared" si="1"/>
        <v>-4036.8100000000004</v>
      </c>
      <c r="M69" s="20">
        <v>39356</v>
      </c>
      <c r="N69" s="20">
        <v>39721</v>
      </c>
      <c r="O69" s="50">
        <v>39269</v>
      </c>
      <c r="P69" s="51">
        <v>39269</v>
      </c>
      <c r="Q69" s="103">
        <v>39634</v>
      </c>
      <c r="R69" s="101">
        <v>39634</v>
      </c>
    </row>
    <row r="70" spans="2:18" customFormat="1" x14ac:dyDescent="0.2">
      <c r="B70" s="17" t="s">
        <v>398</v>
      </c>
      <c r="C70" s="17" t="s">
        <v>399</v>
      </c>
      <c r="D70" s="185" t="s">
        <v>400</v>
      </c>
      <c r="E70" s="61">
        <v>-20.94</v>
      </c>
      <c r="F70" s="83">
        <v>0</v>
      </c>
      <c r="G70" s="44">
        <v>8601.42</v>
      </c>
      <c r="H70" s="19" t="s">
        <v>2907</v>
      </c>
      <c r="I70" s="19">
        <f t="shared" si="0"/>
        <v>4.5714019067889843E-4</v>
      </c>
      <c r="J70" s="49">
        <v>8601.42</v>
      </c>
      <c r="K70" s="49">
        <v>0</v>
      </c>
      <c r="L70" s="44">
        <f t="shared" si="1"/>
        <v>8601.42</v>
      </c>
      <c r="M70" s="20">
        <v>39356</v>
      </c>
      <c r="N70" s="20">
        <v>39721</v>
      </c>
      <c r="O70" s="50">
        <v>39268</v>
      </c>
      <c r="P70" s="51">
        <v>39268</v>
      </c>
      <c r="Q70" s="103">
        <v>39634</v>
      </c>
      <c r="R70" s="101">
        <v>39634</v>
      </c>
    </row>
    <row r="71" spans="2:18" customFormat="1" x14ac:dyDescent="0.2">
      <c r="B71" s="17" t="s">
        <v>352</v>
      </c>
      <c r="C71" s="17" t="s">
        <v>353</v>
      </c>
      <c r="D71" s="185" t="s">
        <v>354</v>
      </c>
      <c r="E71" s="61">
        <v>-18.7</v>
      </c>
      <c r="F71" s="83">
        <v>115700</v>
      </c>
      <c r="G71" s="44">
        <v>-56030.23</v>
      </c>
      <c r="H71" s="21">
        <f t="shared" ref="H71:H94" si="2">G71/F71</f>
        <v>-0.48427165082108903</v>
      </c>
      <c r="I71" s="19">
        <f t="shared" si="0"/>
        <v>3.171272886984476E-3</v>
      </c>
      <c r="J71" s="49">
        <v>59669.77</v>
      </c>
      <c r="K71" s="49">
        <v>115700</v>
      </c>
      <c r="L71" s="44">
        <f t="shared" si="1"/>
        <v>-56030.23</v>
      </c>
      <c r="M71" s="20">
        <v>39356</v>
      </c>
      <c r="N71" s="20">
        <v>39721</v>
      </c>
      <c r="O71" s="50">
        <v>39245</v>
      </c>
      <c r="P71" s="51">
        <v>39245</v>
      </c>
      <c r="Q71" s="103">
        <v>39429</v>
      </c>
      <c r="R71" s="101">
        <v>39429</v>
      </c>
    </row>
    <row r="72" spans="2:18" customFormat="1" x14ac:dyDescent="0.2">
      <c r="B72" s="17" t="s">
        <v>349</v>
      </c>
      <c r="C72" s="17" t="s">
        <v>350</v>
      </c>
      <c r="D72" s="185" t="s">
        <v>351</v>
      </c>
      <c r="E72" s="61">
        <v>-16.34</v>
      </c>
      <c r="F72" s="83">
        <v>18263.34</v>
      </c>
      <c r="G72" s="44">
        <v>-11817.46</v>
      </c>
      <c r="H72" s="21">
        <f t="shared" si="2"/>
        <v>-0.64705908119763411</v>
      </c>
      <c r="I72" s="19">
        <f t="shared" si="0"/>
        <v>3.4257957549954518E-4</v>
      </c>
      <c r="J72" s="49">
        <v>6445.88</v>
      </c>
      <c r="K72" s="49">
        <v>18263.34</v>
      </c>
      <c r="L72" s="44">
        <f t="shared" si="1"/>
        <v>-11817.46</v>
      </c>
      <c r="M72" s="20">
        <v>39356</v>
      </c>
      <c r="N72" s="20">
        <v>39721</v>
      </c>
      <c r="O72" s="50">
        <v>39244</v>
      </c>
      <c r="P72" s="51">
        <v>39244</v>
      </c>
      <c r="Q72" s="103">
        <v>39610</v>
      </c>
      <c r="R72" s="101">
        <v>39610</v>
      </c>
    </row>
    <row r="73" spans="2:18" customFormat="1" x14ac:dyDescent="0.2">
      <c r="B73" s="17" t="s">
        <v>1607</v>
      </c>
      <c r="C73" s="17" t="s">
        <v>1608</v>
      </c>
      <c r="D73" s="185" t="s">
        <v>1609</v>
      </c>
      <c r="E73" s="61">
        <v>-15.37</v>
      </c>
      <c r="F73" s="83">
        <v>37786</v>
      </c>
      <c r="G73" s="44">
        <v>27462.44</v>
      </c>
      <c r="H73" s="21">
        <f t="shared" si="2"/>
        <v>0.72678875774096219</v>
      </c>
      <c r="I73" s="19">
        <f t="shared" si="0"/>
        <v>3.4677627999912413E-3</v>
      </c>
      <c r="J73" s="49">
        <v>65248.44</v>
      </c>
      <c r="K73" s="49">
        <v>37786</v>
      </c>
      <c r="L73" s="44">
        <f t="shared" si="1"/>
        <v>27462.440000000002</v>
      </c>
      <c r="M73" s="20">
        <v>39356</v>
      </c>
      <c r="N73" s="20">
        <v>39721</v>
      </c>
      <c r="O73" s="50">
        <v>39059</v>
      </c>
      <c r="P73" s="51">
        <v>39059</v>
      </c>
      <c r="Q73" s="103">
        <v>39425</v>
      </c>
      <c r="R73" s="101">
        <v>39425</v>
      </c>
    </row>
    <row r="74" spans="2:18" customFormat="1" x14ac:dyDescent="0.2">
      <c r="B74" s="17" t="s">
        <v>1264</v>
      </c>
      <c r="C74" s="17" t="s">
        <v>1265</v>
      </c>
      <c r="D74" s="185" t="s">
        <v>1266</v>
      </c>
      <c r="E74" s="61">
        <v>-15</v>
      </c>
      <c r="F74" s="83">
        <v>-3000</v>
      </c>
      <c r="G74" s="44">
        <v>2985</v>
      </c>
      <c r="H74" s="19">
        <f t="shared" si="2"/>
        <v>-0.995</v>
      </c>
      <c r="I74" s="19">
        <f t="shared" si="0"/>
        <v>-7.9720591020825355E-7</v>
      </c>
      <c r="J74" s="49">
        <v>-15</v>
      </c>
      <c r="K74" s="49">
        <v>-3000</v>
      </c>
      <c r="L74" s="44">
        <f t="shared" si="1"/>
        <v>2985</v>
      </c>
      <c r="M74" s="20">
        <v>39356</v>
      </c>
      <c r="N74" s="20">
        <v>39721</v>
      </c>
      <c r="O74" s="50">
        <v>39545</v>
      </c>
      <c r="P74" s="51">
        <v>39545</v>
      </c>
      <c r="Q74" s="103">
        <v>39688</v>
      </c>
      <c r="R74" s="101">
        <v>39688</v>
      </c>
    </row>
    <row r="75" spans="2:18" customFormat="1" x14ac:dyDescent="0.2">
      <c r="B75" s="17" t="s">
        <v>367</v>
      </c>
      <c r="C75" s="17" t="s">
        <v>368</v>
      </c>
      <c r="D75" s="185" t="s">
        <v>369</v>
      </c>
      <c r="E75" s="61">
        <v>-13.91</v>
      </c>
      <c r="F75" s="83">
        <v>2280.14</v>
      </c>
      <c r="G75" s="44">
        <v>929.93</v>
      </c>
      <c r="H75" s="21">
        <f t="shared" si="2"/>
        <v>0.40783899234257548</v>
      </c>
      <c r="I75" s="19">
        <f t="shared" si="0"/>
        <v>1.7060578507881391E-4</v>
      </c>
      <c r="J75" s="49">
        <v>3210.07</v>
      </c>
      <c r="K75" s="49">
        <v>2280.14</v>
      </c>
      <c r="L75" s="44">
        <f t="shared" si="1"/>
        <v>929.93000000000029</v>
      </c>
      <c r="M75" s="20">
        <v>39356</v>
      </c>
      <c r="N75" s="20">
        <v>39721</v>
      </c>
      <c r="O75" s="50">
        <v>39252</v>
      </c>
      <c r="P75" s="51">
        <v>39252</v>
      </c>
      <c r="Q75" s="103">
        <v>39317</v>
      </c>
      <c r="R75" s="101">
        <v>39317</v>
      </c>
    </row>
    <row r="76" spans="2:18" customFormat="1" x14ac:dyDescent="0.2">
      <c r="B76" s="17" t="s">
        <v>407</v>
      </c>
      <c r="C76" s="17" t="s">
        <v>408</v>
      </c>
      <c r="D76" s="185" t="s">
        <v>409</v>
      </c>
      <c r="E76" s="61">
        <v>-13.89</v>
      </c>
      <c r="F76" s="83">
        <v>6361</v>
      </c>
      <c r="G76" s="44">
        <v>-3804.61</v>
      </c>
      <c r="H76" s="21">
        <f t="shared" si="2"/>
        <v>-0.59811507624587334</v>
      </c>
      <c r="I76" s="19">
        <f t="shared" si="0"/>
        <v>1.3586461445315182E-4</v>
      </c>
      <c r="J76" s="49">
        <v>2556.39</v>
      </c>
      <c r="K76" s="49">
        <v>6361</v>
      </c>
      <c r="L76" s="44">
        <f t="shared" si="1"/>
        <v>-3804.61</v>
      </c>
      <c r="M76" s="20">
        <v>39356</v>
      </c>
      <c r="N76" s="20">
        <v>39721</v>
      </c>
      <c r="O76" s="50">
        <v>39269</v>
      </c>
      <c r="P76" s="51">
        <v>39269</v>
      </c>
      <c r="Q76" s="103">
        <v>39634</v>
      </c>
      <c r="R76" s="101">
        <v>39634</v>
      </c>
    </row>
    <row r="77" spans="2:18" customFormat="1" x14ac:dyDescent="0.2">
      <c r="B77" s="17" t="s">
        <v>2116</v>
      </c>
      <c r="C77" s="17" t="s">
        <v>2117</v>
      </c>
      <c r="D77" s="185" t="s">
        <v>2118</v>
      </c>
      <c r="E77" s="61">
        <v>-13.15</v>
      </c>
      <c r="F77" s="83">
        <v>3341.18</v>
      </c>
      <c r="G77" s="44">
        <v>-426.3</v>
      </c>
      <c r="H77" s="21">
        <f t="shared" si="2"/>
        <v>-0.1275896539545909</v>
      </c>
      <c r="I77" s="19">
        <f t="shared" si="0"/>
        <v>1.5491730423652228E-4</v>
      </c>
      <c r="J77" s="49">
        <v>2914.88</v>
      </c>
      <c r="K77" s="49">
        <v>3341.18</v>
      </c>
      <c r="L77" s="44">
        <f t="shared" si="1"/>
        <v>-426.29999999999973</v>
      </c>
      <c r="M77" s="20">
        <v>39356</v>
      </c>
      <c r="N77" s="20">
        <v>39721</v>
      </c>
      <c r="O77" s="50">
        <v>39310</v>
      </c>
      <c r="P77" s="51">
        <v>39310</v>
      </c>
      <c r="Q77" s="103">
        <v>39325</v>
      </c>
      <c r="R77" s="101">
        <v>39325</v>
      </c>
    </row>
    <row r="78" spans="2:18" customFormat="1" x14ac:dyDescent="0.2">
      <c r="B78" s="17" t="s">
        <v>1685</v>
      </c>
      <c r="C78" s="17" t="s">
        <v>1686</v>
      </c>
      <c r="D78" s="185" t="s">
        <v>1687</v>
      </c>
      <c r="E78" s="61">
        <v>-12.48</v>
      </c>
      <c r="F78" s="83">
        <v>5157</v>
      </c>
      <c r="G78" s="44">
        <v>-1207.95</v>
      </c>
      <c r="H78" s="19">
        <f t="shared" si="2"/>
        <v>-0.23423502036067481</v>
      </c>
      <c r="I78" s="19">
        <f t="shared" ref="I78:I141" si="3">J78/18815716</f>
        <v>2.0988039998052693E-4</v>
      </c>
      <c r="J78" s="49">
        <v>3949.05</v>
      </c>
      <c r="K78" s="49">
        <v>5157</v>
      </c>
      <c r="L78" s="44">
        <f t="shared" si="1"/>
        <v>-1207.9499999999998</v>
      </c>
      <c r="M78" s="20">
        <v>39356</v>
      </c>
      <c r="N78" s="20">
        <v>39721</v>
      </c>
      <c r="O78" s="50">
        <v>39111</v>
      </c>
      <c r="P78" s="51">
        <v>39111</v>
      </c>
      <c r="Q78" s="103">
        <v>39476</v>
      </c>
      <c r="R78" s="101">
        <v>39476</v>
      </c>
    </row>
    <row r="79" spans="2:18" customFormat="1" x14ac:dyDescent="0.2">
      <c r="B79" s="17" t="s">
        <v>1646</v>
      </c>
      <c r="C79" s="17" t="s">
        <v>1647</v>
      </c>
      <c r="D79" s="185" t="s">
        <v>1648</v>
      </c>
      <c r="E79" s="61">
        <v>-11.44</v>
      </c>
      <c r="F79" s="83">
        <v>7775</v>
      </c>
      <c r="G79" s="44">
        <v>1105</v>
      </c>
      <c r="H79" s="19">
        <f t="shared" si="2"/>
        <v>0.14212218649517686</v>
      </c>
      <c r="I79" s="19">
        <f t="shared" si="3"/>
        <v>4.7194589884328613E-4</v>
      </c>
      <c r="J79" s="49">
        <v>8880</v>
      </c>
      <c r="K79" s="49">
        <v>7775</v>
      </c>
      <c r="L79" s="44">
        <f t="shared" si="1"/>
        <v>1105</v>
      </c>
      <c r="M79" s="20">
        <v>39356</v>
      </c>
      <c r="N79" s="20">
        <v>39721</v>
      </c>
      <c r="O79" s="50">
        <v>39091</v>
      </c>
      <c r="P79" s="51">
        <v>39091</v>
      </c>
      <c r="Q79" s="103">
        <v>39456</v>
      </c>
      <c r="R79" s="101">
        <v>39456</v>
      </c>
    </row>
    <row r="80" spans="2:18" customFormat="1" x14ac:dyDescent="0.2">
      <c r="B80" s="17" t="s">
        <v>2107</v>
      </c>
      <c r="C80" s="17" t="s">
        <v>2108</v>
      </c>
      <c r="D80" s="185" t="s">
        <v>2109</v>
      </c>
      <c r="E80" s="61">
        <v>-10.86</v>
      </c>
      <c r="F80" s="83">
        <v>3777.71</v>
      </c>
      <c r="G80" s="44">
        <v>1050.7</v>
      </c>
      <c r="H80" s="19">
        <f t="shared" si="2"/>
        <v>0.27813146059385185</v>
      </c>
      <c r="I80" s="19">
        <f t="shared" si="3"/>
        <v>2.5661579926057555E-4</v>
      </c>
      <c r="J80" s="49">
        <v>4828.41</v>
      </c>
      <c r="K80" s="49">
        <v>3777.71</v>
      </c>
      <c r="L80" s="44">
        <f t="shared" si="1"/>
        <v>1050.6999999999998</v>
      </c>
      <c r="M80" s="20">
        <v>39356</v>
      </c>
      <c r="N80" s="20">
        <v>39721</v>
      </c>
      <c r="O80" s="50">
        <v>39297</v>
      </c>
      <c r="P80" s="51">
        <v>39297</v>
      </c>
      <c r="Q80" s="103">
        <v>39661</v>
      </c>
      <c r="R80" s="101">
        <v>39661</v>
      </c>
    </row>
    <row r="81" spans="2:18" customFormat="1" x14ac:dyDescent="0.2">
      <c r="B81" s="17" t="s">
        <v>376</v>
      </c>
      <c r="C81" s="17" t="s">
        <v>377</v>
      </c>
      <c r="D81" s="185" t="s">
        <v>1702</v>
      </c>
      <c r="E81" s="61">
        <v>-9.8400000000000052</v>
      </c>
      <c r="F81" s="83">
        <v>1607.66</v>
      </c>
      <c r="G81" s="44">
        <v>224.3</v>
      </c>
      <c r="H81" s="19">
        <f t="shared" si="2"/>
        <v>0.13951955015363945</v>
      </c>
      <c r="I81" s="19">
        <f t="shared" si="3"/>
        <v>9.7363289284340822E-5</v>
      </c>
      <c r="J81" s="49">
        <v>1831.96</v>
      </c>
      <c r="K81" s="49">
        <v>1607.66</v>
      </c>
      <c r="L81" s="44">
        <f t="shared" si="1"/>
        <v>224.29999999999995</v>
      </c>
      <c r="M81" s="20">
        <v>39356</v>
      </c>
      <c r="N81" s="20">
        <v>39721</v>
      </c>
      <c r="O81" s="50">
        <v>39258</v>
      </c>
      <c r="P81" s="51">
        <v>39258</v>
      </c>
      <c r="Q81" s="103">
        <v>39311</v>
      </c>
      <c r="R81" s="101">
        <v>39311</v>
      </c>
    </row>
    <row r="82" spans="2:18" customFormat="1" x14ac:dyDescent="0.2">
      <c r="B82" s="17" t="s">
        <v>1673</v>
      </c>
      <c r="C82" s="17" t="s">
        <v>1674</v>
      </c>
      <c r="D82" s="185" t="s">
        <v>1675</v>
      </c>
      <c r="E82" s="61">
        <v>-8.84</v>
      </c>
      <c r="F82" s="83">
        <v>33346.49</v>
      </c>
      <c r="G82" s="44">
        <v>2426.75</v>
      </c>
      <c r="H82" s="21">
        <f t="shared" si="2"/>
        <v>7.2773776190537598E-2</v>
      </c>
      <c r="I82" s="19">
        <f t="shared" si="3"/>
        <v>1.9012425570198868E-3</v>
      </c>
      <c r="J82" s="49">
        <v>35773.24</v>
      </c>
      <c r="K82" s="49">
        <v>33346.49</v>
      </c>
      <c r="L82" s="44">
        <f t="shared" si="1"/>
        <v>2426.75</v>
      </c>
      <c r="M82" s="20">
        <v>39356</v>
      </c>
      <c r="N82" s="20">
        <v>39721</v>
      </c>
      <c r="O82" s="50">
        <v>39101</v>
      </c>
      <c r="P82" s="51">
        <v>39101</v>
      </c>
      <c r="Q82" s="103">
        <v>39294</v>
      </c>
      <c r="R82" s="101">
        <v>39294</v>
      </c>
    </row>
    <row r="83" spans="2:18" customFormat="1" x14ac:dyDescent="0.2">
      <c r="B83" s="17" t="s">
        <v>1949</v>
      </c>
      <c r="C83" s="17" t="s">
        <v>2668</v>
      </c>
      <c r="D83" s="185" t="s">
        <v>2819</v>
      </c>
      <c r="E83" s="61">
        <v>-8.5400000000000063</v>
      </c>
      <c r="F83" s="83">
        <v>0</v>
      </c>
      <c r="G83" s="44">
        <v>-38000</v>
      </c>
      <c r="H83" s="19" t="e">
        <f t="shared" si="2"/>
        <v>#DIV/0!</v>
      </c>
      <c r="I83" s="19">
        <f t="shared" si="3"/>
        <v>-2.0195883058609092E-3</v>
      </c>
      <c r="J83" s="49">
        <v>-38000</v>
      </c>
      <c r="K83" s="49">
        <v>0</v>
      </c>
      <c r="L83" s="44">
        <f t="shared" si="1"/>
        <v>-38000</v>
      </c>
      <c r="M83" s="20">
        <v>39356</v>
      </c>
      <c r="N83" s="20">
        <v>39721</v>
      </c>
      <c r="O83" s="50" t="s">
        <v>2669</v>
      </c>
      <c r="P83" s="51" t="s">
        <v>334</v>
      </c>
      <c r="Q83" s="103" t="s">
        <v>2669</v>
      </c>
      <c r="R83" s="101" t="s">
        <v>334</v>
      </c>
    </row>
    <row r="84" spans="2:18" customFormat="1" x14ac:dyDescent="0.2">
      <c r="B84" s="17" t="s">
        <v>1745</v>
      </c>
      <c r="C84" s="17" t="s">
        <v>1950</v>
      </c>
      <c r="D84" s="185" t="s">
        <v>1951</v>
      </c>
      <c r="E84" s="61">
        <v>-7.03</v>
      </c>
      <c r="F84" s="83">
        <v>18000</v>
      </c>
      <c r="G84" s="44">
        <v>4699.88</v>
      </c>
      <c r="H84" s="19">
        <f t="shared" si="2"/>
        <v>0.26110444444444447</v>
      </c>
      <c r="I84" s="19">
        <f t="shared" si="3"/>
        <v>1.2064318998012088E-3</v>
      </c>
      <c r="J84" s="49">
        <v>22699.88</v>
      </c>
      <c r="K84" s="49">
        <v>18000</v>
      </c>
      <c r="L84" s="44">
        <f t="shared" si="1"/>
        <v>4699.880000000001</v>
      </c>
      <c r="M84" s="20">
        <v>39356</v>
      </c>
      <c r="N84" s="20">
        <v>39721</v>
      </c>
      <c r="O84" s="50">
        <v>39149</v>
      </c>
      <c r="P84" s="51">
        <v>39149</v>
      </c>
      <c r="Q84" s="103">
        <v>39515</v>
      </c>
      <c r="R84" s="101">
        <v>39515</v>
      </c>
    </row>
    <row r="85" spans="2:18" customFormat="1" x14ac:dyDescent="0.2">
      <c r="B85" s="17" t="s">
        <v>378</v>
      </c>
      <c r="C85" s="17" t="s">
        <v>379</v>
      </c>
      <c r="D85" s="185" t="s">
        <v>380</v>
      </c>
      <c r="E85" s="61">
        <v>-6.89</v>
      </c>
      <c r="F85" s="83">
        <v>3773.5</v>
      </c>
      <c r="G85" s="44">
        <v>-1285.44</v>
      </c>
      <c r="H85" s="19">
        <f t="shared" si="2"/>
        <v>-0.34064926460845368</v>
      </c>
      <c r="I85" s="19">
        <f t="shared" si="3"/>
        <v>1.3223307579684983E-4</v>
      </c>
      <c r="J85" s="49">
        <v>2488.06</v>
      </c>
      <c r="K85" s="49">
        <v>3773.5</v>
      </c>
      <c r="L85" s="44">
        <f t="shared" si="1"/>
        <v>-1285.44</v>
      </c>
      <c r="M85" s="20">
        <v>39356</v>
      </c>
      <c r="N85" s="20">
        <v>39721</v>
      </c>
      <c r="O85" s="50">
        <v>39258</v>
      </c>
      <c r="P85" s="51">
        <v>39258</v>
      </c>
      <c r="Q85" s="103">
        <v>39318</v>
      </c>
      <c r="R85" s="101">
        <v>39318</v>
      </c>
    </row>
    <row r="86" spans="2:18" customFormat="1" x14ac:dyDescent="0.2">
      <c r="B86" s="17" t="s">
        <v>1961</v>
      </c>
      <c r="C86" s="17" t="s">
        <v>1962</v>
      </c>
      <c r="D86" s="185" t="s">
        <v>1963</v>
      </c>
      <c r="E86" s="61">
        <v>-6.77</v>
      </c>
      <c r="F86" s="83">
        <v>7008</v>
      </c>
      <c r="G86" s="44">
        <v>-3875.99</v>
      </c>
      <c r="H86" s="21">
        <f t="shared" si="2"/>
        <v>-0.55308076484018265</v>
      </c>
      <c r="I86" s="19">
        <f t="shared" si="3"/>
        <v>1.6645712552209015E-4</v>
      </c>
      <c r="J86" s="49">
        <v>3132.01</v>
      </c>
      <c r="K86" s="49">
        <v>7008</v>
      </c>
      <c r="L86" s="44">
        <f t="shared" si="1"/>
        <v>-3875.99</v>
      </c>
      <c r="M86" s="20">
        <v>39356</v>
      </c>
      <c r="N86" s="20">
        <v>39721</v>
      </c>
      <c r="O86" s="50">
        <v>39156</v>
      </c>
      <c r="P86" s="51">
        <v>39156</v>
      </c>
      <c r="Q86" s="103">
        <v>39522</v>
      </c>
      <c r="R86" s="101">
        <v>39522</v>
      </c>
    </row>
    <row r="87" spans="2:18" customFormat="1" x14ac:dyDescent="0.2">
      <c r="B87" s="17" t="s">
        <v>2060</v>
      </c>
      <c r="C87" s="17" t="s">
        <v>2061</v>
      </c>
      <c r="D87" s="185" t="s">
        <v>2062</v>
      </c>
      <c r="E87" s="61">
        <v>-4.83</v>
      </c>
      <c r="F87" s="83">
        <v>1892.66</v>
      </c>
      <c r="G87" s="44">
        <v>17.889999999999873</v>
      </c>
      <c r="H87" s="19">
        <f t="shared" si="2"/>
        <v>9.4523052212229734E-3</v>
      </c>
      <c r="I87" s="19">
        <f t="shared" si="3"/>
        <v>1.0154011678322525E-4</v>
      </c>
      <c r="J87" s="49">
        <v>1910.55</v>
      </c>
      <c r="K87" s="49">
        <v>1892.66</v>
      </c>
      <c r="L87" s="44">
        <f t="shared" si="1"/>
        <v>17.889999999999873</v>
      </c>
      <c r="M87" s="20">
        <v>39356</v>
      </c>
      <c r="N87" s="20">
        <v>39721</v>
      </c>
      <c r="O87" s="50">
        <v>39211</v>
      </c>
      <c r="P87" s="51">
        <v>39211</v>
      </c>
      <c r="Q87" s="103">
        <v>39325</v>
      </c>
      <c r="R87" s="101">
        <v>39325</v>
      </c>
    </row>
    <row r="88" spans="2:18" customFormat="1" x14ac:dyDescent="0.2">
      <c r="B88" s="17" t="s">
        <v>1556</v>
      </c>
      <c r="C88" s="17" t="s">
        <v>1557</v>
      </c>
      <c r="D88" s="185" t="s">
        <v>1558</v>
      </c>
      <c r="E88" s="61">
        <v>-4.18</v>
      </c>
      <c r="F88" s="83">
        <v>18682.349999999999</v>
      </c>
      <c r="G88" s="44">
        <v>5206.1000000000004</v>
      </c>
      <c r="H88" s="21">
        <f t="shared" si="2"/>
        <v>0.27866408669144943</v>
      </c>
      <c r="I88" s="19">
        <f t="shared" si="3"/>
        <v>1.2696009017142903E-3</v>
      </c>
      <c r="J88" s="49">
        <v>23888.45</v>
      </c>
      <c r="K88" s="49">
        <v>18682.349999999999</v>
      </c>
      <c r="L88" s="44">
        <f t="shared" si="1"/>
        <v>5206.1000000000022</v>
      </c>
      <c r="M88" s="20">
        <v>39356</v>
      </c>
      <c r="N88" s="20">
        <v>39721</v>
      </c>
      <c r="O88" s="50">
        <v>39029</v>
      </c>
      <c r="P88" s="51">
        <v>39029</v>
      </c>
      <c r="Q88" s="103">
        <v>39394</v>
      </c>
      <c r="R88" s="101">
        <v>39394</v>
      </c>
    </row>
    <row r="89" spans="2:18" customFormat="1" x14ac:dyDescent="0.2">
      <c r="B89" s="17" t="s">
        <v>2328</v>
      </c>
      <c r="C89" s="17" t="s">
        <v>2329</v>
      </c>
      <c r="D89" s="185" t="s">
        <v>2330</v>
      </c>
      <c r="E89" s="61">
        <v>-3.77</v>
      </c>
      <c r="F89" s="83">
        <v>7995.58</v>
      </c>
      <c r="G89" s="44">
        <v>-1447.28</v>
      </c>
      <c r="H89" s="19">
        <f t="shared" si="2"/>
        <v>-0.18101000802943626</v>
      </c>
      <c r="I89" s="19">
        <f t="shared" si="3"/>
        <v>3.4802289745444715E-4</v>
      </c>
      <c r="J89" s="49">
        <v>6548.3</v>
      </c>
      <c r="K89" s="49">
        <v>7995.58</v>
      </c>
      <c r="L89" s="44">
        <f t="shared" si="1"/>
        <v>-1447.2799999999997</v>
      </c>
      <c r="M89" s="20">
        <v>39356</v>
      </c>
      <c r="N89" s="20">
        <v>39721</v>
      </c>
      <c r="O89" s="50">
        <v>39356</v>
      </c>
      <c r="P89" s="51">
        <v>39356</v>
      </c>
      <c r="Q89" s="103">
        <v>39727</v>
      </c>
      <c r="R89" s="101">
        <v>39727</v>
      </c>
    </row>
    <row r="90" spans="2:18" customFormat="1" x14ac:dyDescent="0.2">
      <c r="B90" s="17" t="s">
        <v>36</v>
      </c>
      <c r="C90" s="17" t="s">
        <v>37</v>
      </c>
      <c r="D90" s="185" t="s">
        <v>38</v>
      </c>
      <c r="E90" s="61">
        <v>-3.47</v>
      </c>
      <c r="F90" s="83">
        <v>29817.96</v>
      </c>
      <c r="G90" s="44">
        <v>-12757.38</v>
      </c>
      <c r="H90" s="21">
        <f t="shared" si="2"/>
        <v>-0.42784214614279448</v>
      </c>
      <c r="I90" s="19">
        <f t="shared" si="3"/>
        <v>9.0671968050538192E-4</v>
      </c>
      <c r="J90" s="49">
        <v>17060.580000000002</v>
      </c>
      <c r="K90" s="49">
        <v>29817.96</v>
      </c>
      <c r="L90" s="44">
        <f t="shared" si="1"/>
        <v>-12757.379999999997</v>
      </c>
      <c r="M90" s="20">
        <v>39356</v>
      </c>
      <c r="N90" s="20">
        <v>39721</v>
      </c>
      <c r="O90" s="50">
        <v>38883</v>
      </c>
      <c r="P90" s="51">
        <v>38883</v>
      </c>
      <c r="Q90" s="103">
        <v>38960</v>
      </c>
      <c r="R90" s="101">
        <v>38960</v>
      </c>
    </row>
    <row r="91" spans="2:18" customFormat="1" x14ac:dyDescent="0.2">
      <c r="B91" s="17" t="s">
        <v>410</v>
      </c>
      <c r="C91" s="17" t="s">
        <v>411</v>
      </c>
      <c r="D91" s="185" t="s">
        <v>412</v>
      </c>
      <c r="E91" s="61">
        <v>-2.1800000000000002</v>
      </c>
      <c r="F91" s="83">
        <v>3604</v>
      </c>
      <c r="G91" s="44">
        <v>-3163.16</v>
      </c>
      <c r="H91" s="21">
        <f t="shared" si="2"/>
        <v>-0.87768035516093224</v>
      </c>
      <c r="I91" s="19">
        <f t="shared" si="3"/>
        <v>2.3429350230413764E-5</v>
      </c>
      <c r="J91" s="49">
        <v>440.84</v>
      </c>
      <c r="K91" s="49">
        <v>3604</v>
      </c>
      <c r="L91" s="44">
        <f t="shared" si="1"/>
        <v>-3163.16</v>
      </c>
      <c r="M91" s="20">
        <v>39356</v>
      </c>
      <c r="N91" s="20">
        <v>39721</v>
      </c>
      <c r="O91" s="50">
        <v>39269</v>
      </c>
      <c r="P91" s="51">
        <v>39269</v>
      </c>
      <c r="Q91" s="103">
        <v>39634</v>
      </c>
      <c r="R91" s="101">
        <v>39634</v>
      </c>
    </row>
    <row r="92" spans="2:18" customFormat="1" x14ac:dyDescent="0.2">
      <c r="B92" s="17" t="s">
        <v>1655</v>
      </c>
      <c r="C92" s="17" t="s">
        <v>1656</v>
      </c>
      <c r="D92" s="185" t="s">
        <v>1657</v>
      </c>
      <c r="E92" s="61">
        <v>-1.31</v>
      </c>
      <c r="F92" s="83">
        <v>30110</v>
      </c>
      <c r="G92" s="44">
        <v>4339.01</v>
      </c>
      <c r="H92" s="21">
        <f t="shared" si="2"/>
        <v>0.14410528063766193</v>
      </c>
      <c r="I92" s="19">
        <f t="shared" si="3"/>
        <v>1.8308636248548821E-3</v>
      </c>
      <c r="J92" s="49">
        <v>34449.01</v>
      </c>
      <c r="K92" s="49">
        <v>30110</v>
      </c>
      <c r="L92" s="44">
        <f t="shared" si="1"/>
        <v>4339.010000000002</v>
      </c>
      <c r="M92" s="20">
        <v>39356</v>
      </c>
      <c r="N92" s="20">
        <v>39721</v>
      </c>
      <c r="O92" s="50">
        <v>39092</v>
      </c>
      <c r="P92" s="51">
        <v>39092</v>
      </c>
      <c r="Q92" s="103">
        <v>39457</v>
      </c>
      <c r="R92" s="101">
        <v>39457</v>
      </c>
    </row>
    <row r="93" spans="2:18" customFormat="1" x14ac:dyDescent="0.2">
      <c r="B93" s="17" t="s">
        <v>918</v>
      </c>
      <c r="C93" s="17" t="s">
        <v>919</v>
      </c>
      <c r="D93" s="185" t="s">
        <v>920</v>
      </c>
      <c r="E93" s="61">
        <v>0</v>
      </c>
      <c r="F93" s="83">
        <v>9066.35</v>
      </c>
      <c r="G93" s="44">
        <v>-9066.35</v>
      </c>
      <c r="H93" s="19">
        <f t="shared" si="2"/>
        <v>-1</v>
      </c>
      <c r="I93" s="19">
        <f t="shared" si="3"/>
        <v>0</v>
      </c>
      <c r="J93" s="49">
        <v>0</v>
      </c>
      <c r="K93" s="49">
        <v>9066.35</v>
      </c>
      <c r="L93" s="44">
        <f t="shared" si="1"/>
        <v>-9066.35</v>
      </c>
      <c r="M93" s="20">
        <v>39356</v>
      </c>
      <c r="N93" s="20">
        <v>39721</v>
      </c>
      <c r="O93" s="50">
        <v>39493</v>
      </c>
      <c r="P93" s="51">
        <v>39493</v>
      </c>
      <c r="Q93" s="103">
        <v>39717</v>
      </c>
      <c r="R93" s="101">
        <v>39717</v>
      </c>
    </row>
    <row r="94" spans="2:18" customFormat="1" x14ac:dyDescent="0.2">
      <c r="B94" s="17" t="s">
        <v>924</v>
      </c>
      <c r="C94" s="17" t="s">
        <v>925</v>
      </c>
      <c r="D94" s="185" t="s">
        <v>1201</v>
      </c>
      <c r="E94" s="61">
        <v>0</v>
      </c>
      <c r="F94" s="83">
        <v>9066.35</v>
      </c>
      <c r="G94" s="44">
        <v>-9066.35</v>
      </c>
      <c r="H94" s="21">
        <f t="shared" si="2"/>
        <v>-1</v>
      </c>
      <c r="I94" s="19">
        <f t="shared" si="3"/>
        <v>0</v>
      </c>
      <c r="J94" s="49">
        <v>0</v>
      </c>
      <c r="K94" s="49">
        <v>9066.35</v>
      </c>
      <c r="L94" s="44">
        <f t="shared" si="1"/>
        <v>-9066.35</v>
      </c>
      <c r="M94" s="20">
        <v>39356</v>
      </c>
      <c r="N94" s="20">
        <v>39721</v>
      </c>
      <c r="O94" s="50">
        <v>39495</v>
      </c>
      <c r="P94" s="51">
        <v>39495</v>
      </c>
      <c r="Q94" s="103">
        <v>39717</v>
      </c>
      <c r="R94" s="101">
        <v>39717</v>
      </c>
    </row>
    <row r="95" spans="2:18" customFormat="1" x14ac:dyDescent="0.2">
      <c r="B95" s="17" t="s">
        <v>1854</v>
      </c>
      <c r="C95" s="17" t="s">
        <v>1855</v>
      </c>
      <c r="D95" s="185" t="s">
        <v>1855</v>
      </c>
      <c r="E95" s="61">
        <v>1.28</v>
      </c>
      <c r="F95" s="83" t="s">
        <v>2801</v>
      </c>
      <c r="G95" s="71" t="s">
        <v>2907</v>
      </c>
      <c r="H95" s="35" t="s">
        <v>2907</v>
      </c>
      <c r="I95" s="19">
        <f t="shared" si="3"/>
        <v>8.9389477392197034E-2</v>
      </c>
      <c r="J95" s="49">
        <v>1681927.02</v>
      </c>
      <c r="K95" s="49" t="s">
        <v>2801</v>
      </c>
      <c r="L95" s="44" t="s">
        <v>2907</v>
      </c>
      <c r="M95" s="20">
        <v>39356</v>
      </c>
      <c r="N95" s="20">
        <v>39721</v>
      </c>
      <c r="O95" s="50">
        <v>38632</v>
      </c>
      <c r="P95" s="51">
        <v>38632</v>
      </c>
      <c r="Q95" s="103">
        <v>38632</v>
      </c>
      <c r="R95" s="101">
        <v>38632</v>
      </c>
    </row>
    <row r="96" spans="2:18" customFormat="1" x14ac:dyDescent="0.2">
      <c r="B96" s="17" t="s">
        <v>1414</v>
      </c>
      <c r="C96" s="17" t="s">
        <v>1415</v>
      </c>
      <c r="D96" s="185" t="s">
        <v>1416</v>
      </c>
      <c r="E96" s="61">
        <v>1.4500000000000455</v>
      </c>
      <c r="F96" s="83">
        <v>1538.01</v>
      </c>
      <c r="G96" s="44">
        <v>1230.1400000000001</v>
      </c>
      <c r="H96" s="19">
        <f t="shared" ref="H96:H107" si="4">G96/F96</f>
        <v>0.79982574885728963</v>
      </c>
      <c r="I96" s="19">
        <f t="shared" si="3"/>
        <v>1.4711903602286514E-4</v>
      </c>
      <c r="J96" s="49">
        <v>2768.15</v>
      </c>
      <c r="K96" s="49">
        <v>1538.01</v>
      </c>
      <c r="L96" s="44">
        <f t="shared" ref="L96:L107" si="5">J96-K96</f>
        <v>1230.1400000000001</v>
      </c>
      <c r="M96" s="20">
        <v>39356</v>
      </c>
      <c r="N96" s="20">
        <v>39721</v>
      </c>
      <c r="O96" s="50">
        <v>39657</v>
      </c>
      <c r="P96" s="51">
        <v>39657</v>
      </c>
      <c r="Q96" s="103">
        <v>40004</v>
      </c>
      <c r="R96" s="101">
        <v>40004</v>
      </c>
    </row>
    <row r="97" spans="2:18" customFormat="1" x14ac:dyDescent="0.2">
      <c r="B97" s="17" t="s">
        <v>2122</v>
      </c>
      <c r="C97" s="17" t="s">
        <v>2123</v>
      </c>
      <c r="D97" s="185" t="s">
        <v>2124</v>
      </c>
      <c r="E97" s="61">
        <v>7.53</v>
      </c>
      <c r="F97" s="83">
        <v>14703</v>
      </c>
      <c r="G97" s="44">
        <v>-14058</v>
      </c>
      <c r="H97" s="21">
        <f t="shared" si="4"/>
        <v>-0.95613140175474398</v>
      </c>
      <c r="I97" s="19">
        <f t="shared" si="3"/>
        <v>3.4279854138954906E-5</v>
      </c>
      <c r="J97" s="49">
        <v>645</v>
      </c>
      <c r="K97" s="49">
        <v>14703</v>
      </c>
      <c r="L97" s="44">
        <f t="shared" si="5"/>
        <v>-14058</v>
      </c>
      <c r="M97" s="20">
        <v>39356</v>
      </c>
      <c r="N97" s="20">
        <v>39721</v>
      </c>
      <c r="O97" s="50">
        <v>39314</v>
      </c>
      <c r="P97" s="51">
        <v>39314</v>
      </c>
      <c r="Q97" s="103">
        <v>39387</v>
      </c>
      <c r="R97" s="101">
        <v>39387</v>
      </c>
    </row>
    <row r="98" spans="2:18" customFormat="1" x14ac:dyDescent="0.2">
      <c r="B98" s="17" t="s">
        <v>2113</v>
      </c>
      <c r="C98" s="17" t="s">
        <v>2114</v>
      </c>
      <c r="D98" s="185" t="s">
        <v>2115</v>
      </c>
      <c r="E98" s="61">
        <v>11.49</v>
      </c>
      <c r="F98" s="83">
        <v>-24825</v>
      </c>
      <c r="G98" s="44">
        <v>11.490000000001601</v>
      </c>
      <c r="H98" s="19">
        <f t="shared" si="4"/>
        <v>-4.6283987915414303E-4</v>
      </c>
      <c r="I98" s="19">
        <f t="shared" si="3"/>
        <v>-1.31876512166744E-3</v>
      </c>
      <c r="J98" s="49">
        <v>-24813.51</v>
      </c>
      <c r="K98" s="49">
        <v>-24825</v>
      </c>
      <c r="L98" s="44">
        <f t="shared" si="5"/>
        <v>11.490000000001601</v>
      </c>
      <c r="M98" s="20">
        <v>39356</v>
      </c>
      <c r="N98" s="20">
        <v>39721</v>
      </c>
      <c r="O98" s="50">
        <v>39304</v>
      </c>
      <c r="P98" s="51">
        <v>39304</v>
      </c>
      <c r="Q98" s="103">
        <v>39448</v>
      </c>
      <c r="R98" s="101">
        <v>39448</v>
      </c>
    </row>
    <row r="99" spans="2:18" customFormat="1" x14ac:dyDescent="0.2">
      <c r="B99" s="17" t="s">
        <v>2119</v>
      </c>
      <c r="C99" s="17" t="s">
        <v>2120</v>
      </c>
      <c r="D99" s="185" t="s">
        <v>2121</v>
      </c>
      <c r="E99" s="61">
        <v>12.74</v>
      </c>
      <c r="F99" s="83">
        <v>350</v>
      </c>
      <c r="G99" s="44">
        <v>-283.69</v>
      </c>
      <c r="H99" s="21">
        <f t="shared" si="4"/>
        <v>-0.81054285714285712</v>
      </c>
      <c r="I99" s="19">
        <f t="shared" si="3"/>
        <v>3.5241815937272863E-6</v>
      </c>
      <c r="J99" s="49">
        <v>66.31</v>
      </c>
      <c r="K99" s="49">
        <v>350</v>
      </c>
      <c r="L99" s="44">
        <f t="shared" si="5"/>
        <v>-283.69</v>
      </c>
      <c r="M99" s="20">
        <v>39356</v>
      </c>
      <c r="N99" s="20">
        <v>39721</v>
      </c>
      <c r="O99" s="50">
        <v>39311</v>
      </c>
      <c r="P99" s="51">
        <v>39311</v>
      </c>
      <c r="Q99" s="103">
        <v>39352</v>
      </c>
      <c r="R99" s="101">
        <v>39352</v>
      </c>
    </row>
    <row r="100" spans="2:18" customFormat="1" x14ac:dyDescent="0.2">
      <c r="B100" s="17" t="s">
        <v>416</v>
      </c>
      <c r="C100" s="17" t="s">
        <v>417</v>
      </c>
      <c r="D100" s="185" t="s">
        <v>418</v>
      </c>
      <c r="E100" s="61">
        <v>22.99</v>
      </c>
      <c r="F100" s="83">
        <v>1869.71</v>
      </c>
      <c r="G100" s="44">
        <v>-2061.56</v>
      </c>
      <c r="H100" s="19">
        <f t="shared" si="4"/>
        <v>-1.1026094955902253</v>
      </c>
      <c r="I100" s="19">
        <f t="shared" si="3"/>
        <v>-1.0196263591563563E-5</v>
      </c>
      <c r="J100" s="49">
        <v>-191.85</v>
      </c>
      <c r="K100" s="49">
        <v>1869.71</v>
      </c>
      <c r="L100" s="44">
        <f t="shared" si="5"/>
        <v>-2061.56</v>
      </c>
      <c r="M100" s="20">
        <v>39356</v>
      </c>
      <c r="N100" s="20">
        <v>39721</v>
      </c>
      <c r="O100" s="50">
        <v>39274</v>
      </c>
      <c r="P100" s="51">
        <v>39274</v>
      </c>
      <c r="Q100" s="103">
        <v>39351</v>
      </c>
      <c r="R100" s="101">
        <v>39351</v>
      </c>
    </row>
    <row r="101" spans="2:18" customFormat="1" x14ac:dyDescent="0.2">
      <c r="B101" s="17" t="s">
        <v>2784</v>
      </c>
      <c r="C101" s="17" t="s">
        <v>2785</v>
      </c>
      <c r="D101" s="185" t="s">
        <v>2786</v>
      </c>
      <c r="E101" s="61">
        <v>40.400000000000091</v>
      </c>
      <c r="F101" s="83">
        <v>1047</v>
      </c>
      <c r="G101" s="44">
        <v>-1006.6</v>
      </c>
      <c r="H101" s="19">
        <f t="shared" si="4"/>
        <v>-0.96141356255969435</v>
      </c>
      <c r="I101" s="19">
        <f t="shared" si="3"/>
        <v>2.1471412514942344E-6</v>
      </c>
      <c r="J101" s="49">
        <v>40.400000000000091</v>
      </c>
      <c r="K101" s="49">
        <v>1047</v>
      </c>
      <c r="L101" s="44">
        <f t="shared" si="5"/>
        <v>-1006.5999999999999</v>
      </c>
      <c r="M101" s="20">
        <v>39356</v>
      </c>
      <c r="N101" s="20">
        <v>39721</v>
      </c>
      <c r="O101" s="50">
        <v>39384</v>
      </c>
      <c r="P101" s="51">
        <v>39384</v>
      </c>
      <c r="Q101" s="103">
        <v>39750</v>
      </c>
      <c r="R101" s="101">
        <v>39750</v>
      </c>
    </row>
    <row r="102" spans="2:18" customFormat="1" x14ac:dyDescent="0.2">
      <c r="B102" s="17" t="s">
        <v>1679</v>
      </c>
      <c r="C102" s="17" t="s">
        <v>1680</v>
      </c>
      <c r="D102" s="185" t="s">
        <v>1681</v>
      </c>
      <c r="E102" s="61">
        <v>42.05</v>
      </c>
      <c r="F102" s="83">
        <v>2070</v>
      </c>
      <c r="G102" s="44">
        <v>-395</v>
      </c>
      <c r="H102" s="21">
        <f t="shared" si="4"/>
        <v>-0.19082125603864733</v>
      </c>
      <c r="I102" s="19">
        <f t="shared" si="3"/>
        <v>8.9021326639921654E-5</v>
      </c>
      <c r="J102" s="49">
        <v>1675</v>
      </c>
      <c r="K102" s="49">
        <v>2070</v>
      </c>
      <c r="L102" s="44">
        <f t="shared" si="5"/>
        <v>-395</v>
      </c>
      <c r="M102" s="20">
        <v>39356</v>
      </c>
      <c r="N102" s="20">
        <v>39721</v>
      </c>
      <c r="O102" s="50">
        <v>39106</v>
      </c>
      <c r="P102" s="51">
        <v>39106</v>
      </c>
      <c r="Q102" s="103">
        <v>39479</v>
      </c>
      <c r="R102" s="101">
        <v>39479</v>
      </c>
    </row>
    <row r="103" spans="2:18" customFormat="1" x14ac:dyDescent="0.2">
      <c r="B103" s="17" t="s">
        <v>2110</v>
      </c>
      <c r="C103" s="17" t="s">
        <v>2111</v>
      </c>
      <c r="D103" s="185" t="s">
        <v>2112</v>
      </c>
      <c r="E103" s="61">
        <v>55.05</v>
      </c>
      <c r="F103" s="83">
        <v>6103.55</v>
      </c>
      <c r="G103" s="44">
        <v>299.08</v>
      </c>
      <c r="H103" s="19">
        <f t="shared" si="4"/>
        <v>4.9000991226417406E-2</v>
      </c>
      <c r="I103" s="19">
        <f t="shared" si="3"/>
        <v>3.4028096512511138E-4</v>
      </c>
      <c r="J103" s="49">
        <v>6402.63</v>
      </c>
      <c r="K103" s="49">
        <v>6103.55</v>
      </c>
      <c r="L103" s="44">
        <f t="shared" si="5"/>
        <v>299.07999999999993</v>
      </c>
      <c r="M103" s="20">
        <v>39356</v>
      </c>
      <c r="N103" s="20">
        <v>39721</v>
      </c>
      <c r="O103" s="50">
        <v>39302</v>
      </c>
      <c r="P103" s="51">
        <v>39302</v>
      </c>
      <c r="Q103" s="103">
        <v>39668</v>
      </c>
      <c r="R103" s="101">
        <v>39668</v>
      </c>
    </row>
    <row r="104" spans="2:18" customFormat="1" x14ac:dyDescent="0.2">
      <c r="B104" s="17" t="s">
        <v>425</v>
      </c>
      <c r="C104" s="17" t="s">
        <v>426</v>
      </c>
      <c r="D104" s="185" t="s">
        <v>427</v>
      </c>
      <c r="E104" s="61">
        <v>58.23</v>
      </c>
      <c r="F104" s="83">
        <v>4714</v>
      </c>
      <c r="G104" s="44">
        <v>-1419.6</v>
      </c>
      <c r="H104" s="21">
        <f t="shared" si="4"/>
        <v>-0.30114552397114974</v>
      </c>
      <c r="I104" s="19">
        <f t="shared" si="3"/>
        <v>1.7508767670600472E-4</v>
      </c>
      <c r="J104" s="49">
        <v>3294.4</v>
      </c>
      <c r="K104" s="49">
        <v>4714</v>
      </c>
      <c r="L104" s="44">
        <f t="shared" si="5"/>
        <v>-1419.6</v>
      </c>
      <c r="M104" s="20">
        <v>39356</v>
      </c>
      <c r="N104" s="20">
        <v>39721</v>
      </c>
      <c r="O104" s="50">
        <v>39279</v>
      </c>
      <c r="P104" s="51">
        <v>39279</v>
      </c>
      <c r="Q104" s="103">
        <v>39355</v>
      </c>
      <c r="R104" s="101">
        <v>39355</v>
      </c>
    </row>
    <row r="105" spans="2:18" customFormat="1" x14ac:dyDescent="0.2">
      <c r="B105" s="17" t="s">
        <v>2128</v>
      </c>
      <c r="C105" s="17" t="s">
        <v>2129</v>
      </c>
      <c r="D105" s="185" t="s">
        <v>2130</v>
      </c>
      <c r="E105" s="61">
        <v>86.4</v>
      </c>
      <c r="F105" s="83">
        <v>1103</v>
      </c>
      <c r="G105" s="44">
        <v>-551.48</v>
      </c>
      <c r="H105" s="19">
        <f t="shared" si="4"/>
        <v>-0.49998186763372621</v>
      </c>
      <c r="I105" s="19">
        <f t="shared" si="3"/>
        <v>2.9311666906537066E-5</v>
      </c>
      <c r="J105" s="49">
        <v>551.52</v>
      </c>
      <c r="K105" s="49">
        <v>1103</v>
      </c>
      <c r="L105" s="44">
        <f t="shared" si="5"/>
        <v>-551.48</v>
      </c>
      <c r="M105" s="20">
        <v>39356</v>
      </c>
      <c r="N105" s="20">
        <v>39721</v>
      </c>
      <c r="O105" s="50">
        <v>39315</v>
      </c>
      <c r="P105" s="51">
        <v>39315</v>
      </c>
      <c r="Q105" s="103">
        <v>39417</v>
      </c>
      <c r="R105" s="101">
        <v>39417</v>
      </c>
    </row>
    <row r="106" spans="2:18" customFormat="1" x14ac:dyDescent="0.2">
      <c r="B106" s="17" t="s">
        <v>2131</v>
      </c>
      <c r="C106" s="17" t="s">
        <v>2132</v>
      </c>
      <c r="D106" s="185" t="s">
        <v>2133</v>
      </c>
      <c r="E106" s="61">
        <v>142.66</v>
      </c>
      <c r="F106" s="83">
        <v>7231</v>
      </c>
      <c r="G106" s="44">
        <v>-2455.16</v>
      </c>
      <c r="H106" s="21">
        <f t="shared" si="4"/>
        <v>-0.33953256810952842</v>
      </c>
      <c r="I106" s="19">
        <f t="shared" si="3"/>
        <v>2.5382185828059904E-4</v>
      </c>
      <c r="J106" s="49">
        <v>4775.84</v>
      </c>
      <c r="K106" s="49">
        <v>7231</v>
      </c>
      <c r="L106" s="44">
        <f t="shared" si="5"/>
        <v>-2455.16</v>
      </c>
      <c r="M106" s="20">
        <v>39356</v>
      </c>
      <c r="N106" s="20">
        <v>39721</v>
      </c>
      <c r="O106" s="50">
        <v>39315</v>
      </c>
      <c r="P106" s="51">
        <v>39315</v>
      </c>
      <c r="Q106" s="103">
        <v>39416</v>
      </c>
      <c r="R106" s="101">
        <v>39416</v>
      </c>
    </row>
    <row r="107" spans="2:18" customFormat="1" x14ac:dyDescent="0.2">
      <c r="B107" s="17" t="s">
        <v>387</v>
      </c>
      <c r="C107" s="17" t="s">
        <v>388</v>
      </c>
      <c r="D107" s="185" t="s">
        <v>389</v>
      </c>
      <c r="E107" s="61">
        <v>153.35</v>
      </c>
      <c r="F107" s="83">
        <v>2150.91</v>
      </c>
      <c r="G107" s="44">
        <v>222.82</v>
      </c>
      <c r="H107" s="19">
        <f t="shared" si="4"/>
        <v>0.10359336280922958</v>
      </c>
      <c r="I107" s="19">
        <f t="shared" si="3"/>
        <v>1.2615677234924252E-4</v>
      </c>
      <c r="J107" s="49">
        <v>2373.73</v>
      </c>
      <c r="K107" s="49">
        <v>2150.91</v>
      </c>
      <c r="L107" s="44">
        <f t="shared" si="5"/>
        <v>222.82000000000016</v>
      </c>
      <c r="M107" s="20">
        <v>39356</v>
      </c>
      <c r="N107" s="20">
        <v>39721</v>
      </c>
      <c r="O107" s="50">
        <v>39261</v>
      </c>
      <c r="P107" s="51">
        <v>39261</v>
      </c>
      <c r="Q107" s="103">
        <v>39625</v>
      </c>
      <c r="R107" s="101">
        <v>39625</v>
      </c>
    </row>
    <row r="108" spans="2:18" customFormat="1" x14ac:dyDescent="0.2">
      <c r="B108" s="17" t="s">
        <v>2611</v>
      </c>
      <c r="C108" s="17" t="s">
        <v>2612</v>
      </c>
      <c r="D108" s="185" t="s">
        <v>2613</v>
      </c>
      <c r="E108" s="61">
        <v>221.95</v>
      </c>
      <c r="F108" s="83" t="s">
        <v>2801</v>
      </c>
      <c r="G108" s="71" t="s">
        <v>2907</v>
      </c>
      <c r="H108" s="36" t="s">
        <v>2907</v>
      </c>
      <c r="I108" s="19">
        <f t="shared" si="3"/>
        <v>1.0381055921549836E-3</v>
      </c>
      <c r="J108" s="49">
        <v>19532.7</v>
      </c>
      <c r="K108" s="49" t="s">
        <v>2801</v>
      </c>
      <c r="L108" s="44" t="s">
        <v>2907</v>
      </c>
      <c r="M108" s="20">
        <v>39356</v>
      </c>
      <c r="N108" s="20">
        <v>39721</v>
      </c>
      <c r="O108" s="50">
        <v>38995</v>
      </c>
      <c r="P108" s="51">
        <v>38995</v>
      </c>
      <c r="Q108" s="103">
        <v>39354</v>
      </c>
      <c r="R108" s="101">
        <v>39354</v>
      </c>
    </row>
    <row r="109" spans="2:18" customFormat="1" x14ac:dyDescent="0.2">
      <c r="B109" s="17" t="s">
        <v>422</v>
      </c>
      <c r="C109" s="17" t="s">
        <v>423</v>
      </c>
      <c r="D109" s="185" t="s">
        <v>424</v>
      </c>
      <c r="E109" s="61">
        <v>235.35</v>
      </c>
      <c r="F109" s="83">
        <v>2196.17</v>
      </c>
      <c r="G109" s="44">
        <v>1177.1500000000001</v>
      </c>
      <c r="H109" s="19">
        <f>G109/F109</f>
        <v>0.53600131137389184</v>
      </c>
      <c r="I109" s="19">
        <f t="shared" si="3"/>
        <v>1.7928204273491373E-4</v>
      </c>
      <c r="J109" s="49">
        <v>3373.32</v>
      </c>
      <c r="K109" s="49">
        <v>2196.17</v>
      </c>
      <c r="L109" s="44">
        <f>J109-K109</f>
        <v>1177.1500000000001</v>
      </c>
      <c r="M109" s="20">
        <v>39356</v>
      </c>
      <c r="N109" s="20">
        <v>39721</v>
      </c>
      <c r="O109" s="50">
        <v>39276</v>
      </c>
      <c r="P109" s="51">
        <v>39276</v>
      </c>
      <c r="Q109" s="103">
        <v>39640</v>
      </c>
      <c r="R109" s="101">
        <v>39640</v>
      </c>
    </row>
    <row r="110" spans="2:18" customFormat="1" x14ac:dyDescent="0.2">
      <c r="B110" s="17" t="s">
        <v>2523</v>
      </c>
      <c r="C110" s="17" t="s">
        <v>2524</v>
      </c>
      <c r="D110" s="185" t="s">
        <v>2524</v>
      </c>
      <c r="E110" s="61">
        <v>242.42</v>
      </c>
      <c r="F110" s="83" t="s">
        <v>2801</v>
      </c>
      <c r="G110" s="71" t="s">
        <v>2907</v>
      </c>
      <c r="H110" s="35" t="s">
        <v>2907</v>
      </c>
      <c r="I110" s="19">
        <f t="shared" si="3"/>
        <v>7.7306224753817501E-2</v>
      </c>
      <c r="J110" s="49">
        <v>1454571.97</v>
      </c>
      <c r="K110" s="49" t="s">
        <v>2801</v>
      </c>
      <c r="L110" s="44" t="s">
        <v>2907</v>
      </c>
      <c r="M110" s="20">
        <v>39356</v>
      </c>
      <c r="N110" s="20">
        <v>39721</v>
      </c>
      <c r="O110" s="50">
        <v>39720</v>
      </c>
      <c r="P110" s="51">
        <v>39720</v>
      </c>
      <c r="Q110" s="103">
        <v>40117</v>
      </c>
      <c r="R110" s="101">
        <v>40117</v>
      </c>
    </row>
    <row r="111" spans="2:18" customFormat="1" x14ac:dyDescent="0.2">
      <c r="B111" s="17" t="s">
        <v>1592</v>
      </c>
      <c r="C111" s="17" t="s">
        <v>1593</v>
      </c>
      <c r="D111" s="185" t="s">
        <v>1594</v>
      </c>
      <c r="E111" s="61">
        <v>246.36</v>
      </c>
      <c r="F111" s="83">
        <v>7020</v>
      </c>
      <c r="G111" s="44">
        <v>-3287.33</v>
      </c>
      <c r="H111" s="21">
        <f>G111/F111</f>
        <v>-0.46828062678062676</v>
      </c>
      <c r="I111" s="19">
        <f t="shared" si="3"/>
        <v>1.9838043899046947E-4</v>
      </c>
      <c r="J111" s="49">
        <v>3732.67</v>
      </c>
      <c r="K111" s="49">
        <v>7020</v>
      </c>
      <c r="L111" s="44">
        <f>J111-K111</f>
        <v>-3287.33</v>
      </c>
      <c r="M111" s="20">
        <v>39356</v>
      </c>
      <c r="N111" s="20">
        <v>39721</v>
      </c>
      <c r="O111" s="50">
        <v>39052</v>
      </c>
      <c r="P111" s="51">
        <v>39052</v>
      </c>
      <c r="Q111" s="103">
        <v>39242</v>
      </c>
      <c r="R111" s="101">
        <v>39242</v>
      </c>
    </row>
    <row r="112" spans="2:18" customFormat="1" x14ac:dyDescent="0.2">
      <c r="B112" s="17" t="s">
        <v>1396</v>
      </c>
      <c r="C112" s="17" t="s">
        <v>1397</v>
      </c>
      <c r="D112" s="185" t="s">
        <v>1398</v>
      </c>
      <c r="E112" s="61">
        <v>247.76</v>
      </c>
      <c r="F112" s="83">
        <v>22822</v>
      </c>
      <c r="G112" s="44">
        <v>-2022.09</v>
      </c>
      <c r="H112" s="19">
        <f>G112/F112</f>
        <v>-8.8602664096047667E-2</v>
      </c>
      <c r="I112" s="19">
        <f t="shared" si="3"/>
        <v>1.1054540789199837E-3</v>
      </c>
      <c r="J112" s="49">
        <v>20799.91</v>
      </c>
      <c r="K112" s="49">
        <v>22822</v>
      </c>
      <c r="L112" s="44">
        <f>J112-K112</f>
        <v>-2022.0900000000001</v>
      </c>
      <c r="M112" s="20">
        <v>39356</v>
      </c>
      <c r="N112" s="20">
        <v>39721</v>
      </c>
      <c r="O112" s="50">
        <v>39647</v>
      </c>
      <c r="P112" s="51">
        <v>39647</v>
      </c>
      <c r="Q112" s="103">
        <v>40012</v>
      </c>
      <c r="R112" s="101">
        <v>40012</v>
      </c>
    </row>
    <row r="113" spans="2:18" customFormat="1" x14ac:dyDescent="0.2">
      <c r="B113" s="17" t="s">
        <v>2334</v>
      </c>
      <c r="C113" s="17" t="s">
        <v>2335</v>
      </c>
      <c r="D113" s="185" t="s">
        <v>2336</v>
      </c>
      <c r="E113" s="61">
        <v>270.17</v>
      </c>
      <c r="F113" s="83">
        <v>4415.88</v>
      </c>
      <c r="G113" s="44">
        <v>494.87</v>
      </c>
      <c r="H113" s="19">
        <f>G113/F113</f>
        <v>0.11206599817024013</v>
      </c>
      <c r="I113" s="19">
        <f t="shared" si="3"/>
        <v>2.6099192823701207E-4</v>
      </c>
      <c r="J113" s="49">
        <v>4910.75</v>
      </c>
      <c r="K113" s="49">
        <v>4415.88</v>
      </c>
      <c r="L113" s="44">
        <f>J113-K113</f>
        <v>494.86999999999989</v>
      </c>
      <c r="M113" s="20">
        <v>39356</v>
      </c>
      <c r="N113" s="20">
        <v>39721</v>
      </c>
      <c r="O113" s="50">
        <v>39356</v>
      </c>
      <c r="P113" s="51">
        <v>39356</v>
      </c>
      <c r="Q113" s="103">
        <v>39717</v>
      </c>
      <c r="R113" s="101">
        <v>39717</v>
      </c>
    </row>
    <row r="114" spans="2:18" customFormat="1" x14ac:dyDescent="0.2">
      <c r="B114" s="17" t="s">
        <v>2519</v>
      </c>
      <c r="C114" s="17" t="s">
        <v>2520</v>
      </c>
      <c r="D114" s="185" t="s">
        <v>2520</v>
      </c>
      <c r="E114" s="61">
        <v>276.18</v>
      </c>
      <c r="F114" s="83" t="s">
        <v>2801</v>
      </c>
      <c r="G114" s="71" t="s">
        <v>2907</v>
      </c>
      <c r="H114" s="35" t="s">
        <v>2907</v>
      </c>
      <c r="I114" s="19">
        <f t="shared" si="3"/>
        <v>1.1174798769284145E-2</v>
      </c>
      <c r="J114" s="49">
        <v>210261.84</v>
      </c>
      <c r="K114" s="49" t="s">
        <v>2801</v>
      </c>
      <c r="L114" s="44" t="s">
        <v>2907</v>
      </c>
      <c r="M114" s="20">
        <v>39356</v>
      </c>
      <c r="N114" s="20">
        <v>39721</v>
      </c>
      <c r="O114" s="50">
        <v>39720</v>
      </c>
      <c r="P114" s="51">
        <v>39720</v>
      </c>
      <c r="Q114" s="103">
        <v>40117</v>
      </c>
      <c r="R114" s="101">
        <v>40117</v>
      </c>
    </row>
    <row r="115" spans="2:18" customFormat="1" x14ac:dyDescent="0.2">
      <c r="B115" s="17" t="s">
        <v>1217</v>
      </c>
      <c r="C115" s="17" t="s">
        <v>1218</v>
      </c>
      <c r="D115" s="185" t="s">
        <v>1219</v>
      </c>
      <c r="E115" s="61">
        <v>310.14999999999998</v>
      </c>
      <c r="F115" s="83">
        <v>9878</v>
      </c>
      <c r="G115" s="44">
        <v>-7796.1</v>
      </c>
      <c r="H115" s="19">
        <f>G115/F115</f>
        <v>-0.78923871228993725</v>
      </c>
      <c r="I115" s="19">
        <f t="shared" si="3"/>
        <v>1.1064686563083754E-4</v>
      </c>
      <c r="J115" s="49">
        <v>2081.9</v>
      </c>
      <c r="K115" s="49">
        <v>9878</v>
      </c>
      <c r="L115" s="44">
        <f>J115-K115</f>
        <v>-7796.1</v>
      </c>
      <c r="M115" s="20">
        <v>39356</v>
      </c>
      <c r="N115" s="20">
        <v>39721</v>
      </c>
      <c r="O115" s="50">
        <v>39500</v>
      </c>
      <c r="P115" s="51">
        <v>39500</v>
      </c>
      <c r="Q115" s="103">
        <v>39866</v>
      </c>
      <c r="R115" s="101">
        <v>39866</v>
      </c>
    </row>
    <row r="116" spans="2:18" customFormat="1" x14ac:dyDescent="0.2">
      <c r="B116" s="17" t="s">
        <v>1441</v>
      </c>
      <c r="C116" s="17" t="s">
        <v>1442</v>
      </c>
      <c r="D116" s="185" t="s">
        <v>1443</v>
      </c>
      <c r="E116" s="61">
        <v>327.81</v>
      </c>
      <c r="F116" s="83">
        <v>14018</v>
      </c>
      <c r="G116" s="44">
        <v>7321.3</v>
      </c>
      <c r="H116" s="21">
        <f>G116/F116</f>
        <v>0.52227849907262092</v>
      </c>
      <c r="I116" s="19">
        <f t="shared" si="3"/>
        <v>1.1341210719804657E-3</v>
      </c>
      <c r="J116" s="49">
        <v>21339.3</v>
      </c>
      <c r="K116" s="49">
        <v>14018</v>
      </c>
      <c r="L116" s="44">
        <f>J116-K116</f>
        <v>7321.2999999999993</v>
      </c>
      <c r="M116" s="20">
        <v>39356</v>
      </c>
      <c r="N116" s="20">
        <v>39721</v>
      </c>
      <c r="O116" s="50">
        <v>39666</v>
      </c>
      <c r="P116" s="51">
        <v>39666</v>
      </c>
      <c r="Q116" s="103">
        <v>40031</v>
      </c>
      <c r="R116" s="101">
        <v>40031</v>
      </c>
    </row>
    <row r="117" spans="2:18" customFormat="1" x14ac:dyDescent="0.2">
      <c r="B117" s="17" t="s">
        <v>2322</v>
      </c>
      <c r="C117" s="17" t="s">
        <v>2323</v>
      </c>
      <c r="D117" s="185" t="s">
        <v>2324</v>
      </c>
      <c r="E117" s="61">
        <v>350.26</v>
      </c>
      <c r="F117" s="83">
        <v>14216</v>
      </c>
      <c r="G117" s="44">
        <v>3720.58</v>
      </c>
      <c r="H117" s="19">
        <f>G117/F117</f>
        <v>0.26171778277996621</v>
      </c>
      <c r="I117" s="19">
        <f t="shared" si="3"/>
        <v>9.5327650566154386E-4</v>
      </c>
      <c r="J117" s="49">
        <v>17936.580000000002</v>
      </c>
      <c r="K117" s="49">
        <v>14216</v>
      </c>
      <c r="L117" s="44">
        <f>J117-K117</f>
        <v>3720.5800000000017</v>
      </c>
      <c r="M117" s="20">
        <v>39356</v>
      </c>
      <c r="N117" s="20">
        <v>39721</v>
      </c>
      <c r="O117" s="50">
        <v>39353</v>
      </c>
      <c r="P117" s="51">
        <v>39353</v>
      </c>
      <c r="Q117" s="103">
        <v>39387</v>
      </c>
      <c r="R117" s="101">
        <v>39387</v>
      </c>
    </row>
    <row r="118" spans="2:18" customFormat="1" x14ac:dyDescent="0.2">
      <c r="B118" s="17" t="s">
        <v>2593</v>
      </c>
      <c r="C118" s="17" t="s">
        <v>2594</v>
      </c>
      <c r="D118" s="185" t="s">
        <v>2595</v>
      </c>
      <c r="E118" s="61">
        <v>376.88</v>
      </c>
      <c r="F118" s="83" t="s">
        <v>2801</v>
      </c>
      <c r="G118" s="71" t="s">
        <v>2907</v>
      </c>
      <c r="H118" s="36" t="s">
        <v>2907</v>
      </c>
      <c r="I118" s="19">
        <f t="shared" si="3"/>
        <v>2.8009080281611392E-3</v>
      </c>
      <c r="J118" s="49">
        <v>52701.09</v>
      </c>
      <c r="K118" s="49" t="s">
        <v>2801</v>
      </c>
      <c r="L118" s="44" t="s">
        <v>2907</v>
      </c>
      <c r="M118" s="20">
        <v>39356</v>
      </c>
      <c r="N118" s="20">
        <v>39721</v>
      </c>
      <c r="O118" s="50">
        <v>38995</v>
      </c>
      <c r="P118" s="51">
        <v>38995</v>
      </c>
      <c r="Q118" s="103">
        <v>39354</v>
      </c>
      <c r="R118" s="101">
        <v>39354</v>
      </c>
    </row>
    <row r="119" spans="2:18" customFormat="1" x14ac:dyDescent="0.2">
      <c r="B119" s="17" t="s">
        <v>2303</v>
      </c>
      <c r="C119" s="17" t="s">
        <v>2304</v>
      </c>
      <c r="D119" s="185" t="s">
        <v>2305</v>
      </c>
      <c r="E119" s="61">
        <v>392.36</v>
      </c>
      <c r="F119" s="83">
        <v>5230.51</v>
      </c>
      <c r="G119" s="44">
        <v>843.32</v>
      </c>
      <c r="H119" s="21">
        <f>G119/F119</f>
        <v>0.16123093159175683</v>
      </c>
      <c r="I119" s="19">
        <f t="shared" si="3"/>
        <v>3.2280621157334643E-4</v>
      </c>
      <c r="J119" s="49">
        <v>6073.83</v>
      </c>
      <c r="K119" s="49">
        <v>5230.51</v>
      </c>
      <c r="L119" s="44">
        <f>J119-K119</f>
        <v>843.31999999999971</v>
      </c>
      <c r="M119" s="20">
        <v>39356</v>
      </c>
      <c r="N119" s="20">
        <v>39721</v>
      </c>
      <c r="O119" s="50">
        <v>39349</v>
      </c>
      <c r="P119" s="51">
        <v>39349</v>
      </c>
      <c r="Q119" s="103">
        <v>39717</v>
      </c>
      <c r="R119" s="101">
        <v>39717</v>
      </c>
    </row>
    <row r="120" spans="2:18" customFormat="1" x14ac:dyDescent="0.2">
      <c r="B120" s="17" t="s">
        <v>2781</v>
      </c>
      <c r="C120" s="17" t="s">
        <v>2782</v>
      </c>
      <c r="D120" s="185" t="s">
        <v>2783</v>
      </c>
      <c r="E120" s="61">
        <v>399.58</v>
      </c>
      <c r="F120" s="83">
        <v>2443</v>
      </c>
      <c r="G120" s="44">
        <v>-1451.09</v>
      </c>
      <c r="H120" s="19">
        <f>G120/F120</f>
        <v>-0.59397871469504704</v>
      </c>
      <c r="I120" s="19">
        <f t="shared" si="3"/>
        <v>5.2717100959644586E-5</v>
      </c>
      <c r="J120" s="49">
        <v>991.91</v>
      </c>
      <c r="K120" s="49">
        <v>2443</v>
      </c>
      <c r="L120" s="44">
        <f>J120-K120</f>
        <v>-1451.0900000000001</v>
      </c>
      <c r="M120" s="20">
        <v>39356</v>
      </c>
      <c r="N120" s="20">
        <v>39721</v>
      </c>
      <c r="O120" s="50">
        <v>39384</v>
      </c>
      <c r="P120" s="51">
        <v>39384</v>
      </c>
      <c r="Q120" s="103">
        <v>39750</v>
      </c>
      <c r="R120" s="101">
        <v>39750</v>
      </c>
    </row>
    <row r="121" spans="2:18" customFormat="1" x14ac:dyDescent="0.2">
      <c r="B121" s="17" t="s">
        <v>1617</v>
      </c>
      <c r="C121" s="17" t="s">
        <v>1618</v>
      </c>
      <c r="D121" s="185" t="s">
        <v>1619</v>
      </c>
      <c r="E121" s="61">
        <v>433.33</v>
      </c>
      <c r="F121" s="83">
        <v>58717.599999999999</v>
      </c>
      <c r="G121" s="44">
        <v>12757.53</v>
      </c>
      <c r="H121" s="19">
        <f>G121/F121</f>
        <v>0.2172692684987125</v>
      </c>
      <c r="I121" s="19">
        <f t="shared" si="3"/>
        <v>3.798693071260217E-3</v>
      </c>
      <c r="J121" s="49">
        <v>71475.13</v>
      </c>
      <c r="K121" s="49">
        <v>58717.599999999999</v>
      </c>
      <c r="L121" s="44">
        <f>J121-K121</f>
        <v>12757.530000000006</v>
      </c>
      <c r="M121" s="20">
        <v>39356</v>
      </c>
      <c r="N121" s="20">
        <v>39721</v>
      </c>
      <c r="O121" s="50">
        <v>39066</v>
      </c>
      <c r="P121" s="51">
        <v>39066</v>
      </c>
      <c r="Q121" s="103">
        <v>39290</v>
      </c>
      <c r="R121" s="101">
        <v>39290</v>
      </c>
    </row>
    <row r="122" spans="2:18" customFormat="1" x14ac:dyDescent="0.2">
      <c r="B122" s="17" t="s">
        <v>2575</v>
      </c>
      <c r="C122" s="17" t="s">
        <v>2576</v>
      </c>
      <c r="D122" s="185" t="s">
        <v>2577</v>
      </c>
      <c r="E122" s="61">
        <v>439.56</v>
      </c>
      <c r="F122" s="83" t="s">
        <v>2801</v>
      </c>
      <c r="G122" s="71" t="s">
        <v>2907</v>
      </c>
      <c r="H122" s="35" t="s">
        <v>2907</v>
      </c>
      <c r="I122" s="19">
        <f t="shared" si="3"/>
        <v>6.5345267753828765E-3</v>
      </c>
      <c r="J122" s="49">
        <v>122951.8</v>
      </c>
      <c r="K122" s="49" t="s">
        <v>2801</v>
      </c>
      <c r="L122" s="44" t="s">
        <v>2907</v>
      </c>
      <c r="M122" s="20">
        <v>39356</v>
      </c>
      <c r="N122" s="20">
        <v>39721</v>
      </c>
      <c r="O122" s="50">
        <v>38995</v>
      </c>
      <c r="P122" s="51">
        <v>38995</v>
      </c>
      <c r="Q122" s="103">
        <v>39354</v>
      </c>
      <c r="R122" s="101">
        <v>39354</v>
      </c>
    </row>
    <row r="123" spans="2:18" customFormat="1" x14ac:dyDescent="0.2">
      <c r="B123" s="17" t="s">
        <v>437</v>
      </c>
      <c r="C123" s="17" t="s">
        <v>438</v>
      </c>
      <c r="D123" s="185" t="s">
        <v>439</v>
      </c>
      <c r="E123" s="61">
        <v>451.95</v>
      </c>
      <c r="F123" s="83">
        <v>6490</v>
      </c>
      <c r="G123" s="44">
        <v>506.23</v>
      </c>
      <c r="H123" s="19">
        <f t="shared" ref="H123:H129" si="6">G123/F123</f>
        <v>7.8001540832049313E-2</v>
      </c>
      <c r="I123" s="19">
        <f t="shared" si="3"/>
        <v>3.7182906034508598E-4</v>
      </c>
      <c r="J123" s="49">
        <v>6996.23</v>
      </c>
      <c r="K123" s="49">
        <v>6490</v>
      </c>
      <c r="L123" s="44">
        <f t="shared" ref="L123:L129" si="7">J123-K123</f>
        <v>506.22999999999956</v>
      </c>
      <c r="M123" s="20">
        <v>39356</v>
      </c>
      <c r="N123" s="20">
        <v>39721</v>
      </c>
      <c r="O123" s="50">
        <v>39282</v>
      </c>
      <c r="P123" s="51">
        <v>39282</v>
      </c>
      <c r="Q123" s="103">
        <v>39648</v>
      </c>
      <c r="R123" s="101">
        <v>39648</v>
      </c>
    </row>
    <row r="124" spans="2:18" customFormat="1" x14ac:dyDescent="0.2">
      <c r="B124" s="17" t="s">
        <v>2337</v>
      </c>
      <c r="C124" s="17" t="s">
        <v>2338</v>
      </c>
      <c r="D124" s="185" t="s">
        <v>2339</v>
      </c>
      <c r="E124" s="61">
        <v>453.23</v>
      </c>
      <c r="F124" s="83">
        <v>3257.2</v>
      </c>
      <c r="G124" s="44">
        <v>1405.64</v>
      </c>
      <c r="H124" s="21">
        <f t="shared" si="6"/>
        <v>0.43154856932334523</v>
      </c>
      <c r="I124" s="19">
        <f t="shared" si="3"/>
        <v>2.4781624042369689E-4</v>
      </c>
      <c r="J124" s="49">
        <v>4662.84</v>
      </c>
      <c r="K124" s="49">
        <v>3257.2</v>
      </c>
      <c r="L124" s="44">
        <f t="shared" si="7"/>
        <v>1405.6400000000003</v>
      </c>
      <c r="M124" s="20">
        <v>39356</v>
      </c>
      <c r="N124" s="20">
        <v>39721</v>
      </c>
      <c r="O124" s="50">
        <v>39356</v>
      </c>
      <c r="P124" s="51">
        <v>39356</v>
      </c>
      <c r="Q124" s="103">
        <v>39717</v>
      </c>
      <c r="R124" s="101">
        <v>39717</v>
      </c>
    </row>
    <row r="125" spans="2:18" customFormat="1" x14ac:dyDescent="0.2">
      <c r="B125" s="17" t="s">
        <v>1444</v>
      </c>
      <c r="C125" s="17" t="s">
        <v>1445</v>
      </c>
      <c r="D125" s="185" t="s">
        <v>1446</v>
      </c>
      <c r="E125" s="61">
        <v>458.04</v>
      </c>
      <c r="F125" s="83">
        <v>2726</v>
      </c>
      <c r="G125" s="44">
        <v>-585.34</v>
      </c>
      <c r="H125" s="19">
        <f t="shared" si="6"/>
        <v>-0.21472487160674983</v>
      </c>
      <c r="I125" s="19">
        <f t="shared" si="3"/>
        <v>1.1376978691642666E-4</v>
      </c>
      <c r="J125" s="49">
        <v>2140.66</v>
      </c>
      <c r="K125" s="49">
        <v>2726</v>
      </c>
      <c r="L125" s="44">
        <f t="shared" si="7"/>
        <v>-585.34000000000015</v>
      </c>
      <c r="M125" s="20">
        <v>39356</v>
      </c>
      <c r="N125" s="20">
        <v>39721</v>
      </c>
      <c r="O125" s="50">
        <v>39666</v>
      </c>
      <c r="P125" s="51">
        <v>39666</v>
      </c>
      <c r="Q125" s="103">
        <v>40031</v>
      </c>
      <c r="R125" s="101">
        <v>40031</v>
      </c>
    </row>
    <row r="126" spans="2:18" customFormat="1" x14ac:dyDescent="0.2">
      <c r="B126" s="17" t="s">
        <v>2498</v>
      </c>
      <c r="C126" s="17" t="s">
        <v>2499</v>
      </c>
      <c r="D126" s="185" t="s">
        <v>2500</v>
      </c>
      <c r="E126" s="61">
        <v>460.99</v>
      </c>
      <c r="F126" s="83">
        <v>5854</v>
      </c>
      <c r="G126" s="44">
        <v>9132.11</v>
      </c>
      <c r="H126" s="19">
        <f t="shared" si="6"/>
        <v>1.5599777929620773</v>
      </c>
      <c r="I126" s="19">
        <f t="shared" si="3"/>
        <v>7.9646769753540078E-4</v>
      </c>
      <c r="J126" s="49">
        <v>14986.11</v>
      </c>
      <c r="K126" s="49">
        <v>5854</v>
      </c>
      <c r="L126" s="44">
        <f t="shared" si="7"/>
        <v>9132.11</v>
      </c>
      <c r="M126" s="20">
        <v>39356</v>
      </c>
      <c r="N126" s="20">
        <v>39721</v>
      </c>
      <c r="O126" s="50">
        <v>39695</v>
      </c>
      <c r="P126" s="51">
        <v>39695</v>
      </c>
      <c r="Q126" s="103">
        <v>40060</v>
      </c>
      <c r="R126" s="101">
        <v>40060</v>
      </c>
    </row>
    <row r="127" spans="2:18" customFormat="1" x14ac:dyDescent="0.2">
      <c r="B127" s="17" t="s">
        <v>2313</v>
      </c>
      <c r="C127" s="17" t="s">
        <v>2314</v>
      </c>
      <c r="D127" s="185" t="s">
        <v>2315</v>
      </c>
      <c r="E127" s="61">
        <v>507.54</v>
      </c>
      <c r="F127" s="83">
        <v>18851.439999999999</v>
      </c>
      <c r="G127" s="44">
        <v>1060.54</v>
      </c>
      <c r="H127" s="19">
        <f t="shared" si="6"/>
        <v>5.6257771289620319E-2</v>
      </c>
      <c r="I127" s="19">
        <f t="shared" si="3"/>
        <v>1.0582632093299026E-3</v>
      </c>
      <c r="J127" s="49">
        <v>19911.98</v>
      </c>
      <c r="K127" s="49">
        <v>18851.439999999999</v>
      </c>
      <c r="L127" s="44">
        <f t="shared" si="7"/>
        <v>1060.5400000000009</v>
      </c>
      <c r="M127" s="20">
        <v>39356</v>
      </c>
      <c r="N127" s="20">
        <v>39721</v>
      </c>
      <c r="O127" s="50">
        <v>39353</v>
      </c>
      <c r="P127" s="51">
        <v>39353</v>
      </c>
      <c r="Q127" s="103">
        <v>39355</v>
      </c>
      <c r="R127" s="101">
        <v>39355</v>
      </c>
    </row>
    <row r="128" spans="2:18" customFormat="1" x14ac:dyDescent="0.2">
      <c r="B128" s="17" t="s">
        <v>361</v>
      </c>
      <c r="C128" s="17" t="s">
        <v>362</v>
      </c>
      <c r="D128" s="185" t="s">
        <v>363</v>
      </c>
      <c r="E128" s="61">
        <v>516.79</v>
      </c>
      <c r="F128" s="83">
        <v>6489.84</v>
      </c>
      <c r="G128" s="44">
        <v>1692.09</v>
      </c>
      <c r="H128" s="21">
        <f t="shared" si="6"/>
        <v>0.26072907806663953</v>
      </c>
      <c r="I128" s="19">
        <f t="shared" si="3"/>
        <v>4.348455301940144E-4</v>
      </c>
      <c r="J128" s="49">
        <v>8181.93</v>
      </c>
      <c r="K128" s="49">
        <v>6489.84</v>
      </c>
      <c r="L128" s="44">
        <f t="shared" si="7"/>
        <v>1692.0900000000001</v>
      </c>
      <c r="M128" s="20">
        <v>39356</v>
      </c>
      <c r="N128" s="20">
        <v>39721</v>
      </c>
      <c r="O128" s="50">
        <v>39248</v>
      </c>
      <c r="P128" s="51">
        <v>39248</v>
      </c>
      <c r="Q128" s="103">
        <v>39339</v>
      </c>
      <c r="R128" s="101">
        <v>39339</v>
      </c>
    </row>
    <row r="129" spans="2:18" customFormat="1" x14ac:dyDescent="0.2">
      <c r="B129" s="17" t="s">
        <v>2245</v>
      </c>
      <c r="C129" s="17" t="s">
        <v>2246</v>
      </c>
      <c r="D129" s="185" t="s">
        <v>2247</v>
      </c>
      <c r="E129" s="61">
        <v>521.80999999999995</v>
      </c>
      <c r="F129" s="83">
        <v>5851.04</v>
      </c>
      <c r="G129" s="44">
        <v>290.43</v>
      </c>
      <c r="H129" s="19">
        <f t="shared" si="6"/>
        <v>4.9637329432032598E-2</v>
      </c>
      <c r="I129" s="19">
        <f t="shared" si="3"/>
        <v>3.2640107875777887E-4</v>
      </c>
      <c r="J129" s="49">
        <v>6141.47</v>
      </c>
      <c r="K129" s="49">
        <v>5851.04</v>
      </c>
      <c r="L129" s="44">
        <f t="shared" si="7"/>
        <v>290.43000000000029</v>
      </c>
      <c r="M129" s="20">
        <v>39356</v>
      </c>
      <c r="N129" s="20">
        <v>39721</v>
      </c>
      <c r="O129" s="50">
        <v>39343</v>
      </c>
      <c r="P129" s="51">
        <v>39343</v>
      </c>
      <c r="Q129" s="103">
        <v>39708</v>
      </c>
      <c r="R129" s="101">
        <v>39708</v>
      </c>
    </row>
    <row r="130" spans="2:18" customFormat="1" x14ac:dyDescent="0.2">
      <c r="B130" s="17" t="s">
        <v>2605</v>
      </c>
      <c r="C130" s="17" t="s">
        <v>2606</v>
      </c>
      <c r="D130" s="185" t="s">
        <v>2607</v>
      </c>
      <c r="E130" s="61">
        <v>565.66</v>
      </c>
      <c r="F130" s="83" t="s">
        <v>2801</v>
      </c>
      <c r="G130" s="71" t="s">
        <v>2907</v>
      </c>
      <c r="H130" s="36" t="s">
        <v>2907</v>
      </c>
      <c r="I130" s="19">
        <f t="shared" si="3"/>
        <v>6.7092557094292878E-3</v>
      </c>
      <c r="J130" s="49">
        <v>126239.45</v>
      </c>
      <c r="K130" s="49" t="s">
        <v>2801</v>
      </c>
      <c r="L130" s="44" t="s">
        <v>2907</v>
      </c>
      <c r="M130" s="20">
        <v>39356</v>
      </c>
      <c r="N130" s="20">
        <v>39721</v>
      </c>
      <c r="O130" s="50">
        <v>38995</v>
      </c>
      <c r="P130" s="51">
        <v>38995</v>
      </c>
      <c r="Q130" s="103">
        <v>39354</v>
      </c>
      <c r="R130" s="101">
        <v>39354</v>
      </c>
    </row>
    <row r="131" spans="2:18" customFormat="1" x14ac:dyDescent="0.2">
      <c r="B131" s="17" t="s">
        <v>1366</v>
      </c>
      <c r="C131" s="17" t="s">
        <v>1367</v>
      </c>
      <c r="D131" s="185" t="s">
        <v>1368</v>
      </c>
      <c r="E131" s="61">
        <v>619.47</v>
      </c>
      <c r="F131" s="83">
        <v>1807</v>
      </c>
      <c r="G131" s="44">
        <v>-237.28</v>
      </c>
      <c r="H131" s="19">
        <f>G131/F131</f>
        <v>-0.13131156613171002</v>
      </c>
      <c r="I131" s="19">
        <f t="shared" si="3"/>
        <v>8.3426004091473319E-5</v>
      </c>
      <c r="J131" s="49">
        <v>1569.72</v>
      </c>
      <c r="K131" s="49">
        <v>1807</v>
      </c>
      <c r="L131" s="44">
        <f>J131-K131</f>
        <v>-237.27999999999997</v>
      </c>
      <c r="M131" s="20">
        <v>39356</v>
      </c>
      <c r="N131" s="20">
        <v>39721</v>
      </c>
      <c r="O131" s="50">
        <v>39625</v>
      </c>
      <c r="P131" s="51">
        <v>39625</v>
      </c>
      <c r="Q131" s="103">
        <v>39990</v>
      </c>
      <c r="R131" s="101">
        <v>39990</v>
      </c>
    </row>
    <row r="132" spans="2:18" customFormat="1" x14ac:dyDescent="0.2">
      <c r="B132" s="17" t="s">
        <v>2581</v>
      </c>
      <c r="C132" s="17" t="s">
        <v>2582</v>
      </c>
      <c r="D132" s="185" t="s">
        <v>2583</v>
      </c>
      <c r="E132" s="61">
        <v>625.20000000000005</v>
      </c>
      <c r="F132" s="83" t="s">
        <v>2801</v>
      </c>
      <c r="G132" s="71" t="s">
        <v>2907</v>
      </c>
      <c r="H132" s="35" t="s">
        <v>2907</v>
      </c>
      <c r="I132" s="19">
        <f t="shared" si="3"/>
        <v>8.5097532296937312E-3</v>
      </c>
      <c r="J132" s="49">
        <v>160117.1</v>
      </c>
      <c r="K132" s="49" t="s">
        <v>2801</v>
      </c>
      <c r="L132" s="44" t="s">
        <v>2907</v>
      </c>
      <c r="M132" s="20">
        <v>39356</v>
      </c>
      <c r="N132" s="20">
        <v>39721</v>
      </c>
      <c r="O132" s="50">
        <v>38995</v>
      </c>
      <c r="P132" s="51">
        <v>38995</v>
      </c>
      <c r="Q132" s="103">
        <v>39354</v>
      </c>
      <c r="R132" s="101">
        <v>39354</v>
      </c>
    </row>
    <row r="133" spans="2:18" customFormat="1" x14ac:dyDescent="0.2">
      <c r="B133" s="17" t="s">
        <v>1736</v>
      </c>
      <c r="C133" s="17" t="s">
        <v>1737</v>
      </c>
      <c r="D133" s="185" t="s">
        <v>1738</v>
      </c>
      <c r="E133" s="61">
        <v>661.06</v>
      </c>
      <c r="F133" s="83">
        <v>23100</v>
      </c>
      <c r="G133" s="44">
        <v>-19835.349999999999</v>
      </c>
      <c r="H133" s="19">
        <f>G133/F133</f>
        <v>-0.85867316017316009</v>
      </c>
      <c r="I133" s="19">
        <f t="shared" si="3"/>
        <v>1.7350655165075833E-4</v>
      </c>
      <c r="J133" s="49">
        <v>3264.65</v>
      </c>
      <c r="K133" s="49">
        <v>23100</v>
      </c>
      <c r="L133" s="44">
        <f>J133-K133</f>
        <v>-19835.349999999999</v>
      </c>
      <c r="M133" s="20">
        <v>39356</v>
      </c>
      <c r="N133" s="20">
        <v>39721</v>
      </c>
      <c r="O133" s="50">
        <v>39143</v>
      </c>
      <c r="P133" s="51">
        <v>39143</v>
      </c>
      <c r="Q133" s="103">
        <v>39508</v>
      </c>
      <c r="R133" s="101">
        <v>39508</v>
      </c>
    </row>
    <row r="134" spans="2:18" customFormat="1" x14ac:dyDescent="0.2">
      <c r="B134" s="17" t="s">
        <v>2614</v>
      </c>
      <c r="C134" s="17" t="s">
        <v>2615</v>
      </c>
      <c r="D134" s="185" t="s">
        <v>2616</v>
      </c>
      <c r="E134" s="61">
        <v>805.99</v>
      </c>
      <c r="F134" s="83" t="s">
        <v>2801</v>
      </c>
      <c r="G134" s="71" t="s">
        <v>2907</v>
      </c>
      <c r="H134" s="36" t="s">
        <v>2907</v>
      </c>
      <c r="I134" s="19">
        <f t="shared" si="3"/>
        <v>1.4949334907053231E-2</v>
      </c>
      <c r="J134" s="49">
        <v>281282.44</v>
      </c>
      <c r="K134" s="49" t="s">
        <v>2801</v>
      </c>
      <c r="L134" s="44" t="s">
        <v>2907</v>
      </c>
      <c r="M134" s="20">
        <v>39356</v>
      </c>
      <c r="N134" s="20">
        <v>39721</v>
      </c>
      <c r="O134" s="50">
        <v>38995</v>
      </c>
      <c r="P134" s="51">
        <v>38995</v>
      </c>
      <c r="Q134" s="103">
        <v>39354</v>
      </c>
      <c r="R134" s="101">
        <v>39354</v>
      </c>
    </row>
    <row r="135" spans="2:18" customFormat="1" x14ac:dyDescent="0.2">
      <c r="B135" s="17" t="s">
        <v>2023</v>
      </c>
      <c r="C135" s="17" t="s">
        <v>2024</v>
      </c>
      <c r="D135" s="185" t="s">
        <v>2025</v>
      </c>
      <c r="E135" s="61">
        <v>838.7</v>
      </c>
      <c r="F135" s="83">
        <v>9271.2000000000007</v>
      </c>
      <c r="G135" s="44">
        <v>-1907.9</v>
      </c>
      <c r="H135" s="21">
        <f t="shared" ref="H135:H144" si="8">G135/F135</f>
        <v>-0.20578781603244456</v>
      </c>
      <c r="I135" s="19">
        <f t="shared" si="3"/>
        <v>3.913377519090956E-4</v>
      </c>
      <c r="J135" s="49">
        <v>7363.3</v>
      </c>
      <c r="K135" s="49">
        <v>9271.2000000000007</v>
      </c>
      <c r="L135" s="44">
        <f t="shared" ref="L135:L144" si="9">J135-K135</f>
        <v>-1907.9000000000005</v>
      </c>
      <c r="M135" s="20">
        <v>39356</v>
      </c>
      <c r="N135" s="20">
        <v>39721</v>
      </c>
      <c r="O135" s="50">
        <v>39196</v>
      </c>
      <c r="P135" s="51">
        <v>39196</v>
      </c>
      <c r="Q135" s="103">
        <v>39559</v>
      </c>
      <c r="R135" s="101">
        <v>39559</v>
      </c>
    </row>
    <row r="136" spans="2:18" customFormat="1" x14ac:dyDescent="0.2">
      <c r="B136" s="17" t="s">
        <v>364</v>
      </c>
      <c r="C136" s="17" t="s">
        <v>365</v>
      </c>
      <c r="D136" s="185" t="s">
        <v>366</v>
      </c>
      <c r="E136" s="61">
        <v>839.7</v>
      </c>
      <c r="F136" s="83">
        <v>8120</v>
      </c>
      <c r="G136" s="44">
        <v>-3492.39</v>
      </c>
      <c r="H136" s="19">
        <f t="shared" si="8"/>
        <v>-0.43009729064039409</v>
      </c>
      <c r="I136" s="19">
        <f t="shared" si="3"/>
        <v>2.4594386947592104E-4</v>
      </c>
      <c r="J136" s="49">
        <v>4627.6099999999997</v>
      </c>
      <c r="K136" s="49">
        <v>8120</v>
      </c>
      <c r="L136" s="44">
        <f t="shared" si="9"/>
        <v>-3492.3900000000003</v>
      </c>
      <c r="M136" s="20">
        <v>39356</v>
      </c>
      <c r="N136" s="20">
        <v>39721</v>
      </c>
      <c r="O136" s="50">
        <v>39252</v>
      </c>
      <c r="P136" s="51">
        <v>39252</v>
      </c>
      <c r="Q136" s="103">
        <v>39618</v>
      </c>
      <c r="R136" s="101">
        <v>39618</v>
      </c>
    </row>
    <row r="137" spans="2:18" customFormat="1" x14ac:dyDescent="0.2">
      <c r="B137" s="17" t="s">
        <v>1955</v>
      </c>
      <c r="C137" s="17" t="s">
        <v>1956</v>
      </c>
      <c r="D137" s="185" t="s">
        <v>1957</v>
      </c>
      <c r="E137" s="61">
        <v>853.25</v>
      </c>
      <c r="F137" s="83">
        <v>17340</v>
      </c>
      <c r="G137" s="44">
        <v>-1956.57</v>
      </c>
      <c r="H137" s="21">
        <f t="shared" si="8"/>
        <v>-0.1128356401384083</v>
      </c>
      <c r="I137" s="19">
        <f t="shared" si="3"/>
        <v>8.1758408768499696E-4</v>
      </c>
      <c r="J137" s="49">
        <v>15383.43</v>
      </c>
      <c r="K137" s="49">
        <v>17340</v>
      </c>
      <c r="L137" s="44">
        <f t="shared" si="9"/>
        <v>-1956.5699999999997</v>
      </c>
      <c r="M137" s="20">
        <v>39356</v>
      </c>
      <c r="N137" s="20">
        <v>39721</v>
      </c>
      <c r="O137" s="50">
        <v>39150</v>
      </c>
      <c r="P137" s="51">
        <v>39150</v>
      </c>
      <c r="Q137" s="103">
        <v>39516</v>
      </c>
      <c r="R137" s="101">
        <v>39516</v>
      </c>
    </row>
    <row r="138" spans="2:18" customFormat="1" x14ac:dyDescent="0.2">
      <c r="B138" s="17" t="s">
        <v>1435</v>
      </c>
      <c r="C138" s="17" t="s">
        <v>1436</v>
      </c>
      <c r="D138" s="185" t="s">
        <v>1437</v>
      </c>
      <c r="E138" s="61">
        <v>883.97</v>
      </c>
      <c r="F138" s="83">
        <v>670.32</v>
      </c>
      <c r="G138" s="44">
        <v>213.65</v>
      </c>
      <c r="H138" s="19">
        <f t="shared" si="8"/>
        <v>0.3187283685403986</v>
      </c>
      <c r="I138" s="19">
        <f t="shared" si="3"/>
        <v>4.6980407229785992E-5</v>
      </c>
      <c r="J138" s="49">
        <v>883.97</v>
      </c>
      <c r="K138" s="49">
        <v>670.32</v>
      </c>
      <c r="L138" s="44">
        <f t="shared" si="9"/>
        <v>213.64999999999998</v>
      </c>
      <c r="M138" s="20">
        <v>39356</v>
      </c>
      <c r="N138" s="20">
        <v>39721</v>
      </c>
      <c r="O138" s="50">
        <v>39665</v>
      </c>
      <c r="P138" s="51">
        <v>39665</v>
      </c>
      <c r="Q138" s="103">
        <v>39719</v>
      </c>
      <c r="R138" s="101">
        <v>39719</v>
      </c>
    </row>
    <row r="139" spans="2:18" customFormat="1" x14ac:dyDescent="0.2">
      <c r="B139" s="17" t="s">
        <v>626</v>
      </c>
      <c r="C139" s="17" t="s">
        <v>627</v>
      </c>
      <c r="D139" s="185" t="s">
        <v>628</v>
      </c>
      <c r="E139" s="61">
        <v>971.35</v>
      </c>
      <c r="F139" s="83">
        <v>5032</v>
      </c>
      <c r="G139" s="44">
        <v>-4060.65</v>
      </c>
      <c r="H139" s="19">
        <f t="shared" si="8"/>
        <v>-0.80696542130365656</v>
      </c>
      <c r="I139" s="19">
        <f t="shared" si="3"/>
        <v>5.1624397392052478E-5</v>
      </c>
      <c r="J139" s="49">
        <v>971.35</v>
      </c>
      <c r="K139" s="49">
        <v>5032</v>
      </c>
      <c r="L139" s="44">
        <f t="shared" si="9"/>
        <v>-4060.65</v>
      </c>
      <c r="M139" s="20">
        <v>39356</v>
      </c>
      <c r="N139" s="20">
        <v>39721</v>
      </c>
      <c r="O139" s="50">
        <v>39322</v>
      </c>
      <c r="P139" s="51">
        <v>39322</v>
      </c>
      <c r="Q139" s="103">
        <v>39448</v>
      </c>
      <c r="R139" s="101">
        <v>39448</v>
      </c>
    </row>
    <row r="140" spans="2:18" customFormat="1" x14ac:dyDescent="0.2">
      <c r="B140" s="17" t="s">
        <v>903</v>
      </c>
      <c r="C140" s="17" t="s">
        <v>904</v>
      </c>
      <c r="D140" s="185" t="s">
        <v>905</v>
      </c>
      <c r="E140" s="61">
        <v>1004.07</v>
      </c>
      <c r="F140" s="83">
        <v>28349</v>
      </c>
      <c r="G140" s="44">
        <v>-27322.82</v>
      </c>
      <c r="H140" s="19">
        <f t="shared" si="8"/>
        <v>-0.96380189777417191</v>
      </c>
      <c r="I140" s="19">
        <f t="shared" si="3"/>
        <v>5.4538450729167048E-5</v>
      </c>
      <c r="J140" s="49">
        <v>1026.18</v>
      </c>
      <c r="K140" s="49">
        <v>28349</v>
      </c>
      <c r="L140" s="44">
        <f t="shared" si="9"/>
        <v>-27322.82</v>
      </c>
      <c r="M140" s="20">
        <v>39356</v>
      </c>
      <c r="N140" s="20">
        <v>39721</v>
      </c>
      <c r="O140" s="50">
        <v>39485</v>
      </c>
      <c r="P140" s="51">
        <v>39485</v>
      </c>
      <c r="Q140" s="103">
        <v>39851</v>
      </c>
      <c r="R140" s="101">
        <v>39851</v>
      </c>
    </row>
    <row r="141" spans="2:18" customFormat="1" x14ac:dyDescent="0.2">
      <c r="B141" s="17" t="s">
        <v>623</v>
      </c>
      <c r="C141" s="17" t="s">
        <v>624</v>
      </c>
      <c r="D141" s="185" t="s">
        <v>625</v>
      </c>
      <c r="E141" s="61">
        <v>1044.44</v>
      </c>
      <c r="F141" s="83">
        <v>4714</v>
      </c>
      <c r="G141" s="44">
        <v>-3669.56</v>
      </c>
      <c r="H141" s="19">
        <f t="shared" si="8"/>
        <v>-0.77843869325413662</v>
      </c>
      <c r="I141" s="19">
        <f t="shared" si="3"/>
        <v>5.5508916057193891E-5</v>
      </c>
      <c r="J141" s="49">
        <v>1044.44</v>
      </c>
      <c r="K141" s="49">
        <v>4714</v>
      </c>
      <c r="L141" s="44">
        <f t="shared" si="9"/>
        <v>-3669.56</v>
      </c>
      <c r="M141" s="20">
        <v>39356</v>
      </c>
      <c r="N141" s="20">
        <v>39721</v>
      </c>
      <c r="O141" s="50">
        <v>39316</v>
      </c>
      <c r="P141" s="51">
        <v>39316</v>
      </c>
      <c r="Q141" s="103">
        <v>39416</v>
      </c>
      <c r="R141" s="101">
        <v>39416</v>
      </c>
    </row>
    <row r="142" spans="2:18" customFormat="1" x14ac:dyDescent="0.2">
      <c r="B142" s="17" t="s">
        <v>894</v>
      </c>
      <c r="C142" s="17" t="s">
        <v>895</v>
      </c>
      <c r="D142" s="185" t="s">
        <v>896</v>
      </c>
      <c r="E142" s="61">
        <v>1060.6300000000001</v>
      </c>
      <c r="F142" s="83">
        <v>800.8</v>
      </c>
      <c r="G142" s="44">
        <v>259.83</v>
      </c>
      <c r="H142" s="19">
        <f t="shared" si="8"/>
        <v>0.32446303696303697</v>
      </c>
      <c r="I142" s="19">
        <f t="shared" ref="I142:I205" si="10">J142/18815716</f>
        <v>5.6369366969612008E-5</v>
      </c>
      <c r="J142" s="49">
        <v>1060.6300000000001</v>
      </c>
      <c r="K142" s="49">
        <v>800.8</v>
      </c>
      <c r="L142" s="44">
        <f t="shared" si="9"/>
        <v>259.83000000000015</v>
      </c>
      <c r="M142" s="20">
        <v>39356</v>
      </c>
      <c r="N142" s="20">
        <v>39721</v>
      </c>
      <c r="O142" s="50">
        <v>39478</v>
      </c>
      <c r="P142" s="51">
        <v>39478</v>
      </c>
      <c r="Q142" s="103">
        <v>39689</v>
      </c>
      <c r="R142" s="101">
        <v>39689</v>
      </c>
    </row>
    <row r="143" spans="2:18" customFormat="1" x14ac:dyDescent="0.2">
      <c r="B143" s="17" t="s">
        <v>355</v>
      </c>
      <c r="C143" s="17" t="s">
        <v>356</v>
      </c>
      <c r="D143" s="185" t="s">
        <v>357</v>
      </c>
      <c r="E143" s="61">
        <v>1068.06</v>
      </c>
      <c r="F143" s="83">
        <v>56945</v>
      </c>
      <c r="G143" s="44">
        <v>12721.47</v>
      </c>
      <c r="H143" s="19">
        <f t="shared" si="8"/>
        <v>0.22339924488541574</v>
      </c>
      <c r="I143" s="19">
        <f t="shared" si="10"/>
        <v>3.7025681084897327E-3</v>
      </c>
      <c r="J143" s="49">
        <v>69666.47</v>
      </c>
      <c r="K143" s="49">
        <v>56945</v>
      </c>
      <c r="L143" s="44">
        <f t="shared" si="9"/>
        <v>12721.470000000001</v>
      </c>
      <c r="M143" s="20">
        <v>39356</v>
      </c>
      <c r="N143" s="20">
        <v>39721</v>
      </c>
      <c r="O143" s="50">
        <v>39245</v>
      </c>
      <c r="P143" s="51">
        <v>39245</v>
      </c>
      <c r="Q143" s="103">
        <v>39447</v>
      </c>
      <c r="R143" s="101">
        <v>39447</v>
      </c>
    </row>
    <row r="144" spans="2:18" customFormat="1" x14ac:dyDescent="0.2">
      <c r="B144" s="17" t="s">
        <v>1670</v>
      </c>
      <c r="C144" s="17" t="s">
        <v>1671</v>
      </c>
      <c r="D144" s="185" t="s">
        <v>1672</v>
      </c>
      <c r="E144" s="61">
        <v>1095.3</v>
      </c>
      <c r="F144" s="83">
        <v>85200</v>
      </c>
      <c r="G144" s="44">
        <v>-28834.69</v>
      </c>
      <c r="H144" s="21">
        <f t="shared" si="8"/>
        <v>-0.33843532863849762</v>
      </c>
      <c r="I144" s="19">
        <f t="shared" si="10"/>
        <v>2.9956505508480251E-3</v>
      </c>
      <c r="J144" s="49">
        <v>56365.31</v>
      </c>
      <c r="K144" s="49">
        <v>85200</v>
      </c>
      <c r="L144" s="44">
        <f t="shared" si="9"/>
        <v>-28834.690000000002</v>
      </c>
      <c r="M144" s="20">
        <v>39356</v>
      </c>
      <c r="N144" s="20">
        <v>39721</v>
      </c>
      <c r="O144" s="50">
        <v>39100</v>
      </c>
      <c r="P144" s="51">
        <v>39100</v>
      </c>
      <c r="Q144" s="103">
        <v>39508</v>
      </c>
      <c r="R144" s="101">
        <v>39508</v>
      </c>
    </row>
    <row r="145" spans="2:18" customFormat="1" x14ac:dyDescent="0.2">
      <c r="B145" s="17" t="s">
        <v>2521</v>
      </c>
      <c r="C145" s="17" t="s">
        <v>2522</v>
      </c>
      <c r="D145" s="185" t="s">
        <v>2522</v>
      </c>
      <c r="E145" s="61">
        <v>1097.8399999999999</v>
      </c>
      <c r="F145" s="83" t="s">
        <v>2801</v>
      </c>
      <c r="G145" s="71" t="s">
        <v>2907</v>
      </c>
      <c r="H145" s="35" t="s">
        <v>2907</v>
      </c>
      <c r="I145" s="19">
        <f t="shared" si="10"/>
        <v>3.471542140623296E-2</v>
      </c>
      <c r="J145" s="49">
        <v>653195.51</v>
      </c>
      <c r="K145" s="49" t="s">
        <v>2801</v>
      </c>
      <c r="L145" s="44" t="s">
        <v>2907</v>
      </c>
      <c r="M145" s="20">
        <v>39356</v>
      </c>
      <c r="N145" s="20">
        <v>39721</v>
      </c>
      <c r="O145" s="50">
        <v>39720</v>
      </c>
      <c r="P145" s="51">
        <v>39720</v>
      </c>
      <c r="Q145" s="103">
        <v>40117</v>
      </c>
      <c r="R145" s="101">
        <v>40117</v>
      </c>
    </row>
    <row r="146" spans="2:18" customFormat="1" x14ac:dyDescent="0.2">
      <c r="B146" s="17" t="s">
        <v>1408</v>
      </c>
      <c r="C146" s="17" t="s">
        <v>1409</v>
      </c>
      <c r="D146" s="185" t="s">
        <v>1410</v>
      </c>
      <c r="E146" s="61">
        <v>1178.76</v>
      </c>
      <c r="F146" s="83">
        <v>1398465</v>
      </c>
      <c r="G146" s="44">
        <v>880891.86</v>
      </c>
      <c r="H146" s="19">
        <f>G146/F146</f>
        <v>0.62989911081078176</v>
      </c>
      <c r="I146" s="19">
        <f t="shared" si="10"/>
        <v>0.12114111735104845</v>
      </c>
      <c r="J146" s="49">
        <v>2279356.86</v>
      </c>
      <c r="K146" s="49">
        <v>1398465</v>
      </c>
      <c r="L146" s="44">
        <f t="shared" ref="L146:L157" si="11">J146-K146</f>
        <v>880891.85999999987</v>
      </c>
      <c r="M146" s="20">
        <v>39356</v>
      </c>
      <c r="N146" s="20">
        <v>39721</v>
      </c>
      <c r="O146" s="50">
        <v>39654</v>
      </c>
      <c r="P146" s="51">
        <v>39654</v>
      </c>
      <c r="Q146" s="103">
        <v>40019</v>
      </c>
      <c r="R146" s="101">
        <v>40019</v>
      </c>
    </row>
    <row r="147" spans="2:18" customFormat="1" x14ac:dyDescent="0.2">
      <c r="B147" s="17" t="s">
        <v>1387</v>
      </c>
      <c r="C147" s="17" t="s">
        <v>1388</v>
      </c>
      <c r="D147" s="185" t="s">
        <v>1389</v>
      </c>
      <c r="E147" s="61">
        <v>1193.9100000000001</v>
      </c>
      <c r="F147" s="83">
        <v>0</v>
      </c>
      <c r="G147" s="44">
        <v>1193.9100000000001</v>
      </c>
      <c r="H147" s="19" t="s">
        <v>2907</v>
      </c>
      <c r="I147" s="19">
        <f t="shared" si="10"/>
        <v>6.3452807217115743E-5</v>
      </c>
      <c r="J147" s="49">
        <v>1193.9100000000001</v>
      </c>
      <c r="K147" s="49">
        <v>0</v>
      </c>
      <c r="L147" s="44">
        <f t="shared" si="11"/>
        <v>1193.9100000000001</v>
      </c>
      <c r="M147" s="20">
        <v>39356</v>
      </c>
      <c r="N147" s="20">
        <v>39721</v>
      </c>
      <c r="O147" s="50">
        <v>39638</v>
      </c>
      <c r="P147" s="51">
        <v>39638</v>
      </c>
      <c r="Q147" s="103">
        <v>40003</v>
      </c>
      <c r="R147" s="101">
        <v>40003</v>
      </c>
    </row>
    <row r="148" spans="2:18" customFormat="1" x14ac:dyDescent="0.2">
      <c r="B148" s="17" t="s">
        <v>2043</v>
      </c>
      <c r="C148" s="17" t="s">
        <v>2044</v>
      </c>
      <c r="D148" s="185" t="s">
        <v>2045</v>
      </c>
      <c r="E148" s="61">
        <v>1254.8599999999999</v>
      </c>
      <c r="F148" s="83">
        <v>11375</v>
      </c>
      <c r="G148" s="44">
        <v>-2610.9299999999998</v>
      </c>
      <c r="H148" s="19">
        <f t="shared" ref="H148:H157" si="12">G148/F148</f>
        <v>-0.22953230769230767</v>
      </c>
      <c r="I148" s="19">
        <f t="shared" si="10"/>
        <v>4.6578456009858992E-4</v>
      </c>
      <c r="J148" s="49">
        <v>8764.07</v>
      </c>
      <c r="K148" s="49">
        <v>11375</v>
      </c>
      <c r="L148" s="44">
        <f t="shared" si="11"/>
        <v>-2610.9300000000003</v>
      </c>
      <c r="M148" s="20">
        <v>39356</v>
      </c>
      <c r="N148" s="20">
        <v>39721</v>
      </c>
      <c r="O148" s="50">
        <v>39205</v>
      </c>
      <c r="P148" s="51">
        <v>39205</v>
      </c>
      <c r="Q148" s="103">
        <v>39353</v>
      </c>
      <c r="R148" s="101">
        <v>39353</v>
      </c>
    </row>
    <row r="149" spans="2:18" customFormat="1" x14ac:dyDescent="0.2">
      <c r="B149" s="17" t="s">
        <v>2125</v>
      </c>
      <c r="C149" s="17" t="s">
        <v>2126</v>
      </c>
      <c r="D149" s="185" t="s">
        <v>2127</v>
      </c>
      <c r="E149" s="61">
        <v>1271.6500000000001</v>
      </c>
      <c r="F149" s="83">
        <v>12120</v>
      </c>
      <c r="G149" s="44">
        <v>-1426.51</v>
      </c>
      <c r="H149" s="19">
        <f t="shared" si="12"/>
        <v>-0.11769884488448845</v>
      </c>
      <c r="I149" s="19">
        <f t="shared" si="10"/>
        <v>5.683275619168571E-4</v>
      </c>
      <c r="J149" s="49">
        <v>10693.49</v>
      </c>
      <c r="K149" s="49">
        <v>12120</v>
      </c>
      <c r="L149" s="44">
        <f t="shared" si="11"/>
        <v>-1426.5100000000002</v>
      </c>
      <c r="M149" s="20">
        <v>39356</v>
      </c>
      <c r="N149" s="20">
        <v>39721</v>
      </c>
      <c r="O149" s="50">
        <v>39315</v>
      </c>
      <c r="P149" s="51">
        <v>39315</v>
      </c>
      <c r="Q149" s="103">
        <v>39661</v>
      </c>
      <c r="R149" s="101">
        <v>39661</v>
      </c>
    </row>
    <row r="150" spans="2:18" customFormat="1" x14ac:dyDescent="0.2">
      <c r="B150" s="17" t="s">
        <v>384</v>
      </c>
      <c r="C150" s="17" t="s">
        <v>385</v>
      </c>
      <c r="D150" s="185" t="s">
        <v>386</v>
      </c>
      <c r="E150" s="61">
        <v>1309.3699999999999</v>
      </c>
      <c r="F150" s="83">
        <v>8983.0499999999993</v>
      </c>
      <c r="G150" s="44">
        <v>1848.41</v>
      </c>
      <c r="H150" s="21">
        <f t="shared" si="12"/>
        <v>0.20576641563834111</v>
      </c>
      <c r="I150" s="19">
        <f t="shared" si="10"/>
        <v>5.7566026187895263E-4</v>
      </c>
      <c r="J150" s="49">
        <v>10831.46</v>
      </c>
      <c r="K150" s="49">
        <v>8983.0499999999993</v>
      </c>
      <c r="L150" s="44">
        <f t="shared" si="11"/>
        <v>1848.4099999999999</v>
      </c>
      <c r="M150" s="20">
        <v>39356</v>
      </c>
      <c r="N150" s="20">
        <v>39721</v>
      </c>
      <c r="O150" s="50">
        <v>39260</v>
      </c>
      <c r="P150" s="51">
        <v>39260</v>
      </c>
      <c r="Q150" s="103">
        <v>39325</v>
      </c>
      <c r="R150" s="101">
        <v>39325</v>
      </c>
    </row>
    <row r="151" spans="2:18" customFormat="1" x14ac:dyDescent="0.2">
      <c r="B151" s="17" t="s">
        <v>1727</v>
      </c>
      <c r="C151" s="17" t="s">
        <v>1728</v>
      </c>
      <c r="D151" s="185" t="s">
        <v>1729</v>
      </c>
      <c r="E151" s="61">
        <v>1492.53</v>
      </c>
      <c r="F151" s="83">
        <v>11132.7</v>
      </c>
      <c r="G151" s="44">
        <v>2411.7399999999998</v>
      </c>
      <c r="H151" s="19">
        <f t="shared" si="12"/>
        <v>0.21663567687982246</v>
      </c>
      <c r="I151" s="19">
        <f t="shared" si="10"/>
        <v>7.1984717456407188E-4</v>
      </c>
      <c r="J151" s="49">
        <v>13544.44</v>
      </c>
      <c r="K151" s="49">
        <v>11132.7</v>
      </c>
      <c r="L151" s="44">
        <f t="shared" si="11"/>
        <v>2411.7399999999998</v>
      </c>
      <c r="M151" s="20">
        <v>39356</v>
      </c>
      <c r="N151" s="20">
        <v>39721</v>
      </c>
      <c r="O151" s="50">
        <v>39136</v>
      </c>
      <c r="P151" s="51">
        <v>39136</v>
      </c>
      <c r="Q151" s="103">
        <v>39500</v>
      </c>
      <c r="R151" s="101">
        <v>39500</v>
      </c>
    </row>
    <row r="152" spans="2:18" customFormat="1" x14ac:dyDescent="0.2">
      <c r="B152" s="17" t="s">
        <v>431</v>
      </c>
      <c r="C152" s="17" t="s">
        <v>432</v>
      </c>
      <c r="D152" s="185" t="s">
        <v>433</v>
      </c>
      <c r="E152" s="61">
        <v>1508.75</v>
      </c>
      <c r="F152" s="83">
        <v>1799.81</v>
      </c>
      <c r="G152" s="44">
        <v>179.46</v>
      </c>
      <c r="H152" s="19">
        <f t="shared" si="12"/>
        <v>9.9710524999861105E-2</v>
      </c>
      <c r="I152" s="19">
        <f t="shared" si="10"/>
        <v>1.0519238279319267E-4</v>
      </c>
      <c r="J152" s="49">
        <v>1979.27</v>
      </c>
      <c r="K152" s="49">
        <v>1799.81</v>
      </c>
      <c r="L152" s="44">
        <f t="shared" si="11"/>
        <v>179.46000000000004</v>
      </c>
      <c r="M152" s="20">
        <v>39356</v>
      </c>
      <c r="N152" s="20">
        <v>39721</v>
      </c>
      <c r="O152" s="50">
        <v>39279</v>
      </c>
      <c r="P152" s="51">
        <v>39279</v>
      </c>
      <c r="Q152" s="103">
        <v>39645</v>
      </c>
      <c r="R152" s="101">
        <v>39645</v>
      </c>
    </row>
    <row r="153" spans="2:18" customFormat="1" x14ac:dyDescent="0.2">
      <c r="B153" s="17" t="s">
        <v>1303</v>
      </c>
      <c r="C153" s="17" t="s">
        <v>1304</v>
      </c>
      <c r="D153" s="185" t="s">
        <v>1305</v>
      </c>
      <c r="E153" s="61">
        <v>1517.7</v>
      </c>
      <c r="F153" s="83">
        <v>23900</v>
      </c>
      <c r="G153" s="44">
        <v>-22382.3</v>
      </c>
      <c r="H153" s="19">
        <f t="shared" si="12"/>
        <v>-0.93649790794979082</v>
      </c>
      <c r="I153" s="19">
        <f t="shared" si="10"/>
        <v>8.0661293994871097E-5</v>
      </c>
      <c r="J153" s="49">
        <v>1517.7</v>
      </c>
      <c r="K153" s="49">
        <v>23900</v>
      </c>
      <c r="L153" s="44">
        <f t="shared" si="11"/>
        <v>-22382.3</v>
      </c>
      <c r="M153" s="20">
        <v>39356</v>
      </c>
      <c r="N153" s="20">
        <v>39721</v>
      </c>
      <c r="O153" s="50">
        <v>39576</v>
      </c>
      <c r="P153" s="51">
        <v>39576</v>
      </c>
      <c r="Q153" s="103">
        <v>40057</v>
      </c>
      <c r="R153" s="101">
        <v>40057</v>
      </c>
    </row>
    <row r="154" spans="2:18" customFormat="1" x14ac:dyDescent="0.2">
      <c r="B154" s="17" t="s">
        <v>2316</v>
      </c>
      <c r="C154" s="17" t="s">
        <v>2317</v>
      </c>
      <c r="D154" s="185" t="s">
        <v>2318</v>
      </c>
      <c r="E154" s="61">
        <v>1574.34</v>
      </c>
      <c r="F154" s="83">
        <v>9998.99</v>
      </c>
      <c r="G154" s="44">
        <v>652.33000000000004</v>
      </c>
      <c r="H154" s="21">
        <f t="shared" si="12"/>
        <v>6.5239589198509057E-2</v>
      </c>
      <c r="I154" s="19">
        <f t="shared" si="10"/>
        <v>5.6608635036795832E-4</v>
      </c>
      <c r="J154" s="49">
        <v>10651.32</v>
      </c>
      <c r="K154" s="49">
        <v>9998.99</v>
      </c>
      <c r="L154" s="44">
        <f t="shared" si="11"/>
        <v>652.32999999999993</v>
      </c>
      <c r="M154" s="20">
        <v>39356</v>
      </c>
      <c r="N154" s="20">
        <v>39721</v>
      </c>
      <c r="O154" s="50">
        <v>39353</v>
      </c>
      <c r="P154" s="51">
        <v>39353</v>
      </c>
      <c r="Q154" s="103">
        <v>39353</v>
      </c>
      <c r="R154" s="101">
        <v>39353</v>
      </c>
    </row>
    <row r="155" spans="2:18" customFormat="1" x14ac:dyDescent="0.2">
      <c r="B155" s="17" t="s">
        <v>413</v>
      </c>
      <c r="C155" s="17" t="s">
        <v>414</v>
      </c>
      <c r="D155" s="185" t="s">
        <v>415</v>
      </c>
      <c r="E155" s="61">
        <v>1576.82</v>
      </c>
      <c r="F155" s="83">
        <v>1779</v>
      </c>
      <c r="G155" s="44">
        <v>663.27</v>
      </c>
      <c r="H155" s="19">
        <f t="shared" si="12"/>
        <v>0.37283305227655983</v>
      </c>
      <c r="I155" s="19">
        <f t="shared" si="10"/>
        <v>1.2979947188828742E-4</v>
      </c>
      <c r="J155" s="49">
        <v>2442.27</v>
      </c>
      <c r="K155" s="49">
        <v>1779</v>
      </c>
      <c r="L155" s="44">
        <f t="shared" si="11"/>
        <v>663.27</v>
      </c>
      <c r="M155" s="20">
        <v>39356</v>
      </c>
      <c r="N155" s="20">
        <v>39721</v>
      </c>
      <c r="O155" s="50">
        <v>39274</v>
      </c>
      <c r="P155" s="51">
        <v>39274</v>
      </c>
      <c r="Q155" s="103">
        <v>39640</v>
      </c>
      <c r="R155" s="101">
        <v>39640</v>
      </c>
    </row>
    <row r="156" spans="2:18" customFormat="1" x14ac:dyDescent="0.2">
      <c r="B156" s="17" t="s">
        <v>846</v>
      </c>
      <c r="C156" s="17" t="s">
        <v>847</v>
      </c>
      <c r="D156" s="185" t="s">
        <v>848</v>
      </c>
      <c r="E156" s="61">
        <v>1576.97</v>
      </c>
      <c r="F156" s="83">
        <v>1116</v>
      </c>
      <c r="G156" s="44">
        <v>460.97</v>
      </c>
      <c r="H156" s="19">
        <f t="shared" si="12"/>
        <v>0.41305555555555556</v>
      </c>
      <c r="I156" s="19">
        <f t="shared" si="10"/>
        <v>8.3811320281407313E-5</v>
      </c>
      <c r="J156" s="49">
        <v>1576.97</v>
      </c>
      <c r="K156" s="49">
        <v>1116</v>
      </c>
      <c r="L156" s="44">
        <f t="shared" si="11"/>
        <v>460.97</v>
      </c>
      <c r="M156" s="20">
        <v>39356</v>
      </c>
      <c r="N156" s="20">
        <v>39721</v>
      </c>
      <c r="O156" s="50">
        <v>39456</v>
      </c>
      <c r="P156" s="51">
        <v>39456</v>
      </c>
      <c r="Q156" s="103">
        <v>39822</v>
      </c>
      <c r="R156" s="101">
        <v>39822</v>
      </c>
    </row>
    <row r="157" spans="2:18" customFormat="1" x14ac:dyDescent="0.2">
      <c r="B157" s="17" t="s">
        <v>1390</v>
      </c>
      <c r="C157" s="17" t="s">
        <v>1391</v>
      </c>
      <c r="D157" s="185" t="s">
        <v>1392</v>
      </c>
      <c r="E157" s="61">
        <v>1615.41</v>
      </c>
      <c r="F157" s="83">
        <v>4161</v>
      </c>
      <c r="G157" s="44">
        <v>-2438.69</v>
      </c>
      <c r="H157" s="19">
        <f t="shared" si="12"/>
        <v>-0.58608267243451095</v>
      </c>
      <c r="I157" s="19">
        <f t="shared" si="10"/>
        <v>9.1535714080718476E-5</v>
      </c>
      <c r="J157" s="49">
        <v>1722.31</v>
      </c>
      <c r="K157" s="49">
        <v>4161</v>
      </c>
      <c r="L157" s="44">
        <f t="shared" si="11"/>
        <v>-2438.69</v>
      </c>
      <c r="M157" s="20">
        <v>39356</v>
      </c>
      <c r="N157" s="20">
        <v>39721</v>
      </c>
      <c r="O157" s="50">
        <v>39639</v>
      </c>
      <c r="P157" s="51">
        <v>39639</v>
      </c>
      <c r="Q157" s="103">
        <v>39721</v>
      </c>
      <c r="R157" s="101">
        <v>39721</v>
      </c>
    </row>
    <row r="158" spans="2:18" customFormat="1" x14ac:dyDescent="0.2">
      <c r="B158" s="17" t="s">
        <v>2629</v>
      </c>
      <c r="C158" s="17" t="s">
        <v>2630</v>
      </c>
      <c r="D158" s="185" t="s">
        <v>2631</v>
      </c>
      <c r="E158" s="61">
        <v>1635.25</v>
      </c>
      <c r="F158" s="83" t="s">
        <v>2801</v>
      </c>
      <c r="G158" s="71" t="s">
        <v>2907</v>
      </c>
      <c r="H158" s="36" t="s">
        <v>2907</v>
      </c>
      <c r="I158" s="19">
        <f t="shared" si="10"/>
        <v>6.9407956625195657E-3</v>
      </c>
      <c r="J158" s="49">
        <v>130596.04</v>
      </c>
      <c r="K158" s="49" t="s">
        <v>2801</v>
      </c>
      <c r="L158" s="44" t="s">
        <v>2907</v>
      </c>
      <c r="M158" s="20">
        <v>39356</v>
      </c>
      <c r="N158" s="20">
        <v>39721</v>
      </c>
      <c r="O158" s="50">
        <v>38995</v>
      </c>
      <c r="P158" s="51">
        <v>38995</v>
      </c>
      <c r="Q158" s="103">
        <v>39354</v>
      </c>
      <c r="R158" s="101">
        <v>39354</v>
      </c>
    </row>
    <row r="159" spans="2:18" customFormat="1" x14ac:dyDescent="0.2">
      <c r="B159" s="17" t="s">
        <v>1267</v>
      </c>
      <c r="C159" s="17" t="s">
        <v>1268</v>
      </c>
      <c r="D159" s="185" t="s">
        <v>1269</v>
      </c>
      <c r="E159" s="61">
        <v>1672.77</v>
      </c>
      <c r="F159" s="83">
        <v>1439</v>
      </c>
      <c r="G159" s="44">
        <v>233.77</v>
      </c>
      <c r="H159" s="19">
        <f t="shared" ref="H159:H188" si="13">G159/F159</f>
        <v>0.16245309242529535</v>
      </c>
      <c r="I159" s="19">
        <f t="shared" si="10"/>
        <v>8.8902808694604022E-5</v>
      </c>
      <c r="J159" s="49">
        <v>1672.77</v>
      </c>
      <c r="K159" s="49">
        <v>1439</v>
      </c>
      <c r="L159" s="44">
        <f t="shared" ref="L159:L192" si="14">J159-K159</f>
        <v>233.76999999999998</v>
      </c>
      <c r="M159" s="20">
        <v>39356</v>
      </c>
      <c r="N159" s="20">
        <v>39721</v>
      </c>
      <c r="O159" s="50">
        <v>39545</v>
      </c>
      <c r="P159" s="51">
        <v>39545</v>
      </c>
      <c r="Q159" s="103">
        <v>39688</v>
      </c>
      <c r="R159" s="101">
        <v>39688</v>
      </c>
    </row>
    <row r="160" spans="2:18" customFormat="1" x14ac:dyDescent="0.2">
      <c r="B160" s="17" t="s">
        <v>2063</v>
      </c>
      <c r="C160" s="17" t="s">
        <v>2064</v>
      </c>
      <c r="D160" s="185" t="s">
        <v>2065</v>
      </c>
      <c r="E160" s="61">
        <v>1708</v>
      </c>
      <c r="F160" s="83">
        <v>24659</v>
      </c>
      <c r="G160" s="44">
        <v>1612.42</v>
      </c>
      <c r="H160" s="19">
        <f t="shared" si="13"/>
        <v>6.5388701893831863E-2</v>
      </c>
      <c r="I160" s="19">
        <f t="shared" si="10"/>
        <v>1.3962487529042211E-3</v>
      </c>
      <c r="J160" s="49">
        <v>26271.42</v>
      </c>
      <c r="K160" s="49">
        <v>24659</v>
      </c>
      <c r="L160" s="44">
        <f t="shared" si="14"/>
        <v>1612.4199999999983</v>
      </c>
      <c r="M160" s="20">
        <v>39356</v>
      </c>
      <c r="N160" s="20">
        <v>39721</v>
      </c>
      <c r="O160" s="50">
        <v>39219</v>
      </c>
      <c r="P160" s="51">
        <v>39219</v>
      </c>
      <c r="Q160" s="103">
        <v>39585</v>
      </c>
      <c r="R160" s="101">
        <v>39585</v>
      </c>
    </row>
    <row r="161" spans="2:18" customFormat="1" x14ac:dyDescent="0.2">
      <c r="B161" s="17" t="s">
        <v>401</v>
      </c>
      <c r="C161" s="17" t="s">
        <v>402</v>
      </c>
      <c r="D161" s="185" t="s">
        <v>403</v>
      </c>
      <c r="E161" s="61">
        <v>1743.08</v>
      </c>
      <c r="F161" s="83">
        <v>7333.02</v>
      </c>
      <c r="G161" s="44">
        <v>172.16999999999916</v>
      </c>
      <c r="H161" s="19">
        <f t="shared" si="13"/>
        <v>2.3478730454846591E-2</v>
      </c>
      <c r="I161" s="19">
        <f t="shared" si="10"/>
        <v>3.988787883490588E-4</v>
      </c>
      <c r="J161" s="49">
        <v>7505.19</v>
      </c>
      <c r="K161" s="49">
        <v>7333.02</v>
      </c>
      <c r="L161" s="44">
        <f t="shared" si="14"/>
        <v>172.16999999999916</v>
      </c>
      <c r="M161" s="20">
        <v>39356</v>
      </c>
      <c r="N161" s="20">
        <v>39721</v>
      </c>
      <c r="O161" s="50">
        <v>39268</v>
      </c>
      <c r="P161" s="51">
        <v>39268</v>
      </c>
      <c r="Q161" s="103">
        <v>39353</v>
      </c>
      <c r="R161" s="101">
        <v>39353</v>
      </c>
    </row>
    <row r="162" spans="2:18" customFormat="1" x14ac:dyDescent="0.2">
      <c r="B162" s="17" t="s">
        <v>2763</v>
      </c>
      <c r="C162" s="17" t="s">
        <v>2764</v>
      </c>
      <c r="D162" s="185" t="s">
        <v>2765</v>
      </c>
      <c r="E162" s="61">
        <v>1756.89</v>
      </c>
      <c r="F162" s="83">
        <v>875.99</v>
      </c>
      <c r="G162" s="44">
        <v>880.9</v>
      </c>
      <c r="H162" s="19">
        <f t="shared" si="13"/>
        <v>1.0056050868160595</v>
      </c>
      <c r="I162" s="19">
        <f t="shared" si="10"/>
        <v>9.3373539439051915E-5</v>
      </c>
      <c r="J162" s="49">
        <v>1756.89</v>
      </c>
      <c r="K162" s="49">
        <v>875.99</v>
      </c>
      <c r="L162" s="44">
        <f t="shared" si="14"/>
        <v>880.90000000000009</v>
      </c>
      <c r="M162" s="20">
        <v>39356</v>
      </c>
      <c r="N162" s="20">
        <v>39721</v>
      </c>
      <c r="O162" s="50">
        <v>39378</v>
      </c>
      <c r="P162" s="51">
        <v>39378</v>
      </c>
      <c r="Q162" s="103">
        <v>39744</v>
      </c>
      <c r="R162" s="101">
        <v>39744</v>
      </c>
    </row>
    <row r="163" spans="2:18" customFormat="1" x14ac:dyDescent="0.2">
      <c r="B163" s="17" t="s">
        <v>1247</v>
      </c>
      <c r="C163" s="17" t="s">
        <v>1248</v>
      </c>
      <c r="D163" s="185" t="s">
        <v>1249</v>
      </c>
      <c r="E163" s="61">
        <v>1899</v>
      </c>
      <c r="F163" s="83">
        <v>1088</v>
      </c>
      <c r="G163" s="44">
        <v>811</v>
      </c>
      <c r="H163" s="19">
        <f t="shared" si="13"/>
        <v>0.74540441176470584</v>
      </c>
      <c r="I163" s="19">
        <f t="shared" si="10"/>
        <v>1.009262682323649E-4</v>
      </c>
      <c r="J163" s="49">
        <v>1899</v>
      </c>
      <c r="K163" s="49">
        <v>1088</v>
      </c>
      <c r="L163" s="44">
        <f t="shared" si="14"/>
        <v>811</v>
      </c>
      <c r="M163" s="20">
        <v>39356</v>
      </c>
      <c r="N163" s="20">
        <v>39721</v>
      </c>
      <c r="O163" s="50">
        <v>39524</v>
      </c>
      <c r="P163" s="51">
        <v>39524</v>
      </c>
      <c r="Q163" s="103">
        <v>39889</v>
      </c>
      <c r="R163" s="101">
        <v>39889</v>
      </c>
    </row>
    <row r="164" spans="2:18" customFormat="1" x14ac:dyDescent="0.2">
      <c r="B164" s="17" t="s">
        <v>1291</v>
      </c>
      <c r="C164" s="17" t="s">
        <v>1292</v>
      </c>
      <c r="D164" s="185" t="s">
        <v>1293</v>
      </c>
      <c r="E164" s="61">
        <v>1905.53</v>
      </c>
      <c r="F164" s="83">
        <v>1541.47</v>
      </c>
      <c r="G164" s="44">
        <v>364.06</v>
      </c>
      <c r="H164" s="19">
        <f t="shared" si="13"/>
        <v>0.23617715557227842</v>
      </c>
      <c r="I164" s="19">
        <f t="shared" si="10"/>
        <v>1.0127331853860889E-4</v>
      </c>
      <c r="J164" s="49">
        <v>1905.53</v>
      </c>
      <c r="K164" s="49">
        <v>1541.47</v>
      </c>
      <c r="L164" s="44">
        <f t="shared" si="14"/>
        <v>364.05999999999995</v>
      </c>
      <c r="M164" s="20">
        <v>39356</v>
      </c>
      <c r="N164" s="20">
        <v>39721</v>
      </c>
      <c r="O164" s="50">
        <v>39567</v>
      </c>
      <c r="P164" s="51">
        <v>39567</v>
      </c>
      <c r="Q164" s="103">
        <v>39904</v>
      </c>
      <c r="R164" s="101">
        <v>39904</v>
      </c>
    </row>
    <row r="165" spans="2:18" customFormat="1" x14ac:dyDescent="0.2">
      <c r="B165" s="17" t="s">
        <v>1270</v>
      </c>
      <c r="C165" s="17" t="s">
        <v>1271</v>
      </c>
      <c r="D165" s="185" t="s">
        <v>1272</v>
      </c>
      <c r="E165" s="61">
        <v>1909.24</v>
      </c>
      <c r="F165" s="83">
        <v>1496.46</v>
      </c>
      <c r="G165" s="44">
        <v>412.78</v>
      </c>
      <c r="H165" s="19">
        <f t="shared" si="13"/>
        <v>0.27583764350533924</v>
      </c>
      <c r="I165" s="19">
        <f t="shared" si="10"/>
        <v>1.0147049413373374E-4</v>
      </c>
      <c r="J165" s="49">
        <v>1909.24</v>
      </c>
      <c r="K165" s="49">
        <v>1496.46</v>
      </c>
      <c r="L165" s="44">
        <f t="shared" si="14"/>
        <v>412.78</v>
      </c>
      <c r="M165" s="20">
        <v>39356</v>
      </c>
      <c r="N165" s="20">
        <v>39721</v>
      </c>
      <c r="O165" s="50">
        <v>39546</v>
      </c>
      <c r="P165" s="51">
        <v>39546</v>
      </c>
      <c r="Q165" s="103">
        <v>39910</v>
      </c>
      <c r="R165" s="101">
        <v>39910</v>
      </c>
    </row>
    <row r="166" spans="2:18" customFormat="1" x14ac:dyDescent="0.2">
      <c r="B166" s="17" t="s">
        <v>2724</v>
      </c>
      <c r="C166" s="17" t="s">
        <v>2725</v>
      </c>
      <c r="D166" s="185" t="s">
        <v>2726</v>
      </c>
      <c r="E166" s="61">
        <v>2017.47</v>
      </c>
      <c r="F166" s="83">
        <v>1390.15</v>
      </c>
      <c r="G166" s="44">
        <v>627.32000000000005</v>
      </c>
      <c r="H166" s="19">
        <f t="shared" si="13"/>
        <v>0.45126065532496495</v>
      </c>
      <c r="I166" s="19">
        <f t="shared" si="10"/>
        <v>1.072226005111897E-4</v>
      </c>
      <c r="J166" s="49">
        <v>2017.47</v>
      </c>
      <c r="K166" s="49">
        <v>1390.15</v>
      </c>
      <c r="L166" s="44">
        <f t="shared" si="14"/>
        <v>627.31999999999994</v>
      </c>
      <c r="M166" s="20">
        <v>39356</v>
      </c>
      <c r="N166" s="20">
        <v>39721</v>
      </c>
      <c r="O166" s="50">
        <v>39364</v>
      </c>
      <c r="P166" s="51">
        <v>39364</v>
      </c>
      <c r="Q166" s="103">
        <v>39416</v>
      </c>
      <c r="R166" s="101">
        <v>39416</v>
      </c>
    </row>
    <row r="167" spans="2:18" customFormat="1" x14ac:dyDescent="0.2">
      <c r="B167" s="17" t="s">
        <v>906</v>
      </c>
      <c r="C167" s="17" t="s">
        <v>907</v>
      </c>
      <c r="D167" s="185" t="s">
        <v>908</v>
      </c>
      <c r="E167" s="61">
        <v>2020.38</v>
      </c>
      <c r="F167" s="83">
        <v>3473</v>
      </c>
      <c r="G167" s="44">
        <v>-1452.62</v>
      </c>
      <c r="H167" s="19">
        <f t="shared" si="13"/>
        <v>-0.41826086956521735</v>
      </c>
      <c r="I167" s="19">
        <f t="shared" si="10"/>
        <v>1.0737725845777009E-4</v>
      </c>
      <c r="J167" s="49">
        <v>2020.38</v>
      </c>
      <c r="K167" s="49">
        <v>3473</v>
      </c>
      <c r="L167" s="44">
        <f t="shared" si="14"/>
        <v>-1452.62</v>
      </c>
      <c r="M167" s="20">
        <v>39356</v>
      </c>
      <c r="N167" s="20">
        <v>39721</v>
      </c>
      <c r="O167" s="50">
        <v>39487</v>
      </c>
      <c r="P167" s="51">
        <v>39487</v>
      </c>
      <c r="Q167" s="103">
        <v>39600</v>
      </c>
      <c r="R167" s="101">
        <v>39600</v>
      </c>
    </row>
    <row r="168" spans="2:18" customFormat="1" x14ac:dyDescent="0.2">
      <c r="B168" s="17" t="s">
        <v>1342</v>
      </c>
      <c r="C168" s="17" t="s">
        <v>1343</v>
      </c>
      <c r="D168" s="185" t="s">
        <v>1344</v>
      </c>
      <c r="E168" s="61">
        <v>2065.15</v>
      </c>
      <c r="F168" s="83">
        <v>18550</v>
      </c>
      <c r="G168" s="44">
        <v>-16074.79</v>
      </c>
      <c r="H168" s="19">
        <f t="shared" si="13"/>
        <v>-0.86656549865229116</v>
      </c>
      <c r="I168" s="19">
        <f t="shared" si="10"/>
        <v>1.3155013606710477E-4</v>
      </c>
      <c r="J168" s="49">
        <v>2475.21</v>
      </c>
      <c r="K168" s="49">
        <v>18550</v>
      </c>
      <c r="L168" s="44">
        <f t="shared" si="14"/>
        <v>-16074.79</v>
      </c>
      <c r="M168" s="20">
        <v>39356</v>
      </c>
      <c r="N168" s="20">
        <v>39721</v>
      </c>
      <c r="O168" s="50">
        <v>39611</v>
      </c>
      <c r="P168" s="51">
        <v>39611</v>
      </c>
      <c r="Q168" s="103">
        <v>39976</v>
      </c>
      <c r="R168" s="101">
        <v>39976</v>
      </c>
    </row>
    <row r="169" spans="2:18" customFormat="1" x14ac:dyDescent="0.2">
      <c r="B169" s="17" t="s">
        <v>873</v>
      </c>
      <c r="C169" s="17" t="s">
        <v>874</v>
      </c>
      <c r="D169" s="185" t="s">
        <v>875</v>
      </c>
      <c r="E169" s="61">
        <v>2072.59</v>
      </c>
      <c r="F169" s="83">
        <v>1425</v>
      </c>
      <c r="G169" s="44">
        <v>647.59</v>
      </c>
      <c r="H169" s="19">
        <f t="shared" si="13"/>
        <v>0.45444912280701755</v>
      </c>
      <c r="I169" s="19">
        <f t="shared" si="10"/>
        <v>1.1015206649590162E-4</v>
      </c>
      <c r="J169" s="49">
        <v>2072.59</v>
      </c>
      <c r="K169" s="49">
        <v>1425</v>
      </c>
      <c r="L169" s="44">
        <f t="shared" si="14"/>
        <v>647.59000000000015</v>
      </c>
      <c r="M169" s="20">
        <v>39356</v>
      </c>
      <c r="N169" s="20">
        <v>39721</v>
      </c>
      <c r="O169" s="50">
        <v>39471</v>
      </c>
      <c r="P169" s="51">
        <v>39471</v>
      </c>
      <c r="Q169" s="103">
        <v>39837</v>
      </c>
      <c r="R169" s="101">
        <v>39837</v>
      </c>
    </row>
    <row r="170" spans="2:18" customFormat="1" x14ac:dyDescent="0.2">
      <c r="B170" s="17" t="s">
        <v>870</v>
      </c>
      <c r="C170" s="17" t="s">
        <v>871</v>
      </c>
      <c r="D170" s="185" t="s">
        <v>872</v>
      </c>
      <c r="E170" s="61">
        <v>2072.62</v>
      </c>
      <c r="F170" s="83">
        <v>1425</v>
      </c>
      <c r="G170" s="44">
        <v>647.62</v>
      </c>
      <c r="H170" s="19">
        <f t="shared" si="13"/>
        <v>0.45447017543859647</v>
      </c>
      <c r="I170" s="19">
        <f t="shared" si="10"/>
        <v>1.1015366090772202E-4</v>
      </c>
      <c r="J170" s="49">
        <v>2072.62</v>
      </c>
      <c r="K170" s="49">
        <v>1425</v>
      </c>
      <c r="L170" s="44">
        <f t="shared" si="14"/>
        <v>647.61999999999989</v>
      </c>
      <c r="M170" s="20">
        <v>39356</v>
      </c>
      <c r="N170" s="20">
        <v>39721</v>
      </c>
      <c r="O170" s="50">
        <v>39471</v>
      </c>
      <c r="P170" s="51">
        <v>39471</v>
      </c>
      <c r="Q170" s="103">
        <v>39837</v>
      </c>
      <c r="R170" s="101">
        <v>39837</v>
      </c>
    </row>
    <row r="171" spans="2:18" customFormat="1" x14ac:dyDescent="0.2">
      <c r="B171" s="17" t="s">
        <v>370</v>
      </c>
      <c r="C171" s="17" t="s">
        <v>371</v>
      </c>
      <c r="D171" s="185" t="s">
        <v>372</v>
      </c>
      <c r="E171" s="61">
        <v>2098.63</v>
      </c>
      <c r="F171" s="83">
        <v>13006.96</v>
      </c>
      <c r="G171" s="44">
        <v>29298.68</v>
      </c>
      <c r="H171" s="19">
        <f t="shared" si="13"/>
        <v>2.2525386408507448</v>
      </c>
      <c r="I171" s="19">
        <f t="shared" si="10"/>
        <v>2.2484204162095131E-3</v>
      </c>
      <c r="J171" s="49">
        <v>42305.64</v>
      </c>
      <c r="K171" s="49">
        <v>13006.96</v>
      </c>
      <c r="L171" s="44">
        <f t="shared" si="14"/>
        <v>29298.68</v>
      </c>
      <c r="M171" s="20">
        <v>39356</v>
      </c>
      <c r="N171" s="20">
        <v>39721</v>
      </c>
      <c r="O171" s="50">
        <v>39253</v>
      </c>
      <c r="P171" s="51">
        <v>39253</v>
      </c>
      <c r="Q171" s="103">
        <v>39351</v>
      </c>
      <c r="R171" s="101">
        <v>39351</v>
      </c>
    </row>
    <row r="172" spans="2:18" customFormat="1" x14ac:dyDescent="0.2">
      <c r="B172" s="17" t="s">
        <v>2350</v>
      </c>
      <c r="C172" s="17" t="s">
        <v>2351</v>
      </c>
      <c r="D172" s="185" t="s">
        <v>2352</v>
      </c>
      <c r="E172" s="61">
        <v>2120</v>
      </c>
      <c r="F172" s="83">
        <v>-2500</v>
      </c>
      <c r="G172" s="44">
        <v>4620</v>
      </c>
      <c r="H172" s="19">
        <f t="shared" si="13"/>
        <v>-1.8480000000000001</v>
      </c>
      <c r="I172" s="19">
        <f t="shared" si="10"/>
        <v>1.1267176864276651E-4</v>
      </c>
      <c r="J172" s="49">
        <f>E172</f>
        <v>2120</v>
      </c>
      <c r="K172" s="49">
        <v>-2500</v>
      </c>
      <c r="L172" s="44">
        <f t="shared" si="14"/>
        <v>4620</v>
      </c>
      <c r="M172" s="20">
        <v>39356</v>
      </c>
      <c r="N172" s="20">
        <v>39721</v>
      </c>
      <c r="O172" s="50">
        <v>38476</v>
      </c>
      <c r="P172" s="51">
        <v>38476</v>
      </c>
      <c r="Q172" s="103">
        <v>38476</v>
      </c>
      <c r="R172" s="101">
        <v>38476</v>
      </c>
    </row>
    <row r="173" spans="2:18" customFormat="1" x14ac:dyDescent="0.2">
      <c r="B173" s="17" t="s">
        <v>340</v>
      </c>
      <c r="C173" s="17" t="s">
        <v>341</v>
      </c>
      <c r="D173" s="185" t="s">
        <v>342</v>
      </c>
      <c r="E173" s="61">
        <v>2260.06</v>
      </c>
      <c r="F173" s="83">
        <v>7780</v>
      </c>
      <c r="G173" s="44">
        <v>-1894.52</v>
      </c>
      <c r="H173" s="21">
        <f t="shared" si="13"/>
        <v>-0.24351156812339331</v>
      </c>
      <c r="I173" s="19">
        <f t="shared" si="10"/>
        <v>3.1279596269416477E-4</v>
      </c>
      <c r="J173" s="49">
        <v>5885.48</v>
      </c>
      <c r="K173" s="49">
        <v>7780</v>
      </c>
      <c r="L173" s="44">
        <f t="shared" si="14"/>
        <v>-1894.5200000000004</v>
      </c>
      <c r="M173" s="20">
        <v>39356</v>
      </c>
      <c r="N173" s="20">
        <v>39721</v>
      </c>
      <c r="O173" s="50">
        <v>39239</v>
      </c>
      <c r="P173" s="51">
        <v>39239</v>
      </c>
      <c r="Q173" s="103">
        <v>39605</v>
      </c>
      <c r="R173" s="101">
        <v>39605</v>
      </c>
    </row>
    <row r="174" spans="2:18" customFormat="1" x14ac:dyDescent="0.2">
      <c r="B174" s="17" t="s">
        <v>1520</v>
      </c>
      <c r="C174" s="17" t="s">
        <v>1521</v>
      </c>
      <c r="D174" s="185" t="s">
        <v>1522</v>
      </c>
      <c r="E174" s="61">
        <v>2261.04</v>
      </c>
      <c r="F174" s="83">
        <v>10150</v>
      </c>
      <c r="G174" s="44">
        <v>-1865.24</v>
      </c>
      <c r="H174" s="21">
        <f t="shared" si="13"/>
        <v>-0.18376748768472906</v>
      </c>
      <c r="I174" s="19">
        <f t="shared" si="10"/>
        <v>4.4031064244379539E-4</v>
      </c>
      <c r="J174" s="49">
        <v>8284.76</v>
      </c>
      <c r="K174" s="49">
        <v>10150</v>
      </c>
      <c r="L174" s="44">
        <f t="shared" si="14"/>
        <v>-1865.2399999999998</v>
      </c>
      <c r="M174" s="20">
        <v>39356</v>
      </c>
      <c r="N174" s="20">
        <v>39721</v>
      </c>
      <c r="O174" s="50">
        <v>39013</v>
      </c>
      <c r="P174" s="51">
        <v>39013</v>
      </c>
      <c r="Q174" s="103">
        <v>39378</v>
      </c>
      <c r="R174" s="101">
        <v>39378</v>
      </c>
    </row>
    <row r="175" spans="2:18" customFormat="1" x14ac:dyDescent="0.2">
      <c r="B175" s="17" t="s">
        <v>849</v>
      </c>
      <c r="C175" s="17" t="s">
        <v>850</v>
      </c>
      <c r="D175" s="185" t="s">
        <v>851</v>
      </c>
      <c r="E175" s="61">
        <v>2431.23</v>
      </c>
      <c r="F175" s="83">
        <v>947</v>
      </c>
      <c r="G175" s="44">
        <v>1484.23</v>
      </c>
      <c r="H175" s="19">
        <f t="shared" si="13"/>
        <v>1.5672967265047519</v>
      </c>
      <c r="I175" s="19">
        <f t="shared" si="10"/>
        <v>1.2921272833837415E-4</v>
      </c>
      <c r="J175" s="49">
        <v>2431.23</v>
      </c>
      <c r="K175" s="49">
        <v>947</v>
      </c>
      <c r="L175" s="44">
        <f t="shared" si="14"/>
        <v>1484.23</v>
      </c>
      <c r="M175" s="20">
        <v>39356</v>
      </c>
      <c r="N175" s="20">
        <v>39721</v>
      </c>
      <c r="O175" s="50">
        <v>39456</v>
      </c>
      <c r="P175" s="51">
        <v>39456</v>
      </c>
      <c r="Q175" s="103">
        <v>39822</v>
      </c>
      <c r="R175" s="101">
        <v>39822</v>
      </c>
    </row>
    <row r="176" spans="2:18" customFormat="1" x14ac:dyDescent="0.2">
      <c r="B176" s="17" t="s">
        <v>2072</v>
      </c>
      <c r="C176" s="17" t="s">
        <v>2073</v>
      </c>
      <c r="D176" s="185" t="s">
        <v>2074</v>
      </c>
      <c r="E176" s="61">
        <v>2491.48</v>
      </c>
      <c r="F176" s="83">
        <v>10792.5</v>
      </c>
      <c r="G176" s="44">
        <v>56024.25</v>
      </c>
      <c r="H176" s="21">
        <f t="shared" si="13"/>
        <v>5.1910354412786655</v>
      </c>
      <c r="I176" s="19">
        <f t="shared" si="10"/>
        <v>3.5511138667271552E-3</v>
      </c>
      <c r="J176" s="49">
        <v>66816.75</v>
      </c>
      <c r="K176" s="49">
        <v>10792.5</v>
      </c>
      <c r="L176" s="44">
        <f t="shared" si="14"/>
        <v>56024.25</v>
      </c>
      <c r="M176" s="20">
        <v>39356</v>
      </c>
      <c r="N176" s="20">
        <v>39721</v>
      </c>
      <c r="O176" s="50">
        <v>39224</v>
      </c>
      <c r="P176" s="51">
        <v>39224</v>
      </c>
      <c r="Q176" s="103">
        <v>39233</v>
      </c>
      <c r="R176" s="101">
        <v>39233</v>
      </c>
    </row>
    <row r="177" spans="2:18" customFormat="1" x14ac:dyDescent="0.2">
      <c r="B177" s="17" t="s">
        <v>2513</v>
      </c>
      <c r="C177" s="17" t="s">
        <v>2514</v>
      </c>
      <c r="D177" s="185" t="s">
        <v>2515</v>
      </c>
      <c r="E177" s="61">
        <v>2500.2800000000002</v>
      </c>
      <c r="F177" s="83">
        <v>47918.31</v>
      </c>
      <c r="G177" s="44">
        <v>30937.87</v>
      </c>
      <c r="H177" s="19">
        <f t="shared" si="13"/>
        <v>0.64563775308436377</v>
      </c>
      <c r="I177" s="19">
        <f t="shared" si="10"/>
        <v>4.1909741834963918E-3</v>
      </c>
      <c r="J177" s="49">
        <v>78856.179999999993</v>
      </c>
      <c r="K177" s="49">
        <v>47918.31</v>
      </c>
      <c r="L177" s="44">
        <f t="shared" si="14"/>
        <v>30937.869999999995</v>
      </c>
      <c r="M177" s="20">
        <v>39356</v>
      </c>
      <c r="N177" s="20">
        <v>39721</v>
      </c>
      <c r="O177" s="50">
        <v>39706</v>
      </c>
      <c r="P177" s="51">
        <v>39706</v>
      </c>
      <c r="Q177" s="103">
        <v>40058</v>
      </c>
      <c r="R177" s="101">
        <v>40058</v>
      </c>
    </row>
    <row r="178" spans="2:18" customFormat="1" x14ac:dyDescent="0.2">
      <c r="B178" s="17" t="s">
        <v>2331</v>
      </c>
      <c r="C178" s="17" t="s">
        <v>2332</v>
      </c>
      <c r="D178" s="185" t="s">
        <v>2333</v>
      </c>
      <c r="E178" s="61">
        <v>2602.62</v>
      </c>
      <c r="F178" s="83">
        <v>897.62</v>
      </c>
      <c r="G178" s="44">
        <v>2520.4299999999998</v>
      </c>
      <c r="H178" s="21">
        <f t="shared" si="13"/>
        <v>2.8079031215881995</v>
      </c>
      <c r="I178" s="19">
        <f t="shared" si="10"/>
        <v>1.8165931075915474E-4</v>
      </c>
      <c r="J178" s="49">
        <v>3418.05</v>
      </c>
      <c r="K178" s="49">
        <v>897.62</v>
      </c>
      <c r="L178" s="44">
        <f t="shared" si="14"/>
        <v>2520.4300000000003</v>
      </c>
      <c r="M178" s="20">
        <v>39356</v>
      </c>
      <c r="N178" s="20">
        <v>39721</v>
      </c>
      <c r="O178" s="50">
        <v>39356</v>
      </c>
      <c r="P178" s="51">
        <v>39356</v>
      </c>
      <c r="Q178" s="103">
        <v>39717</v>
      </c>
      <c r="R178" s="101">
        <v>39717</v>
      </c>
    </row>
    <row r="179" spans="2:18" customFormat="1" x14ac:dyDescent="0.2">
      <c r="B179" s="17" t="s">
        <v>620</v>
      </c>
      <c r="C179" s="17" t="s">
        <v>621</v>
      </c>
      <c r="D179" s="185" t="s">
        <v>622</v>
      </c>
      <c r="E179" s="61">
        <v>2629.5</v>
      </c>
      <c r="F179" s="83">
        <v>5851.86</v>
      </c>
      <c r="G179" s="44">
        <v>-3222.36</v>
      </c>
      <c r="H179" s="19">
        <f t="shared" si="13"/>
        <v>-0.55065568896043315</v>
      </c>
      <c r="I179" s="19">
        <f t="shared" si="10"/>
        <v>1.3975019605950685E-4</v>
      </c>
      <c r="J179" s="49">
        <v>2629.5</v>
      </c>
      <c r="K179" s="49">
        <v>5851.86</v>
      </c>
      <c r="L179" s="44">
        <f t="shared" si="14"/>
        <v>-3222.3599999999997</v>
      </c>
      <c r="M179" s="20">
        <v>39356</v>
      </c>
      <c r="N179" s="20">
        <v>39721</v>
      </c>
      <c r="O179" s="50">
        <v>39316</v>
      </c>
      <c r="P179" s="51">
        <v>39316</v>
      </c>
      <c r="Q179" s="103">
        <v>39680</v>
      </c>
      <c r="R179" s="101">
        <v>39680</v>
      </c>
    </row>
    <row r="180" spans="2:18" customFormat="1" x14ac:dyDescent="0.2">
      <c r="B180" s="17" t="s">
        <v>1232</v>
      </c>
      <c r="C180" s="17" t="s">
        <v>1233</v>
      </c>
      <c r="D180" s="185" t="s">
        <v>1234</v>
      </c>
      <c r="E180" s="61">
        <v>2650.41</v>
      </c>
      <c r="F180" s="83">
        <v>4161</v>
      </c>
      <c r="G180" s="44">
        <v>-1378.19</v>
      </c>
      <c r="H180" s="19">
        <f t="shared" si="13"/>
        <v>-0.33121605383321318</v>
      </c>
      <c r="I180" s="19">
        <f t="shared" si="10"/>
        <v>1.4789817193244201E-4</v>
      </c>
      <c r="J180" s="49">
        <v>2782.81</v>
      </c>
      <c r="K180" s="49">
        <v>4161</v>
      </c>
      <c r="L180" s="44">
        <f t="shared" si="14"/>
        <v>-1378.19</v>
      </c>
      <c r="M180" s="20">
        <v>39356</v>
      </c>
      <c r="N180" s="20">
        <v>39721</v>
      </c>
      <c r="O180" s="50">
        <v>39513</v>
      </c>
      <c r="P180" s="51">
        <v>39513</v>
      </c>
      <c r="Q180" s="103">
        <v>39721</v>
      </c>
      <c r="R180" s="101">
        <v>39721</v>
      </c>
    </row>
    <row r="181" spans="2:18" customFormat="1" x14ac:dyDescent="0.2">
      <c r="B181" s="17" t="s">
        <v>879</v>
      </c>
      <c r="C181" s="17" t="s">
        <v>880</v>
      </c>
      <c r="D181" s="185" t="s">
        <v>881</v>
      </c>
      <c r="E181" s="61">
        <v>2836.46</v>
      </c>
      <c r="F181" s="83">
        <v>4161</v>
      </c>
      <c r="G181" s="44">
        <v>-1182.8699999999999</v>
      </c>
      <c r="H181" s="19">
        <f t="shared" si="13"/>
        <v>-0.28427541456380673</v>
      </c>
      <c r="I181" s="19">
        <f t="shared" si="10"/>
        <v>1.5827885582456709E-4</v>
      </c>
      <c r="J181" s="49">
        <v>2978.13</v>
      </c>
      <c r="K181" s="49">
        <v>4161</v>
      </c>
      <c r="L181" s="44">
        <f t="shared" si="14"/>
        <v>-1182.8699999999999</v>
      </c>
      <c r="M181" s="20">
        <v>39356</v>
      </c>
      <c r="N181" s="20">
        <v>39721</v>
      </c>
      <c r="O181" s="50">
        <v>39472</v>
      </c>
      <c r="P181" s="51">
        <v>39472</v>
      </c>
      <c r="Q181" s="103">
        <v>39721</v>
      </c>
      <c r="R181" s="101">
        <v>39721</v>
      </c>
    </row>
    <row r="182" spans="2:18" customFormat="1" x14ac:dyDescent="0.2">
      <c r="B182" s="17" t="s">
        <v>2504</v>
      </c>
      <c r="C182" s="17" t="s">
        <v>2505</v>
      </c>
      <c r="D182" s="185" t="s">
        <v>2506</v>
      </c>
      <c r="E182" s="61">
        <v>2893.95</v>
      </c>
      <c r="F182" s="83">
        <v>3675</v>
      </c>
      <c r="G182" s="44">
        <v>-770.22</v>
      </c>
      <c r="H182" s="19">
        <f t="shared" si="13"/>
        <v>-0.20958367346938775</v>
      </c>
      <c r="I182" s="19">
        <f t="shared" si="10"/>
        <v>1.5438051892364873E-4</v>
      </c>
      <c r="J182" s="49">
        <v>2904.78</v>
      </c>
      <c r="K182" s="49">
        <v>3675</v>
      </c>
      <c r="L182" s="44">
        <f t="shared" si="14"/>
        <v>-770.2199999999998</v>
      </c>
      <c r="M182" s="20">
        <v>39356</v>
      </c>
      <c r="N182" s="20">
        <v>39721</v>
      </c>
      <c r="O182" s="50">
        <v>39700</v>
      </c>
      <c r="P182" s="51">
        <v>39700</v>
      </c>
      <c r="Q182" s="103">
        <v>39721</v>
      </c>
      <c r="R182" s="101">
        <v>39721</v>
      </c>
    </row>
    <row r="183" spans="2:18" customFormat="1" x14ac:dyDescent="0.2">
      <c r="B183" s="17" t="s">
        <v>1229</v>
      </c>
      <c r="C183" s="17" t="s">
        <v>1230</v>
      </c>
      <c r="D183" s="185" t="s">
        <v>1231</v>
      </c>
      <c r="E183" s="61">
        <v>2921.64</v>
      </c>
      <c r="F183" s="83">
        <v>2267</v>
      </c>
      <c r="G183" s="44">
        <v>654.64</v>
      </c>
      <c r="H183" s="19">
        <f t="shared" si="13"/>
        <v>0.28876929863255402</v>
      </c>
      <c r="I183" s="19">
        <f t="shared" si="10"/>
        <v>1.552765783667228E-4</v>
      </c>
      <c r="J183" s="49">
        <v>2921.64</v>
      </c>
      <c r="K183" s="49">
        <v>2267</v>
      </c>
      <c r="L183" s="44">
        <f t="shared" si="14"/>
        <v>654.63999999999987</v>
      </c>
      <c r="M183" s="20">
        <v>39356</v>
      </c>
      <c r="N183" s="20">
        <v>39721</v>
      </c>
      <c r="O183" s="50">
        <v>39505</v>
      </c>
      <c r="P183" s="51">
        <v>39505</v>
      </c>
      <c r="Q183" s="103">
        <v>39722</v>
      </c>
      <c r="R183" s="101">
        <v>39722</v>
      </c>
    </row>
    <row r="184" spans="2:18" customFormat="1" x14ac:dyDescent="0.2">
      <c r="B184" s="17" t="s">
        <v>1489</v>
      </c>
      <c r="C184" s="17" t="s">
        <v>1490</v>
      </c>
      <c r="D184" s="185" t="s">
        <v>1491</v>
      </c>
      <c r="E184" s="61">
        <v>2923.67</v>
      </c>
      <c r="F184" s="83">
        <v>11094</v>
      </c>
      <c r="G184" s="44">
        <v>-7057.01</v>
      </c>
      <c r="H184" s="19">
        <f t="shared" si="13"/>
        <v>-0.63611051018568598</v>
      </c>
      <c r="I184" s="19">
        <f t="shared" si="10"/>
        <v>2.1455415249677451E-4</v>
      </c>
      <c r="J184" s="49">
        <v>4036.99</v>
      </c>
      <c r="K184" s="49">
        <v>11094</v>
      </c>
      <c r="L184" s="44">
        <f t="shared" si="14"/>
        <v>-7057.01</v>
      </c>
      <c r="M184" s="20">
        <v>39356</v>
      </c>
      <c r="N184" s="20">
        <v>39721</v>
      </c>
      <c r="O184" s="50">
        <v>39681</v>
      </c>
      <c r="P184" s="51">
        <v>39681</v>
      </c>
      <c r="Q184" s="103">
        <v>40046</v>
      </c>
      <c r="R184" s="101">
        <v>40046</v>
      </c>
    </row>
    <row r="185" spans="2:18" customFormat="1" x14ac:dyDescent="0.2">
      <c r="B185" s="17" t="s">
        <v>2745</v>
      </c>
      <c r="C185" s="17" t="s">
        <v>2746</v>
      </c>
      <c r="D185" s="185" t="s">
        <v>2747</v>
      </c>
      <c r="E185" s="61">
        <v>3036.47</v>
      </c>
      <c r="F185" s="83">
        <v>3626</v>
      </c>
      <c r="G185" s="44">
        <v>7960.17</v>
      </c>
      <c r="H185" s="19">
        <f t="shared" si="13"/>
        <v>2.1953033645890789</v>
      </c>
      <c r="I185" s="19">
        <f t="shared" si="10"/>
        <v>6.1577088004517071E-4</v>
      </c>
      <c r="J185" s="49">
        <v>11586.17</v>
      </c>
      <c r="K185" s="49">
        <v>3626</v>
      </c>
      <c r="L185" s="44">
        <f t="shared" si="14"/>
        <v>7960.17</v>
      </c>
      <c r="M185" s="20">
        <v>39356</v>
      </c>
      <c r="N185" s="20">
        <v>39721</v>
      </c>
      <c r="O185" s="50">
        <v>39374</v>
      </c>
      <c r="P185" s="51">
        <v>39374</v>
      </c>
      <c r="Q185" s="103">
        <v>39739</v>
      </c>
      <c r="R185" s="101">
        <v>39739</v>
      </c>
    </row>
    <row r="186" spans="2:18" customFormat="1" x14ac:dyDescent="0.2">
      <c r="B186" s="17" t="s">
        <v>2386</v>
      </c>
      <c r="C186" s="17" t="s">
        <v>2387</v>
      </c>
      <c r="D186" s="185" t="s">
        <v>2388</v>
      </c>
      <c r="E186" s="61">
        <v>3103.02</v>
      </c>
      <c r="F186" s="83">
        <v>4964.6000000000004</v>
      </c>
      <c r="G186" s="44">
        <v>-1861.58</v>
      </c>
      <c r="H186" s="19">
        <f t="shared" si="13"/>
        <v>-0.37497079321596904</v>
      </c>
      <c r="I186" s="19">
        <f t="shared" si="10"/>
        <v>1.6491639223296099E-4</v>
      </c>
      <c r="J186" s="49">
        <v>3103.02</v>
      </c>
      <c r="K186" s="49">
        <v>4964.6000000000004</v>
      </c>
      <c r="L186" s="44">
        <f t="shared" si="14"/>
        <v>-1861.5800000000004</v>
      </c>
      <c r="M186" s="20">
        <v>39356</v>
      </c>
      <c r="N186" s="20">
        <v>39721</v>
      </c>
      <c r="O186" s="50">
        <v>39416</v>
      </c>
      <c r="P186" s="51">
        <v>39416</v>
      </c>
      <c r="Q186" s="103">
        <v>39506</v>
      </c>
      <c r="R186" s="101">
        <v>39506</v>
      </c>
    </row>
    <row r="187" spans="2:18" customFormat="1" x14ac:dyDescent="0.2">
      <c r="B187" s="17" t="s">
        <v>1202</v>
      </c>
      <c r="C187" s="17" t="s">
        <v>1203</v>
      </c>
      <c r="D187" s="185" t="s">
        <v>1204</v>
      </c>
      <c r="E187" s="61">
        <v>3230.72</v>
      </c>
      <c r="F187" s="83">
        <v>6184.81</v>
      </c>
      <c r="G187" s="44">
        <v>-6184.74</v>
      </c>
      <c r="H187" s="21">
        <f t="shared" si="13"/>
        <v>-0.99998868194819235</v>
      </c>
      <c r="I187" s="19">
        <f t="shared" si="10"/>
        <v>3.7202942476385171E-9</v>
      </c>
      <c r="J187" s="49">
        <v>7.0000000000000007E-2</v>
      </c>
      <c r="K187" s="49">
        <v>6184.81</v>
      </c>
      <c r="L187" s="44">
        <f t="shared" si="14"/>
        <v>-6184.7400000000007</v>
      </c>
      <c r="M187" s="20">
        <v>39356</v>
      </c>
      <c r="N187" s="20">
        <v>39721</v>
      </c>
      <c r="O187" s="50">
        <v>39498</v>
      </c>
      <c r="P187" s="51">
        <v>39498</v>
      </c>
      <c r="Q187" s="103">
        <v>39864</v>
      </c>
      <c r="R187" s="101">
        <v>39864</v>
      </c>
    </row>
    <row r="188" spans="2:18" customFormat="1" x14ac:dyDescent="0.2">
      <c r="B188" s="17" t="s">
        <v>2766</v>
      </c>
      <c r="C188" s="17" t="s">
        <v>2767</v>
      </c>
      <c r="D188" s="185" t="s">
        <v>2768</v>
      </c>
      <c r="E188" s="61">
        <v>3289.27</v>
      </c>
      <c r="F188" s="83">
        <v>1859.99</v>
      </c>
      <c r="G188" s="44">
        <v>524.55999999999995</v>
      </c>
      <c r="H188" s="19">
        <f t="shared" si="13"/>
        <v>0.2820230216291485</v>
      </c>
      <c r="I188" s="19">
        <f t="shared" si="10"/>
        <v>1.2673182354580608E-4</v>
      </c>
      <c r="J188" s="49">
        <v>2384.5500000000002</v>
      </c>
      <c r="K188" s="49">
        <v>1859.99</v>
      </c>
      <c r="L188" s="44">
        <f t="shared" si="14"/>
        <v>524.56000000000017</v>
      </c>
      <c r="M188" s="20">
        <v>39356</v>
      </c>
      <c r="N188" s="20">
        <v>39721</v>
      </c>
      <c r="O188" s="50">
        <v>39378</v>
      </c>
      <c r="P188" s="51">
        <v>39378</v>
      </c>
      <c r="Q188" s="103">
        <v>39744</v>
      </c>
      <c r="R188" s="101">
        <v>39744</v>
      </c>
    </row>
    <row r="189" spans="2:18" customFormat="1" x14ac:dyDescent="0.2">
      <c r="B189" s="17" t="s">
        <v>1405</v>
      </c>
      <c r="C189" s="17" t="s">
        <v>1406</v>
      </c>
      <c r="D189" s="185" t="s">
        <v>1407</v>
      </c>
      <c r="E189" s="61">
        <v>3293.07</v>
      </c>
      <c r="F189" s="83">
        <v>0</v>
      </c>
      <c r="G189" s="44">
        <v>3413.64</v>
      </c>
      <c r="H189" s="19" t="s">
        <v>2907</v>
      </c>
      <c r="I189" s="19">
        <f t="shared" si="10"/>
        <v>1.8142493222155349E-4</v>
      </c>
      <c r="J189" s="49">
        <v>3413.64</v>
      </c>
      <c r="K189" s="49">
        <v>0</v>
      </c>
      <c r="L189" s="44">
        <f t="shared" si="14"/>
        <v>3413.64</v>
      </c>
      <c r="M189" s="20">
        <v>39356</v>
      </c>
      <c r="N189" s="20">
        <v>39721</v>
      </c>
      <c r="O189" s="50">
        <v>39653</v>
      </c>
      <c r="P189" s="51">
        <v>39653</v>
      </c>
      <c r="Q189" s="103">
        <v>40018</v>
      </c>
      <c r="R189" s="101">
        <v>40018</v>
      </c>
    </row>
    <row r="190" spans="2:18" customFormat="1" x14ac:dyDescent="0.2">
      <c r="B190" s="17" t="s">
        <v>682</v>
      </c>
      <c r="C190" s="17" t="s">
        <v>683</v>
      </c>
      <c r="D190" s="185" t="s">
        <v>684</v>
      </c>
      <c r="E190" s="61">
        <v>3345.24</v>
      </c>
      <c r="F190" s="83">
        <v>2985.14</v>
      </c>
      <c r="G190" s="44">
        <v>360.1</v>
      </c>
      <c r="H190" s="19">
        <f>G190/F190</f>
        <v>0.12063085818420578</v>
      </c>
      <c r="I190" s="19">
        <f t="shared" si="10"/>
        <v>1.7778967327100386E-4</v>
      </c>
      <c r="J190" s="49">
        <v>3345.24</v>
      </c>
      <c r="K190" s="49">
        <v>2985.14</v>
      </c>
      <c r="L190" s="44">
        <f t="shared" si="14"/>
        <v>360.09999999999991</v>
      </c>
      <c r="M190" s="20">
        <v>39356</v>
      </c>
      <c r="N190" s="20">
        <v>39721</v>
      </c>
      <c r="O190" s="50">
        <v>39352</v>
      </c>
      <c r="P190" s="51">
        <v>39352</v>
      </c>
      <c r="Q190" s="103">
        <v>39715</v>
      </c>
      <c r="R190" s="101">
        <v>39715</v>
      </c>
    </row>
    <row r="191" spans="2:18" customFormat="1" x14ac:dyDescent="0.2">
      <c r="B191" s="17" t="s">
        <v>1495</v>
      </c>
      <c r="C191" s="17" t="s">
        <v>1496</v>
      </c>
      <c r="D191" s="185" t="s">
        <v>1497</v>
      </c>
      <c r="E191" s="61">
        <v>3441.1</v>
      </c>
      <c r="F191" s="83">
        <v>2500</v>
      </c>
      <c r="G191" s="44">
        <v>941.1</v>
      </c>
      <c r="H191" s="19">
        <f>G191/F191</f>
        <v>0.37644</v>
      </c>
      <c r="I191" s="19">
        <f t="shared" si="10"/>
        <v>1.8288435050784141E-4</v>
      </c>
      <c r="J191" s="49">
        <v>3441.1</v>
      </c>
      <c r="K191" s="49">
        <v>2500</v>
      </c>
      <c r="L191" s="44">
        <f t="shared" si="14"/>
        <v>941.09999999999991</v>
      </c>
      <c r="M191" s="20">
        <v>39356</v>
      </c>
      <c r="N191" s="20">
        <v>39721</v>
      </c>
      <c r="O191" s="50">
        <v>39687</v>
      </c>
      <c r="P191" s="51">
        <v>39687</v>
      </c>
      <c r="Q191" s="103">
        <v>39721</v>
      </c>
      <c r="R191" s="101">
        <v>39721</v>
      </c>
    </row>
    <row r="192" spans="2:18" customFormat="1" x14ac:dyDescent="0.2">
      <c r="B192" s="17" t="s">
        <v>1321</v>
      </c>
      <c r="C192" s="17" t="s">
        <v>1322</v>
      </c>
      <c r="D192" s="185" t="s">
        <v>1323</v>
      </c>
      <c r="E192" s="61">
        <v>3545.83</v>
      </c>
      <c r="F192" s="83">
        <v>9936.09</v>
      </c>
      <c r="G192" s="44">
        <v>-6390.26</v>
      </c>
      <c r="H192" s="19">
        <f>G192/F192</f>
        <v>-0.64313628399098643</v>
      </c>
      <c r="I192" s="19">
        <f t="shared" si="10"/>
        <v>1.8845044217291544E-4</v>
      </c>
      <c r="J192" s="49">
        <v>3545.83</v>
      </c>
      <c r="K192" s="49">
        <v>9936.09</v>
      </c>
      <c r="L192" s="44">
        <f t="shared" si="14"/>
        <v>-6390.26</v>
      </c>
      <c r="M192" s="20">
        <v>39356</v>
      </c>
      <c r="N192" s="20">
        <v>39721</v>
      </c>
      <c r="O192" s="50">
        <v>39584</v>
      </c>
      <c r="P192" s="51">
        <v>39584</v>
      </c>
      <c r="Q192" s="103">
        <v>39934</v>
      </c>
      <c r="R192" s="101">
        <v>39934</v>
      </c>
    </row>
    <row r="193" spans="2:18" customFormat="1" x14ac:dyDescent="0.2">
      <c r="B193" s="17" t="s">
        <v>2623</v>
      </c>
      <c r="C193" s="17" t="s">
        <v>2624</v>
      </c>
      <c r="D193" s="185" t="s">
        <v>2625</v>
      </c>
      <c r="E193" s="61">
        <v>3645.25</v>
      </c>
      <c r="F193" s="83" t="s">
        <v>2801</v>
      </c>
      <c r="G193" s="71" t="s">
        <v>2907</v>
      </c>
      <c r="H193" s="36" t="s">
        <v>2907</v>
      </c>
      <c r="I193" s="19">
        <f t="shared" si="10"/>
        <v>2.6935004758787816E-2</v>
      </c>
      <c r="J193" s="49">
        <v>506801.4</v>
      </c>
      <c r="K193" s="49" t="s">
        <v>2801</v>
      </c>
      <c r="L193" s="44" t="s">
        <v>2907</v>
      </c>
      <c r="M193" s="20">
        <v>39356</v>
      </c>
      <c r="N193" s="20">
        <v>39721</v>
      </c>
      <c r="O193" s="50">
        <v>38995</v>
      </c>
      <c r="P193" s="51">
        <v>38995</v>
      </c>
      <c r="Q193" s="103">
        <v>39354</v>
      </c>
      <c r="R193" s="101">
        <v>39354</v>
      </c>
    </row>
    <row r="194" spans="2:18" customFormat="1" x14ac:dyDescent="0.2">
      <c r="B194" s="17" t="s">
        <v>1282</v>
      </c>
      <c r="C194" s="17" t="s">
        <v>1283</v>
      </c>
      <c r="D194" s="185" t="s">
        <v>1284</v>
      </c>
      <c r="E194" s="61">
        <v>3651.09</v>
      </c>
      <c r="F194" s="83">
        <v>2989.4</v>
      </c>
      <c r="G194" s="44">
        <v>731.45</v>
      </c>
      <c r="H194" s="19">
        <f>G194/F194</f>
        <v>0.24468120693115677</v>
      </c>
      <c r="I194" s="19">
        <f t="shared" si="10"/>
        <v>1.9775224073322536E-4</v>
      </c>
      <c r="J194" s="49">
        <v>3720.85</v>
      </c>
      <c r="K194" s="49">
        <v>2989.4</v>
      </c>
      <c r="L194" s="44">
        <f>J194-K194</f>
        <v>731.44999999999982</v>
      </c>
      <c r="M194" s="20">
        <v>39356</v>
      </c>
      <c r="N194" s="20">
        <v>39721</v>
      </c>
      <c r="O194" s="50">
        <v>39559</v>
      </c>
      <c r="P194" s="51">
        <v>39559</v>
      </c>
      <c r="Q194" s="103">
        <v>39905</v>
      </c>
      <c r="R194" s="101">
        <v>39905</v>
      </c>
    </row>
    <row r="195" spans="2:18" customFormat="1" x14ac:dyDescent="0.2">
      <c r="B195" s="17" t="s">
        <v>1363</v>
      </c>
      <c r="C195" s="17" t="s">
        <v>1364</v>
      </c>
      <c r="D195" s="185" t="s">
        <v>1365</v>
      </c>
      <c r="E195" s="61">
        <v>3738.13</v>
      </c>
      <c r="F195" s="83">
        <v>6823.05</v>
      </c>
      <c r="G195" s="44">
        <v>-3084.92</v>
      </c>
      <c r="H195" s="19">
        <f>G195/F195</f>
        <v>-0.45213211100607498</v>
      </c>
      <c r="I195" s="19">
        <f t="shared" si="10"/>
        <v>1.9867062194178526E-4</v>
      </c>
      <c r="J195" s="49">
        <v>3738.13</v>
      </c>
      <c r="K195" s="49">
        <v>6823.05</v>
      </c>
      <c r="L195" s="44">
        <f>J195-K195</f>
        <v>-3084.92</v>
      </c>
      <c r="M195" s="20">
        <v>39356</v>
      </c>
      <c r="N195" s="20">
        <v>39721</v>
      </c>
      <c r="O195" s="50">
        <v>39624</v>
      </c>
      <c r="P195" s="51">
        <v>39624</v>
      </c>
      <c r="Q195" s="103">
        <v>39717</v>
      </c>
      <c r="R195" s="101">
        <v>39717</v>
      </c>
    </row>
    <row r="196" spans="2:18" customFormat="1" x14ac:dyDescent="0.2">
      <c r="B196" s="17" t="s">
        <v>1999</v>
      </c>
      <c r="C196" s="17" t="s">
        <v>2000</v>
      </c>
      <c r="D196" s="185" t="s">
        <v>2001</v>
      </c>
      <c r="E196" s="61">
        <v>3740.32</v>
      </c>
      <c r="F196" s="83">
        <v>43580</v>
      </c>
      <c r="G196" s="44">
        <v>-20380.919999999998</v>
      </c>
      <c r="H196" s="21">
        <f>G196/F196</f>
        <v>-0.4676668196420376</v>
      </c>
      <c r="I196" s="19">
        <f t="shared" si="10"/>
        <v>1.2329629124929395E-3</v>
      </c>
      <c r="J196" s="49">
        <v>23199.08</v>
      </c>
      <c r="K196" s="49">
        <v>43580</v>
      </c>
      <c r="L196" s="44">
        <f>J196-K196</f>
        <v>-20380.919999999998</v>
      </c>
      <c r="M196" s="20">
        <v>39356</v>
      </c>
      <c r="N196" s="20">
        <v>39721</v>
      </c>
      <c r="O196" s="50">
        <v>39181</v>
      </c>
      <c r="P196" s="51">
        <v>39181</v>
      </c>
      <c r="Q196" s="103">
        <v>39355</v>
      </c>
      <c r="R196" s="101">
        <v>39355</v>
      </c>
    </row>
    <row r="197" spans="2:18" customFormat="1" x14ac:dyDescent="0.2">
      <c r="B197" s="17" t="s">
        <v>2236</v>
      </c>
      <c r="C197" s="17" t="s">
        <v>2237</v>
      </c>
      <c r="D197" s="185" t="s">
        <v>2238</v>
      </c>
      <c r="E197" s="61">
        <v>3856.03</v>
      </c>
      <c r="F197" s="83">
        <v>0</v>
      </c>
      <c r="G197" s="44">
        <v>7583.67</v>
      </c>
      <c r="H197" s="19" t="s">
        <v>2907</v>
      </c>
      <c r="I197" s="19">
        <f t="shared" si="10"/>
        <v>4.0304976967126845E-4</v>
      </c>
      <c r="J197" s="49">
        <v>7583.67</v>
      </c>
      <c r="K197" s="49">
        <v>0</v>
      </c>
      <c r="L197" s="44">
        <f>J197-K197</f>
        <v>7583.67</v>
      </c>
      <c r="M197" s="20">
        <v>39356</v>
      </c>
      <c r="N197" s="20">
        <v>39721</v>
      </c>
      <c r="O197" s="50">
        <v>39322</v>
      </c>
      <c r="P197" s="51">
        <v>39322</v>
      </c>
      <c r="Q197" s="103">
        <v>39688</v>
      </c>
      <c r="R197" s="101">
        <v>39688</v>
      </c>
    </row>
    <row r="198" spans="2:18" customFormat="1" x14ac:dyDescent="0.2">
      <c r="B198" s="17" t="s">
        <v>2626</v>
      </c>
      <c r="C198" s="17" t="s">
        <v>2627</v>
      </c>
      <c r="D198" s="185" t="s">
        <v>2628</v>
      </c>
      <c r="E198" s="61">
        <v>3879.29</v>
      </c>
      <c r="F198" s="83" t="s">
        <v>2801</v>
      </c>
      <c r="G198" s="71" t="s">
        <v>2907</v>
      </c>
      <c r="H198" s="36" t="s">
        <v>2907</v>
      </c>
      <c r="I198" s="19">
        <f t="shared" si="10"/>
        <v>8.2175808244554713E-2</v>
      </c>
      <c r="J198" s="49">
        <v>1546196.67</v>
      </c>
      <c r="K198" s="49" t="s">
        <v>2801</v>
      </c>
      <c r="L198" s="44" t="s">
        <v>2907</v>
      </c>
      <c r="M198" s="20">
        <v>39356</v>
      </c>
      <c r="N198" s="20">
        <v>39721</v>
      </c>
      <c r="O198" s="50">
        <v>38995</v>
      </c>
      <c r="P198" s="51">
        <v>38995</v>
      </c>
      <c r="Q198" s="103">
        <v>39354</v>
      </c>
      <c r="R198" s="101">
        <v>39354</v>
      </c>
    </row>
    <row r="199" spans="2:18" customFormat="1" x14ac:dyDescent="0.2">
      <c r="B199" s="17" t="s">
        <v>831</v>
      </c>
      <c r="C199" s="17" t="s">
        <v>832</v>
      </c>
      <c r="D199" s="185" t="s">
        <v>833</v>
      </c>
      <c r="E199" s="61">
        <v>3888.98</v>
      </c>
      <c r="F199" s="83">
        <v>4161</v>
      </c>
      <c r="G199" s="44">
        <v>-272.02</v>
      </c>
      <c r="H199" s="19">
        <f t="shared" ref="H199:H208" si="15">G199/F199</f>
        <v>-6.537370824321076E-2</v>
      </c>
      <c r="I199" s="19">
        <f t="shared" si="10"/>
        <v>2.0668785604544628E-4</v>
      </c>
      <c r="J199" s="49">
        <v>3888.98</v>
      </c>
      <c r="K199" s="49">
        <v>4161</v>
      </c>
      <c r="L199" s="44">
        <f t="shared" ref="L199:L208" si="16">J199-K199</f>
        <v>-272.02</v>
      </c>
      <c r="M199" s="20">
        <v>39356</v>
      </c>
      <c r="N199" s="20">
        <v>39721</v>
      </c>
      <c r="O199" s="50">
        <v>39455</v>
      </c>
      <c r="P199" s="51">
        <v>39455</v>
      </c>
      <c r="Q199" s="103">
        <v>39721</v>
      </c>
      <c r="R199" s="101">
        <v>39721</v>
      </c>
    </row>
    <row r="200" spans="2:18" customFormat="1" x14ac:dyDescent="0.2">
      <c r="B200" s="17" t="s">
        <v>834</v>
      </c>
      <c r="C200" s="17" t="s">
        <v>835</v>
      </c>
      <c r="D200" s="185" t="s">
        <v>836</v>
      </c>
      <c r="E200" s="61">
        <v>3888.98</v>
      </c>
      <c r="F200" s="83">
        <v>4161</v>
      </c>
      <c r="G200" s="44">
        <v>-272.02</v>
      </c>
      <c r="H200" s="19">
        <f t="shared" si="15"/>
        <v>-6.537370824321076E-2</v>
      </c>
      <c r="I200" s="19">
        <f t="shared" si="10"/>
        <v>2.0668785604544628E-4</v>
      </c>
      <c r="J200" s="49">
        <v>3888.98</v>
      </c>
      <c r="K200" s="49">
        <v>4161</v>
      </c>
      <c r="L200" s="44">
        <f t="shared" si="16"/>
        <v>-272.02</v>
      </c>
      <c r="M200" s="20">
        <v>39356</v>
      </c>
      <c r="N200" s="20">
        <v>39721</v>
      </c>
      <c r="O200" s="50">
        <v>39456</v>
      </c>
      <c r="P200" s="51">
        <v>39456</v>
      </c>
      <c r="Q200" s="103">
        <v>39691</v>
      </c>
      <c r="R200" s="101">
        <v>39691</v>
      </c>
    </row>
    <row r="201" spans="2:18" customFormat="1" x14ac:dyDescent="0.2">
      <c r="B201" s="17" t="s">
        <v>843</v>
      </c>
      <c r="C201" s="17" t="s">
        <v>844</v>
      </c>
      <c r="D201" s="185" t="s">
        <v>845</v>
      </c>
      <c r="E201" s="61">
        <v>3891.55</v>
      </c>
      <c r="F201" s="83">
        <v>4161</v>
      </c>
      <c r="G201" s="44">
        <v>-269.45</v>
      </c>
      <c r="H201" s="21">
        <f t="shared" si="15"/>
        <v>-6.4756068252823831E-2</v>
      </c>
      <c r="I201" s="19">
        <f t="shared" si="10"/>
        <v>2.0682444399139528E-4</v>
      </c>
      <c r="J201" s="49">
        <v>3891.55</v>
      </c>
      <c r="K201" s="49">
        <v>4161</v>
      </c>
      <c r="L201" s="44">
        <f t="shared" si="16"/>
        <v>-269.44999999999982</v>
      </c>
      <c r="M201" s="20">
        <v>39356</v>
      </c>
      <c r="N201" s="20">
        <v>39721</v>
      </c>
      <c r="O201" s="50">
        <v>39456</v>
      </c>
      <c r="P201" s="51">
        <v>39456</v>
      </c>
      <c r="Q201" s="103">
        <v>39691</v>
      </c>
      <c r="R201" s="101">
        <v>39691</v>
      </c>
    </row>
    <row r="202" spans="2:18" customFormat="1" x14ac:dyDescent="0.2">
      <c r="B202" s="17" t="s">
        <v>614</v>
      </c>
      <c r="C202" s="17" t="s">
        <v>615</v>
      </c>
      <c r="D202" s="185" t="s">
        <v>616</v>
      </c>
      <c r="E202" s="61">
        <v>3940.66</v>
      </c>
      <c r="F202" s="83">
        <v>5437.35</v>
      </c>
      <c r="G202" s="44">
        <v>-1496.69</v>
      </c>
      <c r="H202" s="21">
        <f t="shared" si="15"/>
        <v>-0.27526092673820884</v>
      </c>
      <c r="I202" s="19">
        <f t="shared" si="10"/>
        <v>2.0943449614141708E-4</v>
      </c>
      <c r="J202" s="49">
        <v>3940.66</v>
      </c>
      <c r="K202" s="49">
        <v>5437.35</v>
      </c>
      <c r="L202" s="44">
        <f t="shared" si="16"/>
        <v>-1496.6900000000005</v>
      </c>
      <c r="M202" s="20">
        <v>39356</v>
      </c>
      <c r="N202" s="20">
        <v>39721</v>
      </c>
      <c r="O202" s="50">
        <v>39282</v>
      </c>
      <c r="P202" s="51">
        <v>39282</v>
      </c>
      <c r="Q202" s="103">
        <v>39647</v>
      </c>
      <c r="R202" s="101">
        <v>39647</v>
      </c>
    </row>
    <row r="203" spans="2:18" customFormat="1" x14ac:dyDescent="0.2">
      <c r="B203" s="17" t="s">
        <v>638</v>
      </c>
      <c r="C203" s="17" t="s">
        <v>639</v>
      </c>
      <c r="D203" s="185" t="s">
        <v>640</v>
      </c>
      <c r="E203" s="61">
        <v>4107.59</v>
      </c>
      <c r="F203" s="83">
        <v>5043</v>
      </c>
      <c r="G203" s="44">
        <v>-935.41</v>
      </c>
      <c r="H203" s="19">
        <f t="shared" si="15"/>
        <v>-0.1854868134047194</v>
      </c>
      <c r="I203" s="19">
        <f t="shared" si="10"/>
        <v>2.1830633498082135E-4</v>
      </c>
      <c r="J203" s="49">
        <v>4107.59</v>
      </c>
      <c r="K203" s="49">
        <v>5043</v>
      </c>
      <c r="L203" s="44">
        <f t="shared" si="16"/>
        <v>-935.40999999999985</v>
      </c>
      <c r="M203" s="20">
        <v>39356</v>
      </c>
      <c r="N203" s="20">
        <v>39721</v>
      </c>
      <c r="O203" s="50">
        <v>39342</v>
      </c>
      <c r="P203" s="51">
        <v>39342</v>
      </c>
      <c r="Q203" s="103">
        <v>39708</v>
      </c>
      <c r="R203" s="101">
        <v>39708</v>
      </c>
    </row>
    <row r="204" spans="2:18" customFormat="1" x14ac:dyDescent="0.2">
      <c r="B204" s="17" t="s">
        <v>1601</v>
      </c>
      <c r="C204" s="17" t="s">
        <v>1602</v>
      </c>
      <c r="D204" s="185" t="s">
        <v>1603</v>
      </c>
      <c r="E204" s="61">
        <v>4143.51</v>
      </c>
      <c r="F204" s="83">
        <v>8385</v>
      </c>
      <c r="G204" s="44">
        <v>9568.3799999999992</v>
      </c>
      <c r="H204" s="21">
        <f t="shared" si="15"/>
        <v>1.1411305903398925</v>
      </c>
      <c r="I204" s="19">
        <f t="shared" si="10"/>
        <v>9.5416937628097713E-4</v>
      </c>
      <c r="J204" s="49">
        <v>17953.38</v>
      </c>
      <c r="K204" s="49">
        <v>8385</v>
      </c>
      <c r="L204" s="44">
        <f t="shared" si="16"/>
        <v>9568.380000000001</v>
      </c>
      <c r="M204" s="20">
        <v>39356</v>
      </c>
      <c r="N204" s="20">
        <v>39721</v>
      </c>
      <c r="O204" s="50">
        <v>39058</v>
      </c>
      <c r="P204" s="51">
        <v>39058</v>
      </c>
      <c r="Q204" s="103">
        <v>39720</v>
      </c>
      <c r="R204" s="101">
        <v>39720</v>
      </c>
    </row>
    <row r="205" spans="2:18" customFormat="1" x14ac:dyDescent="0.2">
      <c r="B205" s="17" t="s">
        <v>2398</v>
      </c>
      <c r="C205" s="17" t="s">
        <v>2399</v>
      </c>
      <c r="D205" s="185" t="s">
        <v>2400</v>
      </c>
      <c r="E205" s="61">
        <v>4195.71</v>
      </c>
      <c r="F205" s="83">
        <v>8263.2999999999993</v>
      </c>
      <c r="G205" s="44">
        <v>-4067.59</v>
      </c>
      <c r="H205" s="19">
        <f t="shared" si="15"/>
        <v>-0.49224764924424874</v>
      </c>
      <c r="I205" s="19">
        <f t="shared" si="10"/>
        <v>2.2298965396799143E-4</v>
      </c>
      <c r="J205" s="49">
        <v>4195.71</v>
      </c>
      <c r="K205" s="49">
        <v>8263.2999999999993</v>
      </c>
      <c r="L205" s="44">
        <f t="shared" si="16"/>
        <v>-4067.5899999999992</v>
      </c>
      <c r="M205" s="20">
        <v>39356</v>
      </c>
      <c r="N205" s="20">
        <v>39721</v>
      </c>
      <c r="O205" s="50">
        <v>39427</v>
      </c>
      <c r="P205" s="51">
        <v>39427</v>
      </c>
      <c r="Q205" s="103">
        <v>39538</v>
      </c>
      <c r="R205" s="101">
        <v>39538</v>
      </c>
    </row>
    <row r="206" spans="2:18" customFormat="1" x14ac:dyDescent="0.2">
      <c r="B206" s="17" t="s">
        <v>2377</v>
      </c>
      <c r="C206" s="17" t="s">
        <v>2378</v>
      </c>
      <c r="D206" s="185" t="s">
        <v>2379</v>
      </c>
      <c r="E206" s="61">
        <v>4196.38</v>
      </c>
      <c r="F206" s="83">
        <v>7635</v>
      </c>
      <c r="G206" s="44">
        <v>-3438.62</v>
      </c>
      <c r="H206" s="19">
        <f t="shared" si="15"/>
        <v>-0.45037590045841519</v>
      </c>
      <c r="I206" s="19">
        <f t="shared" ref="I206:I269" si="17">J206/18815716</f>
        <v>2.2302526249864743E-4</v>
      </c>
      <c r="J206" s="49">
        <v>4196.38</v>
      </c>
      <c r="K206" s="49">
        <v>7635</v>
      </c>
      <c r="L206" s="44">
        <f t="shared" si="16"/>
        <v>-3438.62</v>
      </c>
      <c r="M206" s="20">
        <v>39356</v>
      </c>
      <c r="N206" s="20">
        <v>39721</v>
      </c>
      <c r="O206" s="50">
        <v>39412</v>
      </c>
      <c r="P206" s="51">
        <v>39412</v>
      </c>
      <c r="Q206" s="103">
        <v>39763</v>
      </c>
      <c r="R206" s="101">
        <v>39763</v>
      </c>
    </row>
    <row r="207" spans="2:18" customFormat="1" x14ac:dyDescent="0.2">
      <c r="B207" s="17" t="s">
        <v>2742</v>
      </c>
      <c r="C207" s="17" t="s">
        <v>2743</v>
      </c>
      <c r="D207" s="185" t="s">
        <v>2744</v>
      </c>
      <c r="E207" s="61">
        <v>4260.6099999999997</v>
      </c>
      <c r="F207" s="83">
        <v>5137</v>
      </c>
      <c r="G207" s="44">
        <v>-876.39</v>
      </c>
      <c r="H207" s="19">
        <f t="shared" si="15"/>
        <v>-0.17060346505742652</v>
      </c>
      <c r="I207" s="19">
        <f t="shared" si="17"/>
        <v>2.2643889820615914E-4</v>
      </c>
      <c r="J207" s="49">
        <v>4260.6099999999997</v>
      </c>
      <c r="K207" s="49">
        <v>5137</v>
      </c>
      <c r="L207" s="44">
        <f t="shared" si="16"/>
        <v>-876.39000000000033</v>
      </c>
      <c r="M207" s="20">
        <v>39356</v>
      </c>
      <c r="N207" s="20">
        <v>39721</v>
      </c>
      <c r="O207" s="50">
        <v>39374</v>
      </c>
      <c r="P207" s="51">
        <v>39374</v>
      </c>
      <c r="Q207" s="103">
        <v>39740</v>
      </c>
      <c r="R207" s="101">
        <v>39740</v>
      </c>
    </row>
    <row r="208" spans="2:18" customFormat="1" x14ac:dyDescent="0.2">
      <c r="B208" s="17" t="s">
        <v>2727</v>
      </c>
      <c r="C208" s="17" t="s">
        <v>2728</v>
      </c>
      <c r="D208" s="185" t="s">
        <v>2729</v>
      </c>
      <c r="E208" s="61">
        <v>4340.7299999999996</v>
      </c>
      <c r="F208" s="83">
        <v>2843.67</v>
      </c>
      <c r="G208" s="44">
        <v>1497.06</v>
      </c>
      <c r="H208" s="19">
        <f t="shared" si="15"/>
        <v>0.52645349143887998</v>
      </c>
      <c r="I208" s="19">
        <f t="shared" si="17"/>
        <v>2.3069704070788482E-4</v>
      </c>
      <c r="J208" s="49">
        <v>4340.7299999999996</v>
      </c>
      <c r="K208" s="49">
        <v>2843.67</v>
      </c>
      <c r="L208" s="44">
        <f t="shared" si="16"/>
        <v>1497.0599999999995</v>
      </c>
      <c r="M208" s="20">
        <v>39356</v>
      </c>
      <c r="N208" s="20">
        <v>39721</v>
      </c>
      <c r="O208" s="50">
        <v>39364</v>
      </c>
      <c r="P208" s="51">
        <v>39364</v>
      </c>
      <c r="Q208" s="103">
        <v>39464</v>
      </c>
      <c r="R208" s="101">
        <v>39464</v>
      </c>
    </row>
    <row r="209" spans="2:18" customFormat="1" x14ac:dyDescent="0.2">
      <c r="B209" s="17" t="s">
        <v>2596</v>
      </c>
      <c r="C209" s="17" t="s">
        <v>2597</v>
      </c>
      <c r="D209" s="185" t="s">
        <v>2598</v>
      </c>
      <c r="E209" s="61">
        <v>4349.8900000000003</v>
      </c>
      <c r="F209" s="83" t="s">
        <v>2801</v>
      </c>
      <c r="G209" s="71" t="s">
        <v>2907</v>
      </c>
      <c r="H209" s="36" t="s">
        <v>2907</v>
      </c>
      <c r="I209" s="19">
        <f t="shared" si="17"/>
        <v>2.4379230107427215E-2</v>
      </c>
      <c r="J209" s="49">
        <v>458712.67</v>
      </c>
      <c r="K209" s="49" t="s">
        <v>2801</v>
      </c>
      <c r="L209" s="44" t="s">
        <v>2907</v>
      </c>
      <c r="M209" s="20">
        <v>39356</v>
      </c>
      <c r="N209" s="20">
        <v>39721</v>
      </c>
      <c r="O209" s="50">
        <v>38995</v>
      </c>
      <c r="P209" s="51">
        <v>38995</v>
      </c>
      <c r="Q209" s="103">
        <v>39354</v>
      </c>
      <c r="R209" s="101">
        <v>39354</v>
      </c>
    </row>
    <row r="210" spans="2:18" customFormat="1" x14ac:dyDescent="0.2">
      <c r="B210" s="17" t="s">
        <v>876</v>
      </c>
      <c r="C210" s="17" t="s">
        <v>877</v>
      </c>
      <c r="D210" s="185" t="s">
        <v>878</v>
      </c>
      <c r="E210" s="61">
        <v>4364.03</v>
      </c>
      <c r="F210" s="83">
        <v>17793</v>
      </c>
      <c r="G210" s="44">
        <v>-11523.75</v>
      </c>
      <c r="H210" s="19">
        <f t="shared" ref="H210:H227" si="18">G210/F210</f>
        <v>-0.64765638172314954</v>
      </c>
      <c r="I210" s="19">
        <f t="shared" si="17"/>
        <v>3.3319221017153957E-4</v>
      </c>
      <c r="J210" s="49">
        <v>6269.25</v>
      </c>
      <c r="K210" s="49">
        <v>17793</v>
      </c>
      <c r="L210" s="44">
        <f t="shared" ref="L210:L227" si="19">J210-K210</f>
        <v>-11523.75</v>
      </c>
      <c r="M210" s="20">
        <v>39356</v>
      </c>
      <c r="N210" s="20">
        <v>39721</v>
      </c>
      <c r="O210" s="50">
        <v>39471</v>
      </c>
      <c r="P210" s="51">
        <v>39471</v>
      </c>
      <c r="Q210" s="103">
        <v>39471</v>
      </c>
      <c r="R210" s="101">
        <v>39471</v>
      </c>
    </row>
    <row r="211" spans="2:18" customFormat="1" x14ac:dyDescent="0.2">
      <c r="B211" s="17" t="s">
        <v>1357</v>
      </c>
      <c r="C211" s="17" t="s">
        <v>1358</v>
      </c>
      <c r="D211" s="185" t="s">
        <v>1359</v>
      </c>
      <c r="E211" s="61">
        <v>4448.54</v>
      </c>
      <c r="F211" s="83">
        <v>22026.16</v>
      </c>
      <c r="G211" s="44">
        <v>-17577.62</v>
      </c>
      <c r="H211" s="19">
        <f t="shared" si="18"/>
        <v>-0.79803379254486484</v>
      </c>
      <c r="I211" s="19">
        <f t="shared" si="17"/>
        <v>2.3642682531985494E-4</v>
      </c>
      <c r="J211" s="49">
        <v>4448.54</v>
      </c>
      <c r="K211" s="49">
        <v>22026.16</v>
      </c>
      <c r="L211" s="44">
        <f t="shared" si="19"/>
        <v>-17577.62</v>
      </c>
      <c r="M211" s="20">
        <v>39356</v>
      </c>
      <c r="N211" s="20">
        <v>39721</v>
      </c>
      <c r="O211" s="50">
        <v>39615</v>
      </c>
      <c r="P211" s="51">
        <v>39615</v>
      </c>
      <c r="Q211" s="103">
        <v>39980</v>
      </c>
      <c r="R211" s="101">
        <v>39980</v>
      </c>
    </row>
    <row r="212" spans="2:18" customFormat="1" x14ac:dyDescent="0.2">
      <c r="B212" s="17" t="s">
        <v>1360</v>
      </c>
      <c r="C212" s="17" t="s">
        <v>1361</v>
      </c>
      <c r="D212" s="185" t="s">
        <v>1362</v>
      </c>
      <c r="E212" s="61">
        <v>4517.76</v>
      </c>
      <c r="F212" s="83">
        <v>6929.8</v>
      </c>
      <c r="G212" s="44">
        <v>-1948.74</v>
      </c>
      <c r="H212" s="19">
        <f t="shared" si="18"/>
        <v>-0.28121157897774829</v>
      </c>
      <c r="I212" s="19">
        <f t="shared" si="17"/>
        <v>2.647286980734616E-4</v>
      </c>
      <c r="J212" s="49">
        <v>4981.0600000000004</v>
      </c>
      <c r="K212" s="49">
        <v>6929.8</v>
      </c>
      <c r="L212" s="44">
        <f t="shared" si="19"/>
        <v>-1948.7399999999998</v>
      </c>
      <c r="M212" s="20">
        <v>39356</v>
      </c>
      <c r="N212" s="20">
        <v>39721</v>
      </c>
      <c r="O212" s="50">
        <v>39619</v>
      </c>
      <c r="P212" s="51">
        <v>39619</v>
      </c>
      <c r="Q212" s="103">
        <v>39719</v>
      </c>
      <c r="R212" s="101">
        <v>39719</v>
      </c>
    </row>
    <row r="213" spans="2:18" customFormat="1" x14ac:dyDescent="0.2">
      <c r="B213" s="17" t="s">
        <v>2492</v>
      </c>
      <c r="C213" s="17" t="s">
        <v>2493</v>
      </c>
      <c r="D213" s="185" t="s">
        <v>2494</v>
      </c>
      <c r="E213" s="61">
        <v>4552.6499999999996</v>
      </c>
      <c r="F213" s="83">
        <v>14987</v>
      </c>
      <c r="G213" s="44">
        <v>2181.71</v>
      </c>
      <c r="H213" s="19">
        <f t="shared" si="18"/>
        <v>0.14557349703076</v>
      </c>
      <c r="I213" s="19">
        <f t="shared" si="17"/>
        <v>9.124664721767696E-4</v>
      </c>
      <c r="J213" s="49">
        <v>17168.71</v>
      </c>
      <c r="K213" s="49">
        <v>14987</v>
      </c>
      <c r="L213" s="44">
        <f t="shared" si="19"/>
        <v>2181.7099999999991</v>
      </c>
      <c r="M213" s="20">
        <v>39356</v>
      </c>
      <c r="N213" s="20">
        <v>39721</v>
      </c>
      <c r="O213" s="50">
        <v>39694</v>
      </c>
      <c r="P213" s="51">
        <v>39694</v>
      </c>
      <c r="Q213" s="103">
        <v>40058</v>
      </c>
      <c r="R213" s="101">
        <v>40058</v>
      </c>
    </row>
    <row r="214" spans="2:18" customFormat="1" x14ac:dyDescent="0.2">
      <c r="B214" s="17" t="s">
        <v>1498</v>
      </c>
      <c r="C214" s="17" t="s">
        <v>1499</v>
      </c>
      <c r="D214" s="185" t="s">
        <v>1500</v>
      </c>
      <c r="E214" s="61">
        <v>4747.72</v>
      </c>
      <c r="F214" s="83">
        <v>2500</v>
      </c>
      <c r="G214" s="44">
        <v>2247.7199999999998</v>
      </c>
      <c r="H214" s="19">
        <f t="shared" si="18"/>
        <v>0.89908799999999989</v>
      </c>
      <c r="I214" s="19">
        <f t="shared" si="17"/>
        <v>2.5232736293426201E-4</v>
      </c>
      <c r="J214" s="49">
        <v>4747.72</v>
      </c>
      <c r="K214" s="49">
        <v>2500</v>
      </c>
      <c r="L214" s="44">
        <f t="shared" si="19"/>
        <v>2247.7200000000003</v>
      </c>
      <c r="M214" s="20">
        <v>39356</v>
      </c>
      <c r="N214" s="20">
        <v>39721</v>
      </c>
      <c r="O214" s="50">
        <v>39687</v>
      </c>
      <c r="P214" s="51">
        <v>39687</v>
      </c>
      <c r="Q214" s="103">
        <v>39721</v>
      </c>
      <c r="R214" s="101">
        <v>39721</v>
      </c>
    </row>
    <row r="215" spans="2:18" customFormat="1" x14ac:dyDescent="0.2">
      <c r="B215" s="17" t="s">
        <v>2364</v>
      </c>
      <c r="C215" s="17" t="s">
        <v>2365</v>
      </c>
      <c r="D215" s="185" t="s">
        <v>2366</v>
      </c>
      <c r="E215" s="61">
        <v>4777.54</v>
      </c>
      <c r="F215" s="83">
        <v>6570</v>
      </c>
      <c r="G215" s="44">
        <v>-1792.46</v>
      </c>
      <c r="H215" s="19">
        <f t="shared" si="18"/>
        <v>-0.27282496194824962</v>
      </c>
      <c r="I215" s="19">
        <f t="shared" si="17"/>
        <v>2.5391220828375598E-4</v>
      </c>
      <c r="J215" s="49">
        <v>4777.54</v>
      </c>
      <c r="K215" s="49">
        <v>6570</v>
      </c>
      <c r="L215" s="44">
        <f t="shared" si="19"/>
        <v>-1792.46</v>
      </c>
      <c r="M215" s="20">
        <v>39356</v>
      </c>
      <c r="N215" s="20">
        <v>39721</v>
      </c>
      <c r="O215" s="50">
        <v>39210</v>
      </c>
      <c r="P215" s="51">
        <v>39210</v>
      </c>
      <c r="Q215" s="103">
        <v>39355</v>
      </c>
      <c r="R215" s="101">
        <v>39355</v>
      </c>
    </row>
    <row r="216" spans="2:18" customFormat="1" x14ac:dyDescent="0.2">
      <c r="B216" s="17" t="s">
        <v>632</v>
      </c>
      <c r="C216" s="17" t="s">
        <v>633</v>
      </c>
      <c r="D216" s="185" t="s">
        <v>634</v>
      </c>
      <c r="E216" s="61">
        <v>4787.41</v>
      </c>
      <c r="F216" s="83">
        <v>7921</v>
      </c>
      <c r="G216" s="44">
        <v>-3133.59</v>
      </c>
      <c r="H216" s="19">
        <f t="shared" si="18"/>
        <v>-0.39560535285948745</v>
      </c>
      <c r="I216" s="19">
        <f t="shared" si="17"/>
        <v>2.5443676977267299E-4</v>
      </c>
      <c r="J216" s="49">
        <v>4787.41</v>
      </c>
      <c r="K216" s="49">
        <v>7921</v>
      </c>
      <c r="L216" s="44">
        <f t="shared" si="19"/>
        <v>-3133.59</v>
      </c>
      <c r="M216" s="20">
        <v>39356</v>
      </c>
      <c r="N216" s="20">
        <v>39721</v>
      </c>
      <c r="O216" s="50">
        <v>39323</v>
      </c>
      <c r="P216" s="51">
        <v>39323</v>
      </c>
      <c r="Q216" s="103">
        <v>39688</v>
      </c>
      <c r="R216" s="101">
        <v>39688</v>
      </c>
    </row>
    <row r="217" spans="2:18" customFormat="1" x14ac:dyDescent="0.2">
      <c r="B217" s="17" t="s">
        <v>1438</v>
      </c>
      <c r="C217" s="17" t="s">
        <v>1439</v>
      </c>
      <c r="D217" s="185" t="s">
        <v>1440</v>
      </c>
      <c r="E217" s="61">
        <v>4810.8100000000004</v>
      </c>
      <c r="F217" s="83">
        <v>7812</v>
      </c>
      <c r="G217" s="44">
        <v>-830.08</v>
      </c>
      <c r="H217" s="19">
        <f t="shared" si="18"/>
        <v>-0.10625704045058884</v>
      </c>
      <c r="I217" s="19">
        <f t="shared" si="17"/>
        <v>3.710685259067473E-4</v>
      </c>
      <c r="J217" s="49">
        <v>6981.92</v>
      </c>
      <c r="K217" s="49">
        <v>7812</v>
      </c>
      <c r="L217" s="44">
        <f t="shared" si="19"/>
        <v>-830.07999999999993</v>
      </c>
      <c r="M217" s="20">
        <v>39356</v>
      </c>
      <c r="N217" s="20">
        <v>39721</v>
      </c>
      <c r="O217" s="50">
        <v>39665</v>
      </c>
      <c r="P217" s="51">
        <v>39665</v>
      </c>
      <c r="Q217" s="103">
        <v>39721</v>
      </c>
      <c r="R217" s="101">
        <v>39721</v>
      </c>
    </row>
    <row r="218" spans="2:18" customFormat="1" x14ac:dyDescent="0.2">
      <c r="B218" s="17" t="s">
        <v>337</v>
      </c>
      <c r="C218" s="17" t="s">
        <v>338</v>
      </c>
      <c r="D218" s="185" t="s">
        <v>339</v>
      </c>
      <c r="E218" s="61">
        <v>4852.75</v>
      </c>
      <c r="F218" s="83">
        <v>12265</v>
      </c>
      <c r="G218" s="44">
        <v>-271.24</v>
      </c>
      <c r="H218" s="19">
        <f t="shared" si="18"/>
        <v>-2.2114961271911947E-2</v>
      </c>
      <c r="I218" s="19">
        <f t="shared" si="17"/>
        <v>6.3743309050795624E-4</v>
      </c>
      <c r="J218" s="49">
        <v>11993.76</v>
      </c>
      <c r="K218" s="49">
        <v>12265</v>
      </c>
      <c r="L218" s="44">
        <f t="shared" si="19"/>
        <v>-271.23999999999978</v>
      </c>
      <c r="M218" s="20">
        <v>39356</v>
      </c>
      <c r="N218" s="20">
        <v>39721</v>
      </c>
      <c r="O218" s="50">
        <v>39239</v>
      </c>
      <c r="P218" s="51">
        <v>39239</v>
      </c>
      <c r="Q218" s="103">
        <v>39605</v>
      </c>
      <c r="R218" s="101">
        <v>39605</v>
      </c>
    </row>
    <row r="219" spans="2:18" customFormat="1" x14ac:dyDescent="0.2">
      <c r="B219" s="17" t="s">
        <v>1273</v>
      </c>
      <c r="C219" s="17" t="s">
        <v>1274</v>
      </c>
      <c r="D219" s="185" t="s">
        <v>1275</v>
      </c>
      <c r="E219" s="61">
        <v>4926.09</v>
      </c>
      <c r="F219" s="83">
        <v>5660</v>
      </c>
      <c r="G219" s="44">
        <v>-733.91</v>
      </c>
      <c r="H219" s="19">
        <f t="shared" si="18"/>
        <v>-0.12966607773851591</v>
      </c>
      <c r="I219" s="19">
        <f t="shared" si="17"/>
        <v>2.6180720414785175E-4</v>
      </c>
      <c r="J219" s="49">
        <v>4926.09</v>
      </c>
      <c r="K219" s="49">
        <v>5660</v>
      </c>
      <c r="L219" s="44">
        <f t="shared" si="19"/>
        <v>-733.90999999999985</v>
      </c>
      <c r="M219" s="20">
        <v>39356</v>
      </c>
      <c r="N219" s="20">
        <v>39721</v>
      </c>
      <c r="O219" s="50">
        <v>39546</v>
      </c>
      <c r="P219" s="51">
        <v>39546</v>
      </c>
      <c r="Q219" s="103">
        <v>39661</v>
      </c>
      <c r="R219" s="101">
        <v>39661</v>
      </c>
    </row>
    <row r="220" spans="2:18" customFormat="1" x14ac:dyDescent="0.2">
      <c r="B220" s="17" t="s">
        <v>2242</v>
      </c>
      <c r="C220" s="17" t="s">
        <v>2243</v>
      </c>
      <c r="D220" s="185" t="s">
        <v>2244</v>
      </c>
      <c r="E220" s="61">
        <v>5015.7700000000004</v>
      </c>
      <c r="F220" s="83">
        <v>7416</v>
      </c>
      <c r="G220" s="44">
        <v>3257.92</v>
      </c>
      <c r="H220" s="19">
        <f t="shared" si="18"/>
        <v>0.43930960086299892</v>
      </c>
      <c r="I220" s="19">
        <f t="shared" si="17"/>
        <v>5.6728747393933882E-4</v>
      </c>
      <c r="J220" s="49">
        <v>10673.92</v>
      </c>
      <c r="K220" s="49">
        <v>7416</v>
      </c>
      <c r="L220" s="44">
        <f t="shared" si="19"/>
        <v>3257.92</v>
      </c>
      <c r="M220" s="20">
        <v>39356</v>
      </c>
      <c r="N220" s="20">
        <v>39721</v>
      </c>
      <c r="O220" s="50">
        <v>39337</v>
      </c>
      <c r="P220" s="51">
        <v>39337</v>
      </c>
      <c r="Q220" s="103">
        <v>39703</v>
      </c>
      <c r="R220" s="101">
        <v>39703</v>
      </c>
    </row>
    <row r="221" spans="2:18" customFormat="1" x14ac:dyDescent="0.2">
      <c r="B221" s="17" t="s">
        <v>2420</v>
      </c>
      <c r="C221" s="17" t="s">
        <v>2421</v>
      </c>
      <c r="D221" s="185" t="s">
        <v>2422</v>
      </c>
      <c r="E221" s="61">
        <v>5065.38</v>
      </c>
      <c r="F221" s="83">
        <v>13645.17</v>
      </c>
      <c r="G221" s="44">
        <v>-146.3700000000008</v>
      </c>
      <c r="H221" s="21">
        <f t="shared" si="18"/>
        <v>-1.0726872585684223E-2</v>
      </c>
      <c r="I221" s="19">
        <f t="shared" si="17"/>
        <v>7.1742154271461152E-4</v>
      </c>
      <c r="J221" s="49">
        <v>13498.8</v>
      </c>
      <c r="K221" s="49">
        <v>13645.17</v>
      </c>
      <c r="L221" s="44">
        <f t="shared" si="19"/>
        <v>-146.3700000000008</v>
      </c>
      <c r="M221" s="20">
        <v>39356</v>
      </c>
      <c r="N221" s="20">
        <v>39721</v>
      </c>
      <c r="O221" s="50">
        <v>39454</v>
      </c>
      <c r="P221" s="51">
        <v>39454</v>
      </c>
      <c r="Q221" s="103">
        <v>39659</v>
      </c>
      <c r="R221" s="101">
        <v>39659</v>
      </c>
    </row>
    <row r="222" spans="2:18" customFormat="1" x14ac:dyDescent="0.2">
      <c r="B222" s="17" t="s">
        <v>635</v>
      </c>
      <c r="C222" s="17" t="s">
        <v>636</v>
      </c>
      <c r="D222" s="185" t="s">
        <v>637</v>
      </c>
      <c r="E222" s="61">
        <v>5136.3999999999996</v>
      </c>
      <c r="F222" s="83">
        <v>13569</v>
      </c>
      <c r="G222" s="44">
        <v>-8432.6</v>
      </c>
      <c r="H222" s="21">
        <f t="shared" si="18"/>
        <v>-0.62146068243790997</v>
      </c>
      <c r="I222" s="19">
        <f t="shared" si="17"/>
        <v>2.729845624795782E-4</v>
      </c>
      <c r="J222" s="49">
        <v>5136.3999999999996</v>
      </c>
      <c r="K222" s="49">
        <v>13569</v>
      </c>
      <c r="L222" s="44">
        <f t="shared" si="19"/>
        <v>-8432.6</v>
      </c>
      <c r="M222" s="20">
        <v>39356</v>
      </c>
      <c r="N222" s="20">
        <v>39721</v>
      </c>
      <c r="O222" s="50">
        <v>39329</v>
      </c>
      <c r="P222" s="51">
        <v>39329</v>
      </c>
      <c r="Q222" s="103">
        <v>39722</v>
      </c>
      <c r="R222" s="101">
        <v>39722</v>
      </c>
    </row>
    <row r="223" spans="2:18" customFormat="1" x14ac:dyDescent="0.2">
      <c r="B223" s="17" t="s">
        <v>1250</v>
      </c>
      <c r="C223" s="17" t="s">
        <v>1251</v>
      </c>
      <c r="D223" s="185" t="s">
        <v>1252</v>
      </c>
      <c r="E223" s="61">
        <v>5361.71</v>
      </c>
      <c r="F223" s="83">
        <v>5569</v>
      </c>
      <c r="G223" s="44">
        <v>-207.29</v>
      </c>
      <c r="H223" s="19">
        <f t="shared" si="18"/>
        <v>-3.7222122463637992E-2</v>
      </c>
      <c r="I223" s="19">
        <f t="shared" si="17"/>
        <v>2.84959126721513E-4</v>
      </c>
      <c r="J223" s="49">
        <v>5361.71</v>
      </c>
      <c r="K223" s="49">
        <v>5569</v>
      </c>
      <c r="L223" s="44">
        <f t="shared" si="19"/>
        <v>-207.28999999999996</v>
      </c>
      <c r="M223" s="20">
        <v>39356</v>
      </c>
      <c r="N223" s="20">
        <v>39721</v>
      </c>
      <c r="O223" s="50">
        <v>39534</v>
      </c>
      <c r="P223" s="51">
        <v>39534</v>
      </c>
      <c r="Q223" s="103">
        <v>39899</v>
      </c>
      <c r="R223" s="101">
        <v>39899</v>
      </c>
    </row>
    <row r="224" spans="2:18" customFormat="1" x14ac:dyDescent="0.2">
      <c r="B224" s="17" t="s">
        <v>861</v>
      </c>
      <c r="C224" s="17" t="s">
        <v>862</v>
      </c>
      <c r="D224" s="185" t="s">
        <v>863</v>
      </c>
      <c r="E224" s="61">
        <v>5377.62</v>
      </c>
      <c r="F224" s="83">
        <v>7934.33</v>
      </c>
      <c r="G224" s="44">
        <v>-2556.71</v>
      </c>
      <c r="H224" s="19">
        <f t="shared" si="18"/>
        <v>-0.32223388742338671</v>
      </c>
      <c r="I224" s="19">
        <f t="shared" si="17"/>
        <v>2.8580469645694058E-4</v>
      </c>
      <c r="J224" s="49">
        <v>5377.62</v>
      </c>
      <c r="K224" s="49">
        <v>7934.33</v>
      </c>
      <c r="L224" s="44">
        <f t="shared" si="19"/>
        <v>-2556.71</v>
      </c>
      <c r="M224" s="20">
        <v>39356</v>
      </c>
      <c r="N224" s="20">
        <v>39721</v>
      </c>
      <c r="O224" s="50">
        <v>39468</v>
      </c>
      <c r="P224" s="51">
        <v>39468</v>
      </c>
      <c r="Q224" s="103">
        <v>39660</v>
      </c>
      <c r="R224" s="101">
        <v>39660</v>
      </c>
    </row>
    <row r="225" spans="2:18" customFormat="1" x14ac:dyDescent="0.2">
      <c r="B225" s="17" t="s">
        <v>1276</v>
      </c>
      <c r="C225" s="17" t="s">
        <v>1277</v>
      </c>
      <c r="D225" s="185" t="s">
        <v>1278</v>
      </c>
      <c r="E225" s="61">
        <v>5431.94</v>
      </c>
      <c r="F225" s="83">
        <v>5320.87</v>
      </c>
      <c r="G225" s="44">
        <v>111.07</v>
      </c>
      <c r="H225" s="19">
        <f t="shared" si="18"/>
        <v>2.087440587723436E-2</v>
      </c>
      <c r="I225" s="19">
        <f t="shared" si="17"/>
        <v>2.8869164479310806E-4</v>
      </c>
      <c r="J225" s="49">
        <v>5431.94</v>
      </c>
      <c r="K225" s="49">
        <v>5320.87</v>
      </c>
      <c r="L225" s="44">
        <f t="shared" si="19"/>
        <v>111.06999999999971</v>
      </c>
      <c r="M225" s="20">
        <v>39356</v>
      </c>
      <c r="N225" s="20">
        <v>39721</v>
      </c>
      <c r="O225" s="50">
        <v>39548</v>
      </c>
      <c r="P225" s="51">
        <v>39548</v>
      </c>
      <c r="Q225" s="103">
        <v>39719</v>
      </c>
      <c r="R225" s="101">
        <v>39719</v>
      </c>
    </row>
    <row r="226" spans="2:18" customFormat="1" x14ac:dyDescent="0.2">
      <c r="B226" s="17" t="s">
        <v>2426</v>
      </c>
      <c r="C226" s="17" t="s">
        <v>2427</v>
      </c>
      <c r="D226" s="185" t="s">
        <v>2428</v>
      </c>
      <c r="E226" s="61">
        <v>5628.91</v>
      </c>
      <c r="F226" s="83">
        <v>4161</v>
      </c>
      <c r="G226" s="44">
        <v>1467.91</v>
      </c>
      <c r="H226" s="19">
        <f t="shared" si="18"/>
        <v>0.35277817832251862</v>
      </c>
      <c r="I226" s="19">
        <f t="shared" si="17"/>
        <v>2.9916002133535604E-4</v>
      </c>
      <c r="J226" s="49">
        <v>5628.91</v>
      </c>
      <c r="K226" s="49">
        <v>4161</v>
      </c>
      <c r="L226" s="44">
        <f t="shared" si="19"/>
        <v>1467.9099999999999</v>
      </c>
      <c r="M226" s="20">
        <v>39356</v>
      </c>
      <c r="N226" s="20">
        <v>39721</v>
      </c>
      <c r="O226" s="50">
        <v>39455</v>
      </c>
      <c r="P226" s="51">
        <v>39455</v>
      </c>
      <c r="Q226" s="103">
        <v>39721</v>
      </c>
      <c r="R226" s="101">
        <v>39721</v>
      </c>
    </row>
    <row r="227" spans="2:18" customFormat="1" x14ac:dyDescent="0.2">
      <c r="B227" s="17" t="s">
        <v>2787</v>
      </c>
      <c r="C227" s="17" t="s">
        <v>2788</v>
      </c>
      <c r="D227" s="185" t="s">
        <v>2789</v>
      </c>
      <c r="E227" s="61">
        <v>5715.78</v>
      </c>
      <c r="F227" s="83">
        <v>14396</v>
      </c>
      <c r="G227" s="44">
        <v>-8680.2199999999993</v>
      </c>
      <c r="H227" s="19">
        <f t="shared" si="18"/>
        <v>-0.60296054459572102</v>
      </c>
      <c r="I227" s="19">
        <f t="shared" si="17"/>
        <v>3.0377690649667543E-4</v>
      </c>
      <c r="J227" s="49">
        <v>5715.78</v>
      </c>
      <c r="K227" s="49">
        <v>14396</v>
      </c>
      <c r="L227" s="44">
        <f t="shared" si="19"/>
        <v>-8680.2200000000012</v>
      </c>
      <c r="M227" s="20">
        <v>39356</v>
      </c>
      <c r="N227" s="20">
        <v>39721</v>
      </c>
      <c r="O227" s="50">
        <v>39391</v>
      </c>
      <c r="P227" s="51">
        <v>39391</v>
      </c>
      <c r="Q227" s="103">
        <v>39717</v>
      </c>
      <c r="R227" s="101">
        <v>39717</v>
      </c>
    </row>
    <row r="228" spans="2:18" customFormat="1" x14ac:dyDescent="0.2">
      <c r="B228" s="17" t="s">
        <v>2587</v>
      </c>
      <c r="C228" s="17" t="s">
        <v>2588</v>
      </c>
      <c r="D228" s="185" t="s">
        <v>2589</v>
      </c>
      <c r="E228" s="61">
        <v>5717.15</v>
      </c>
      <c r="F228" s="83" t="s">
        <v>2801</v>
      </c>
      <c r="G228" s="71" t="s">
        <v>2907</v>
      </c>
      <c r="H228" s="36" t="s">
        <v>2907</v>
      </c>
      <c r="I228" s="19">
        <f t="shared" si="17"/>
        <v>2.1519588731037393E-2</v>
      </c>
      <c r="J228" s="49">
        <v>404906.47</v>
      </c>
      <c r="K228" s="49" t="s">
        <v>2801</v>
      </c>
      <c r="L228" s="44" t="s">
        <v>2907</v>
      </c>
      <c r="M228" s="20">
        <v>39356</v>
      </c>
      <c r="N228" s="20">
        <v>39721</v>
      </c>
      <c r="O228" s="50">
        <v>38995</v>
      </c>
      <c r="P228" s="51">
        <v>38995</v>
      </c>
      <c r="Q228" s="103">
        <v>39354</v>
      </c>
      <c r="R228" s="101">
        <v>39354</v>
      </c>
    </row>
    <row r="229" spans="2:18" customFormat="1" x14ac:dyDescent="0.2">
      <c r="B229" s="17" t="s">
        <v>2754</v>
      </c>
      <c r="C229" s="17" t="s">
        <v>2755</v>
      </c>
      <c r="D229" s="185" t="s">
        <v>2756</v>
      </c>
      <c r="E229" s="61">
        <v>5760.38</v>
      </c>
      <c r="F229" s="83">
        <v>1208</v>
      </c>
      <c r="G229" s="44">
        <v>4552.38</v>
      </c>
      <c r="H229" s="19">
        <f t="shared" ref="H229:H245" si="20">G229/F229</f>
        <v>3.7685264900662254</v>
      </c>
      <c r="I229" s="19">
        <f t="shared" si="17"/>
        <v>3.06147265403028E-4</v>
      </c>
      <c r="J229" s="49">
        <v>5760.38</v>
      </c>
      <c r="K229" s="49">
        <v>1208</v>
      </c>
      <c r="L229" s="44">
        <f t="shared" ref="L229:L245" si="21">J229-K229</f>
        <v>4552.38</v>
      </c>
      <c r="M229" s="20">
        <v>39356</v>
      </c>
      <c r="N229" s="20">
        <v>39721</v>
      </c>
      <c r="O229" s="50">
        <v>39377</v>
      </c>
      <c r="P229" s="51">
        <v>39377</v>
      </c>
      <c r="Q229" s="103">
        <v>39741</v>
      </c>
      <c r="R229" s="101">
        <v>39741</v>
      </c>
    </row>
    <row r="230" spans="2:18" customFormat="1" x14ac:dyDescent="0.2">
      <c r="B230" s="17" t="s">
        <v>1468</v>
      </c>
      <c r="C230" s="17" t="s">
        <v>1469</v>
      </c>
      <c r="D230" s="185" t="s">
        <v>1470</v>
      </c>
      <c r="E230" s="61">
        <v>5805.85</v>
      </c>
      <c r="F230" s="83">
        <v>5894</v>
      </c>
      <c r="G230" s="44">
        <v>-88.149999999999636</v>
      </c>
      <c r="H230" s="19">
        <f t="shared" si="20"/>
        <v>-1.4955887343060678E-2</v>
      </c>
      <c r="I230" s="19">
        <f t="shared" si="17"/>
        <v>3.0856386225217264E-4</v>
      </c>
      <c r="J230" s="49">
        <v>5805.85</v>
      </c>
      <c r="K230" s="49">
        <v>5894</v>
      </c>
      <c r="L230" s="44">
        <f t="shared" si="21"/>
        <v>-88.149999999999636</v>
      </c>
      <c r="M230" s="20">
        <v>39356</v>
      </c>
      <c r="N230" s="20">
        <v>39721</v>
      </c>
      <c r="O230" s="50">
        <v>39674</v>
      </c>
      <c r="P230" s="51">
        <v>39674</v>
      </c>
      <c r="Q230" s="103">
        <v>40039</v>
      </c>
      <c r="R230" s="101">
        <v>40039</v>
      </c>
    </row>
    <row r="231" spans="2:18" customFormat="1" x14ac:dyDescent="0.2">
      <c r="B231" s="17" t="s">
        <v>2370</v>
      </c>
      <c r="C231" s="17" t="s">
        <v>2371</v>
      </c>
      <c r="D231" s="185" t="s">
        <v>2371</v>
      </c>
      <c r="E231" s="61">
        <v>5811.96</v>
      </c>
      <c r="F231" s="83">
        <v>130455.74</v>
      </c>
      <c r="G231" s="44">
        <v>-124643.78</v>
      </c>
      <c r="H231" s="19">
        <f t="shared" si="20"/>
        <v>-0.95544879819009876</v>
      </c>
      <c r="I231" s="19">
        <f t="shared" si="17"/>
        <v>3.0888859079293075E-4</v>
      </c>
      <c r="J231" s="49">
        <v>5811.96</v>
      </c>
      <c r="K231" s="49">
        <v>130455.74</v>
      </c>
      <c r="L231" s="44">
        <f t="shared" si="21"/>
        <v>-124643.78</v>
      </c>
      <c r="M231" s="20">
        <v>39356</v>
      </c>
      <c r="N231" s="20">
        <v>39721</v>
      </c>
      <c r="O231" s="50">
        <v>39393</v>
      </c>
      <c r="P231" s="51">
        <v>39393</v>
      </c>
      <c r="Q231" s="103">
        <v>39721</v>
      </c>
      <c r="R231" s="101">
        <v>39721</v>
      </c>
    </row>
    <row r="232" spans="2:18" customFormat="1" ht="25.5" x14ac:dyDescent="0.2">
      <c r="B232" s="17" t="s">
        <v>617</v>
      </c>
      <c r="C232" s="17" t="s">
        <v>618</v>
      </c>
      <c r="D232" s="185" t="s">
        <v>619</v>
      </c>
      <c r="E232" s="61">
        <v>5831.62</v>
      </c>
      <c r="F232" s="83">
        <v>24604</v>
      </c>
      <c r="G232" s="44">
        <v>-18772.38</v>
      </c>
      <c r="H232" s="21">
        <f t="shared" si="20"/>
        <v>-0.76298081612745894</v>
      </c>
      <c r="I232" s="19">
        <f t="shared" si="17"/>
        <v>3.0993346200591039E-4</v>
      </c>
      <c r="J232" s="49">
        <v>5831.62</v>
      </c>
      <c r="K232" s="49">
        <v>24604</v>
      </c>
      <c r="L232" s="44">
        <f t="shared" si="21"/>
        <v>-18772.38</v>
      </c>
      <c r="M232" s="20">
        <v>39356</v>
      </c>
      <c r="N232" s="20">
        <v>39721</v>
      </c>
      <c r="O232" s="50">
        <v>39314</v>
      </c>
      <c r="P232" s="51">
        <v>39314</v>
      </c>
      <c r="Q232" s="103">
        <v>39387</v>
      </c>
      <c r="R232" s="101">
        <v>39387</v>
      </c>
    </row>
    <row r="233" spans="2:18" customFormat="1" x14ac:dyDescent="0.2">
      <c r="B233" s="17" t="s">
        <v>1345</v>
      </c>
      <c r="C233" s="17" t="s">
        <v>1346</v>
      </c>
      <c r="D233" s="185" t="s">
        <v>1347</v>
      </c>
      <c r="E233" s="61">
        <v>5851.7</v>
      </c>
      <c r="F233" s="83">
        <v>8625</v>
      </c>
      <c r="G233" s="44">
        <v>-1523.07</v>
      </c>
      <c r="H233" s="19">
        <f t="shared" si="20"/>
        <v>-0.1765878260869565</v>
      </c>
      <c r="I233" s="19">
        <f t="shared" si="17"/>
        <v>3.7744670465902018E-4</v>
      </c>
      <c r="J233" s="49">
        <v>7101.93</v>
      </c>
      <c r="K233" s="49">
        <v>8625</v>
      </c>
      <c r="L233" s="44">
        <f t="shared" si="21"/>
        <v>-1523.0699999999997</v>
      </c>
      <c r="M233" s="20">
        <v>39356</v>
      </c>
      <c r="N233" s="20">
        <v>39721</v>
      </c>
      <c r="O233" s="50">
        <v>39612</v>
      </c>
      <c r="P233" s="51">
        <v>39612</v>
      </c>
      <c r="Q233" s="103">
        <v>39976</v>
      </c>
      <c r="R233" s="101">
        <v>39976</v>
      </c>
    </row>
    <row r="234" spans="2:18" customFormat="1" x14ac:dyDescent="0.2">
      <c r="B234" s="17" t="s">
        <v>2489</v>
      </c>
      <c r="C234" s="17" t="s">
        <v>2490</v>
      </c>
      <c r="D234" s="185" t="s">
        <v>2491</v>
      </c>
      <c r="E234" s="61">
        <v>5973.82</v>
      </c>
      <c r="F234" s="83">
        <v>6406</v>
      </c>
      <c r="G234" s="44">
        <v>27.159999999999854</v>
      </c>
      <c r="H234" s="19">
        <f t="shared" si="20"/>
        <v>4.2397752107399085E-3</v>
      </c>
      <c r="I234" s="19">
        <f t="shared" si="17"/>
        <v>3.4190354488768858E-4</v>
      </c>
      <c r="J234" s="49">
        <v>6433.16</v>
      </c>
      <c r="K234" s="49">
        <v>6406</v>
      </c>
      <c r="L234" s="44">
        <f t="shared" si="21"/>
        <v>27.159999999999854</v>
      </c>
      <c r="M234" s="20">
        <v>39356</v>
      </c>
      <c r="N234" s="20">
        <v>39721</v>
      </c>
      <c r="O234" s="50">
        <v>39694</v>
      </c>
      <c r="P234" s="51">
        <v>39694</v>
      </c>
      <c r="Q234" s="103">
        <v>39663</v>
      </c>
      <c r="R234" s="101">
        <v>39663</v>
      </c>
    </row>
    <row r="235" spans="2:18" customFormat="1" x14ac:dyDescent="0.2">
      <c r="B235" s="17" t="s">
        <v>1969</v>
      </c>
      <c r="C235" s="17" t="s">
        <v>1970</v>
      </c>
      <c r="D235" s="185" t="s">
        <v>1971</v>
      </c>
      <c r="E235" s="61">
        <v>5997.01</v>
      </c>
      <c r="F235" s="83">
        <v>4572</v>
      </c>
      <c r="G235" s="44">
        <v>1210.3900000000001</v>
      </c>
      <c r="H235" s="21">
        <f t="shared" si="20"/>
        <v>0.26473972003499563</v>
      </c>
      <c r="I235" s="19">
        <f t="shared" si="17"/>
        <v>3.0731703220860691E-4</v>
      </c>
      <c r="J235" s="49">
        <v>5782.39</v>
      </c>
      <c r="K235" s="49">
        <v>4572</v>
      </c>
      <c r="L235" s="44">
        <f t="shared" si="21"/>
        <v>1210.3900000000003</v>
      </c>
      <c r="M235" s="20">
        <v>39356</v>
      </c>
      <c r="N235" s="20">
        <v>39721</v>
      </c>
      <c r="O235" s="50">
        <v>39168</v>
      </c>
      <c r="P235" s="51">
        <v>39168</v>
      </c>
      <c r="Q235" s="103">
        <v>39528</v>
      </c>
      <c r="R235" s="101">
        <v>39528</v>
      </c>
    </row>
    <row r="236" spans="2:18" customFormat="1" x14ac:dyDescent="0.2">
      <c r="B236" s="17" t="s">
        <v>1486</v>
      </c>
      <c r="C236" s="17" t="s">
        <v>1487</v>
      </c>
      <c r="D236" s="185" t="s">
        <v>1488</v>
      </c>
      <c r="E236" s="61">
        <v>6155.66</v>
      </c>
      <c r="F236" s="83">
        <v>5182</v>
      </c>
      <c r="G236" s="44">
        <v>1244.93</v>
      </c>
      <c r="H236" s="19">
        <f t="shared" si="20"/>
        <v>0.2402412196063296</v>
      </c>
      <c r="I236" s="19">
        <f t="shared" si="17"/>
        <v>3.4157243869964877E-4</v>
      </c>
      <c r="J236" s="49">
        <v>6426.93</v>
      </c>
      <c r="K236" s="49">
        <v>5182</v>
      </c>
      <c r="L236" s="44">
        <f t="shared" si="21"/>
        <v>1244.9300000000003</v>
      </c>
      <c r="M236" s="20">
        <v>39356</v>
      </c>
      <c r="N236" s="20">
        <v>39721</v>
      </c>
      <c r="O236" s="50">
        <v>39679</v>
      </c>
      <c r="P236" s="51">
        <v>39679</v>
      </c>
      <c r="Q236" s="103">
        <v>40044</v>
      </c>
      <c r="R236" s="101">
        <v>40044</v>
      </c>
    </row>
    <row r="237" spans="2:18" customFormat="1" x14ac:dyDescent="0.2">
      <c r="B237" s="17" t="s">
        <v>2730</v>
      </c>
      <c r="C237" s="17" t="s">
        <v>2731</v>
      </c>
      <c r="D237" s="185" t="s">
        <v>2732</v>
      </c>
      <c r="E237" s="61">
        <v>6223.15</v>
      </c>
      <c r="F237" s="83">
        <v>798</v>
      </c>
      <c r="G237" s="44">
        <v>5425.15</v>
      </c>
      <c r="H237" s="19">
        <f t="shared" si="20"/>
        <v>6.7984335839598993</v>
      </c>
      <c r="I237" s="19">
        <f t="shared" si="17"/>
        <v>3.3074213067416618E-4</v>
      </c>
      <c r="J237" s="49">
        <v>6223.15</v>
      </c>
      <c r="K237" s="49">
        <v>798</v>
      </c>
      <c r="L237" s="44">
        <f t="shared" si="21"/>
        <v>5425.15</v>
      </c>
      <c r="M237" s="20">
        <v>39356</v>
      </c>
      <c r="N237" s="20">
        <v>39721</v>
      </c>
      <c r="O237" s="50">
        <v>39370</v>
      </c>
      <c r="P237" s="51">
        <v>39370</v>
      </c>
      <c r="Q237" s="103">
        <v>39444</v>
      </c>
      <c r="R237" s="101">
        <v>39444</v>
      </c>
    </row>
    <row r="238" spans="2:18" customFormat="1" x14ac:dyDescent="0.2">
      <c r="B238" s="17" t="s">
        <v>1483</v>
      </c>
      <c r="C238" s="17" t="s">
        <v>1484</v>
      </c>
      <c r="D238" s="185" t="s">
        <v>1485</v>
      </c>
      <c r="E238" s="61">
        <v>6316.66</v>
      </c>
      <c r="F238" s="83">
        <v>5988.4</v>
      </c>
      <c r="G238" s="44">
        <v>-577.24</v>
      </c>
      <c r="H238" s="21">
        <f t="shared" si="20"/>
        <v>-9.6393026517934688E-2</v>
      </c>
      <c r="I238" s="19">
        <f t="shared" si="17"/>
        <v>2.8758724887216621E-4</v>
      </c>
      <c r="J238" s="49">
        <v>5411.16</v>
      </c>
      <c r="K238" s="49">
        <v>5988.4</v>
      </c>
      <c r="L238" s="44">
        <f t="shared" si="21"/>
        <v>-577.23999999999978</v>
      </c>
      <c r="M238" s="20">
        <v>39356</v>
      </c>
      <c r="N238" s="20">
        <v>39721</v>
      </c>
      <c r="O238" s="50">
        <v>39678</v>
      </c>
      <c r="P238" s="51">
        <v>39678</v>
      </c>
      <c r="Q238" s="103">
        <v>39719</v>
      </c>
      <c r="R238" s="101">
        <v>39719</v>
      </c>
    </row>
    <row r="239" spans="2:18" customFormat="1" x14ac:dyDescent="0.2">
      <c r="B239" s="17" t="s">
        <v>1288</v>
      </c>
      <c r="C239" s="17" t="s">
        <v>1289</v>
      </c>
      <c r="D239" s="185" t="s">
        <v>1290</v>
      </c>
      <c r="E239" s="61">
        <v>6446.56</v>
      </c>
      <c r="F239" s="83">
        <v>5799.83</v>
      </c>
      <c r="G239" s="44">
        <v>646.73</v>
      </c>
      <c r="H239" s="19">
        <f t="shared" si="20"/>
        <v>0.11150844076464311</v>
      </c>
      <c r="I239" s="19">
        <f t="shared" si="17"/>
        <v>3.4261571550080796E-4</v>
      </c>
      <c r="J239" s="49">
        <v>6446.56</v>
      </c>
      <c r="K239" s="49">
        <v>5799.83</v>
      </c>
      <c r="L239" s="44">
        <f t="shared" si="21"/>
        <v>646.73000000000047</v>
      </c>
      <c r="M239" s="20">
        <v>39356</v>
      </c>
      <c r="N239" s="20">
        <v>39721</v>
      </c>
      <c r="O239" s="50">
        <v>39566</v>
      </c>
      <c r="P239" s="51">
        <v>39566</v>
      </c>
      <c r="Q239" s="103">
        <v>39719</v>
      </c>
      <c r="R239" s="101">
        <v>39719</v>
      </c>
    </row>
    <row r="240" spans="2:18" customFormat="1" x14ac:dyDescent="0.2">
      <c r="B240" s="17" t="s">
        <v>1354</v>
      </c>
      <c r="C240" s="17" t="s">
        <v>1355</v>
      </c>
      <c r="D240" s="185" t="s">
        <v>1356</v>
      </c>
      <c r="E240" s="61">
        <v>6449.19</v>
      </c>
      <c r="F240" s="83">
        <v>11334.87</v>
      </c>
      <c r="G240" s="44">
        <v>-3708.65</v>
      </c>
      <c r="H240" s="19">
        <f t="shared" si="20"/>
        <v>-0.32718946048785735</v>
      </c>
      <c r="I240" s="19">
        <f t="shared" si="17"/>
        <v>4.0531117710322585E-4</v>
      </c>
      <c r="J240" s="49">
        <v>7626.22</v>
      </c>
      <c r="K240" s="49">
        <v>11334.87</v>
      </c>
      <c r="L240" s="44">
        <f t="shared" si="21"/>
        <v>-3708.6500000000005</v>
      </c>
      <c r="M240" s="20">
        <v>39356</v>
      </c>
      <c r="N240" s="20">
        <v>39721</v>
      </c>
      <c r="O240" s="50">
        <v>39615</v>
      </c>
      <c r="P240" s="51">
        <v>39615</v>
      </c>
      <c r="Q240" s="103">
        <v>39719</v>
      </c>
      <c r="R240" s="101">
        <v>39719</v>
      </c>
    </row>
    <row r="241" spans="2:18" customFormat="1" x14ac:dyDescent="0.2">
      <c r="B241" s="17" t="s">
        <v>1429</v>
      </c>
      <c r="C241" s="17" t="s">
        <v>1430</v>
      </c>
      <c r="D241" s="185" t="s">
        <v>1431</v>
      </c>
      <c r="E241" s="61">
        <v>6464.44</v>
      </c>
      <c r="F241" s="83">
        <v>4047.25</v>
      </c>
      <c r="G241" s="44">
        <v>5227.97</v>
      </c>
      <c r="H241" s="19">
        <f t="shared" si="20"/>
        <v>1.2917338933843969</v>
      </c>
      <c r="I241" s="19">
        <f t="shared" si="17"/>
        <v>4.9295068016545318E-4</v>
      </c>
      <c r="J241" s="49">
        <v>9275.2199999999993</v>
      </c>
      <c r="K241" s="49">
        <v>4047.25</v>
      </c>
      <c r="L241" s="44">
        <f t="shared" si="21"/>
        <v>5227.9699999999993</v>
      </c>
      <c r="M241" s="20">
        <v>39356</v>
      </c>
      <c r="N241" s="20">
        <v>39721</v>
      </c>
      <c r="O241" s="50">
        <v>39664</v>
      </c>
      <c r="P241" s="51">
        <v>39664</v>
      </c>
      <c r="Q241" s="103">
        <v>40028</v>
      </c>
      <c r="R241" s="101">
        <v>40028</v>
      </c>
    </row>
    <row r="242" spans="2:18" customFormat="1" x14ac:dyDescent="0.2">
      <c r="B242" s="17" t="s">
        <v>2751</v>
      </c>
      <c r="C242" s="17" t="s">
        <v>2752</v>
      </c>
      <c r="D242" s="185" t="s">
        <v>2753</v>
      </c>
      <c r="E242" s="61">
        <v>6525.48</v>
      </c>
      <c r="F242" s="83">
        <v>12777</v>
      </c>
      <c r="G242" s="44">
        <v>-6251.52</v>
      </c>
      <c r="H242" s="21">
        <f t="shared" si="20"/>
        <v>-0.48927917351490963</v>
      </c>
      <c r="I242" s="19">
        <f t="shared" si="17"/>
        <v>3.4681008152971692E-4</v>
      </c>
      <c r="J242" s="49">
        <v>6525.48</v>
      </c>
      <c r="K242" s="49">
        <v>12777</v>
      </c>
      <c r="L242" s="44">
        <f t="shared" si="21"/>
        <v>-6251.52</v>
      </c>
      <c r="M242" s="20">
        <v>39356</v>
      </c>
      <c r="N242" s="20">
        <v>39721</v>
      </c>
      <c r="O242" s="50">
        <v>39377</v>
      </c>
      <c r="P242" s="51">
        <v>39377</v>
      </c>
      <c r="Q242" s="103">
        <v>39743</v>
      </c>
      <c r="R242" s="101">
        <v>39743</v>
      </c>
    </row>
    <row r="243" spans="2:18" customFormat="1" x14ac:dyDescent="0.2">
      <c r="B243" s="17" t="s">
        <v>1402</v>
      </c>
      <c r="C243" s="17" t="s">
        <v>1403</v>
      </c>
      <c r="D243" s="185" t="s">
        <v>1404</v>
      </c>
      <c r="E243" s="61">
        <v>6815.48</v>
      </c>
      <c r="F243" s="83">
        <v>7424.61</v>
      </c>
      <c r="G243" s="44">
        <v>-609.13</v>
      </c>
      <c r="H243" s="21">
        <f t="shared" si="20"/>
        <v>-8.2042019715513684E-2</v>
      </c>
      <c r="I243" s="19">
        <f t="shared" si="17"/>
        <v>3.6222272912707652E-4</v>
      </c>
      <c r="J243" s="49">
        <v>6815.48</v>
      </c>
      <c r="K243" s="49">
        <v>7424.61</v>
      </c>
      <c r="L243" s="44">
        <f t="shared" si="21"/>
        <v>-609.13000000000011</v>
      </c>
      <c r="M243" s="20">
        <v>39356</v>
      </c>
      <c r="N243" s="20">
        <v>39721</v>
      </c>
      <c r="O243" s="50">
        <v>39651</v>
      </c>
      <c r="P243" s="51">
        <v>39651</v>
      </c>
      <c r="Q243" s="103">
        <v>39717</v>
      </c>
      <c r="R243" s="101">
        <v>39717</v>
      </c>
    </row>
    <row r="244" spans="2:18" customFormat="1" x14ac:dyDescent="0.2">
      <c r="B244" s="17" t="s">
        <v>464</v>
      </c>
      <c r="C244" s="17" t="s">
        <v>465</v>
      </c>
      <c r="D244" s="185" t="s">
        <v>2082</v>
      </c>
      <c r="E244" s="61">
        <v>6875.06</v>
      </c>
      <c r="F244" s="83">
        <v>14328.64</v>
      </c>
      <c r="G244" s="44">
        <v>-5935.94</v>
      </c>
      <c r="H244" s="19">
        <f t="shared" si="20"/>
        <v>-0.41427099850369609</v>
      </c>
      <c r="I244" s="19">
        <f t="shared" si="17"/>
        <v>4.46047336173654E-4</v>
      </c>
      <c r="J244" s="49">
        <v>8392.7000000000007</v>
      </c>
      <c r="K244" s="49">
        <v>14328.64</v>
      </c>
      <c r="L244" s="44">
        <f t="shared" si="21"/>
        <v>-5935.9399999999987</v>
      </c>
      <c r="M244" s="20">
        <v>39356</v>
      </c>
      <c r="N244" s="20">
        <v>39721</v>
      </c>
      <c r="O244" s="50">
        <v>39296</v>
      </c>
      <c r="P244" s="51">
        <v>39296</v>
      </c>
      <c r="Q244" s="103">
        <v>39661</v>
      </c>
      <c r="R244" s="101">
        <v>39661</v>
      </c>
    </row>
    <row r="245" spans="2:18" customFormat="1" x14ac:dyDescent="0.2">
      <c r="B245" s="17" t="s">
        <v>2757</v>
      </c>
      <c r="C245" s="17" t="s">
        <v>2758</v>
      </c>
      <c r="D245" s="185" t="s">
        <v>2759</v>
      </c>
      <c r="E245" s="61">
        <v>6881.54</v>
      </c>
      <c r="F245" s="83">
        <v>7134.53</v>
      </c>
      <c r="G245" s="44">
        <v>-252.99</v>
      </c>
      <c r="H245" s="21">
        <f t="shared" si="20"/>
        <v>-3.5459939197116E-2</v>
      </c>
      <c r="I245" s="19">
        <f t="shared" si="17"/>
        <v>3.6573362395563366E-4</v>
      </c>
      <c r="J245" s="49">
        <v>6881.54</v>
      </c>
      <c r="K245" s="49">
        <v>7134.53</v>
      </c>
      <c r="L245" s="44">
        <f t="shared" si="21"/>
        <v>-252.98999999999978</v>
      </c>
      <c r="M245" s="20">
        <v>39356</v>
      </c>
      <c r="N245" s="20">
        <v>39721</v>
      </c>
      <c r="O245" s="50">
        <v>39377</v>
      </c>
      <c r="P245" s="51">
        <v>39377</v>
      </c>
      <c r="Q245" s="103">
        <v>39478</v>
      </c>
      <c r="R245" s="101">
        <v>39478</v>
      </c>
    </row>
    <row r="246" spans="2:18" customFormat="1" x14ac:dyDescent="0.2">
      <c r="B246" s="17" t="s">
        <v>2632</v>
      </c>
      <c r="C246" s="17" t="s">
        <v>2633</v>
      </c>
      <c r="D246" s="185" t="s">
        <v>2634</v>
      </c>
      <c r="E246" s="61">
        <v>6983.93</v>
      </c>
      <c r="F246" s="83" t="s">
        <v>2801</v>
      </c>
      <c r="G246" s="71" t="s">
        <v>2907</v>
      </c>
      <c r="H246" s="35" t="s">
        <v>2907</v>
      </c>
      <c r="I246" s="19">
        <f t="shared" si="17"/>
        <v>2.0820461469550244E-2</v>
      </c>
      <c r="J246" s="49">
        <v>391751.89</v>
      </c>
      <c r="K246" s="49" t="s">
        <v>2801</v>
      </c>
      <c r="L246" s="44" t="s">
        <v>2907</v>
      </c>
      <c r="M246" s="20">
        <v>39356</v>
      </c>
      <c r="N246" s="20">
        <v>39721</v>
      </c>
      <c r="O246" s="50">
        <v>38995</v>
      </c>
      <c r="P246" s="51">
        <v>38995</v>
      </c>
      <c r="Q246" s="103">
        <v>39354</v>
      </c>
      <c r="R246" s="101">
        <v>39354</v>
      </c>
    </row>
    <row r="247" spans="2:18" customFormat="1" x14ac:dyDescent="0.2">
      <c r="B247" s="17" t="s">
        <v>2790</v>
      </c>
      <c r="C247" s="17" t="s">
        <v>2791</v>
      </c>
      <c r="D247" s="185" t="s">
        <v>2792</v>
      </c>
      <c r="E247" s="61">
        <v>6993.77</v>
      </c>
      <c r="F247" s="83">
        <v>5391.4</v>
      </c>
      <c r="G247" s="44">
        <v>1602.37</v>
      </c>
      <c r="H247" s="21">
        <f>G247/F247</f>
        <v>0.29720851726824199</v>
      </c>
      <c r="I247" s="19">
        <f t="shared" si="17"/>
        <v>3.7169831857581184E-4</v>
      </c>
      <c r="J247" s="49">
        <v>6993.77</v>
      </c>
      <c r="K247" s="49">
        <v>5391.4</v>
      </c>
      <c r="L247" s="44">
        <f>J247-K247</f>
        <v>1602.3700000000008</v>
      </c>
      <c r="M247" s="20">
        <v>39356</v>
      </c>
      <c r="N247" s="20">
        <v>39721</v>
      </c>
      <c r="O247" s="50">
        <v>39392</v>
      </c>
      <c r="P247" s="51">
        <v>39392</v>
      </c>
      <c r="Q247" s="103">
        <v>39478</v>
      </c>
      <c r="R247" s="101">
        <v>39478</v>
      </c>
    </row>
    <row r="248" spans="2:18" customFormat="1" x14ac:dyDescent="0.2">
      <c r="B248" s="17" t="s">
        <v>2602</v>
      </c>
      <c r="C248" s="17" t="s">
        <v>2603</v>
      </c>
      <c r="D248" s="185" t="s">
        <v>2604</v>
      </c>
      <c r="E248" s="61">
        <v>7074.46</v>
      </c>
      <c r="F248" s="83" t="s">
        <v>2801</v>
      </c>
      <c r="G248" s="71" t="s">
        <v>2907</v>
      </c>
      <c r="H248" s="36" t="s">
        <v>2907</v>
      </c>
      <c r="I248" s="19">
        <f t="shared" si="17"/>
        <v>1.7283993338334826E-2</v>
      </c>
      <c r="J248" s="49">
        <v>325210.71000000002</v>
      </c>
      <c r="K248" s="49" t="s">
        <v>2801</v>
      </c>
      <c r="L248" s="44" t="s">
        <v>2907</v>
      </c>
      <c r="M248" s="20">
        <v>39356</v>
      </c>
      <c r="N248" s="20">
        <v>39721</v>
      </c>
      <c r="O248" s="50">
        <v>38995</v>
      </c>
      <c r="P248" s="51">
        <v>38995</v>
      </c>
      <c r="Q248" s="103">
        <v>39354</v>
      </c>
      <c r="R248" s="101">
        <v>39354</v>
      </c>
    </row>
    <row r="249" spans="2:18" customFormat="1" x14ac:dyDescent="0.2">
      <c r="B249" s="17" t="s">
        <v>864</v>
      </c>
      <c r="C249" s="17" t="s">
        <v>865</v>
      </c>
      <c r="D249" s="185" t="s">
        <v>866</v>
      </c>
      <c r="E249" s="61">
        <v>7212.99</v>
      </c>
      <c r="F249" s="83">
        <v>1439</v>
      </c>
      <c r="G249" s="44">
        <v>5773.99</v>
      </c>
      <c r="H249" s="19">
        <f t="shared" ref="H249:H263" si="22">G249/F249</f>
        <v>4.0125017373175815</v>
      </c>
      <c r="I249" s="19">
        <f t="shared" si="17"/>
        <v>3.8334921721820204E-4</v>
      </c>
      <c r="J249" s="49">
        <v>7212.99</v>
      </c>
      <c r="K249" s="49">
        <v>1439</v>
      </c>
      <c r="L249" s="44">
        <f t="shared" ref="L249:L263" si="23">J249-K249</f>
        <v>5773.99</v>
      </c>
      <c r="M249" s="20">
        <v>39356</v>
      </c>
      <c r="N249" s="20">
        <v>39721</v>
      </c>
      <c r="O249" s="50">
        <v>39470</v>
      </c>
      <c r="P249" s="51">
        <v>39470</v>
      </c>
      <c r="Q249" s="103">
        <v>39470</v>
      </c>
      <c r="R249" s="101">
        <v>39470</v>
      </c>
    </row>
    <row r="250" spans="2:18" customFormat="1" x14ac:dyDescent="0.2">
      <c r="B250" s="17" t="s">
        <v>891</v>
      </c>
      <c r="C250" s="17" t="s">
        <v>892</v>
      </c>
      <c r="D250" s="185" t="s">
        <v>893</v>
      </c>
      <c r="E250" s="61">
        <v>7213.57</v>
      </c>
      <c r="F250" s="83">
        <v>5111</v>
      </c>
      <c r="G250" s="44">
        <v>2102.5700000000002</v>
      </c>
      <c r="H250" s="19">
        <f t="shared" si="22"/>
        <v>0.41138133437683433</v>
      </c>
      <c r="I250" s="19">
        <f t="shared" si="17"/>
        <v>3.8338004251339678E-4</v>
      </c>
      <c r="J250" s="49">
        <v>7213.57</v>
      </c>
      <c r="K250" s="49">
        <v>5111</v>
      </c>
      <c r="L250" s="44">
        <f t="shared" si="23"/>
        <v>2102.5699999999997</v>
      </c>
      <c r="M250" s="20">
        <v>39356</v>
      </c>
      <c r="N250" s="20">
        <v>39721</v>
      </c>
      <c r="O250" s="50">
        <v>39478</v>
      </c>
      <c r="P250" s="51">
        <v>39478</v>
      </c>
      <c r="Q250" s="103">
        <v>39844</v>
      </c>
      <c r="R250" s="101">
        <v>39844</v>
      </c>
    </row>
    <row r="251" spans="2:18" customFormat="1" ht="25.5" x14ac:dyDescent="0.2">
      <c r="B251" s="17" t="s">
        <v>852</v>
      </c>
      <c r="C251" s="17" t="s">
        <v>853</v>
      </c>
      <c r="D251" s="185" t="s">
        <v>854</v>
      </c>
      <c r="E251" s="61">
        <v>7535.62</v>
      </c>
      <c r="F251" s="83">
        <v>5922.52</v>
      </c>
      <c r="G251" s="44">
        <v>1613.1</v>
      </c>
      <c r="H251" s="19">
        <f t="shared" si="22"/>
        <v>0.27236716802982508</v>
      </c>
      <c r="I251" s="19">
        <f t="shared" si="17"/>
        <v>4.0049605340556797E-4</v>
      </c>
      <c r="J251" s="49">
        <v>7535.62</v>
      </c>
      <c r="K251" s="49">
        <v>5922.52</v>
      </c>
      <c r="L251" s="44">
        <f t="shared" si="23"/>
        <v>1613.0999999999995</v>
      </c>
      <c r="M251" s="20">
        <v>39356</v>
      </c>
      <c r="N251" s="20">
        <v>39721</v>
      </c>
      <c r="O251" s="50">
        <v>39457</v>
      </c>
      <c r="P251" s="51">
        <v>39457</v>
      </c>
      <c r="Q251" s="103">
        <v>39717</v>
      </c>
      <c r="R251" s="101">
        <v>39717</v>
      </c>
    </row>
    <row r="252" spans="2:18" customFormat="1" x14ac:dyDescent="0.2">
      <c r="B252" s="17" t="s">
        <v>1297</v>
      </c>
      <c r="C252" s="17" t="s">
        <v>1298</v>
      </c>
      <c r="D252" s="185" t="s">
        <v>1299</v>
      </c>
      <c r="E252" s="61">
        <v>7650.09</v>
      </c>
      <c r="F252" s="83">
        <v>5713.57</v>
      </c>
      <c r="G252" s="44">
        <v>2592.46</v>
      </c>
      <c r="H252" s="19">
        <f t="shared" si="22"/>
        <v>0.45373733060065774</v>
      </c>
      <c r="I252" s="19">
        <f t="shared" si="17"/>
        <v>4.4144108042447073E-4</v>
      </c>
      <c r="J252" s="49">
        <v>8306.0300000000007</v>
      </c>
      <c r="K252" s="49">
        <v>5713.57</v>
      </c>
      <c r="L252" s="44">
        <f t="shared" si="23"/>
        <v>2592.4600000000009</v>
      </c>
      <c r="M252" s="20">
        <v>39356</v>
      </c>
      <c r="N252" s="20">
        <v>39721</v>
      </c>
      <c r="O252" s="50">
        <v>39568</v>
      </c>
      <c r="P252" s="51">
        <v>39568</v>
      </c>
      <c r="Q252" s="103">
        <v>39719</v>
      </c>
      <c r="R252" s="101">
        <v>39719</v>
      </c>
    </row>
    <row r="253" spans="2:18" customFormat="1" x14ac:dyDescent="0.2">
      <c r="B253" s="17" t="s">
        <v>1426</v>
      </c>
      <c r="C253" s="17" t="s">
        <v>1427</v>
      </c>
      <c r="D253" s="185" t="s">
        <v>1428</v>
      </c>
      <c r="E253" s="61">
        <v>7736.63</v>
      </c>
      <c r="F253" s="83">
        <v>8442.3700000000008</v>
      </c>
      <c r="G253" s="44">
        <v>-705.74000000000069</v>
      </c>
      <c r="H253" s="19">
        <f t="shared" si="22"/>
        <v>-8.3595009458244621E-2</v>
      </c>
      <c r="I253" s="19">
        <f t="shared" si="17"/>
        <v>4.1117914407296538E-4</v>
      </c>
      <c r="J253" s="49">
        <v>7736.63</v>
      </c>
      <c r="K253" s="49">
        <v>8442.3700000000008</v>
      </c>
      <c r="L253" s="44">
        <f t="shared" si="23"/>
        <v>-705.74000000000069</v>
      </c>
      <c r="M253" s="20">
        <v>39356</v>
      </c>
      <c r="N253" s="20">
        <v>39721</v>
      </c>
      <c r="O253" s="50">
        <v>39664</v>
      </c>
      <c r="P253" s="51">
        <v>39664</v>
      </c>
      <c r="Q253" s="103">
        <v>39719</v>
      </c>
      <c r="R253" s="101">
        <v>39719</v>
      </c>
    </row>
    <row r="254" spans="2:18" customFormat="1" x14ac:dyDescent="0.2">
      <c r="B254" s="17" t="s">
        <v>897</v>
      </c>
      <c r="C254" s="17" t="s">
        <v>898</v>
      </c>
      <c r="D254" s="185" t="s">
        <v>899</v>
      </c>
      <c r="E254" s="61">
        <v>7966.76</v>
      </c>
      <c r="F254" s="83">
        <v>481.52</v>
      </c>
      <c r="G254" s="44">
        <v>7485.24</v>
      </c>
      <c r="H254" s="19">
        <f t="shared" si="22"/>
        <v>15.545024090380462</v>
      </c>
      <c r="I254" s="19">
        <f t="shared" si="17"/>
        <v>4.2340987714738042E-4</v>
      </c>
      <c r="J254" s="49">
        <v>7966.76</v>
      </c>
      <c r="K254" s="49">
        <v>481.52</v>
      </c>
      <c r="L254" s="44">
        <f t="shared" si="23"/>
        <v>7485.24</v>
      </c>
      <c r="M254" s="20">
        <v>39356</v>
      </c>
      <c r="N254" s="20">
        <v>39721</v>
      </c>
      <c r="O254" s="50">
        <v>39479</v>
      </c>
      <c r="P254" s="51">
        <v>39479</v>
      </c>
      <c r="Q254" s="103">
        <v>39843</v>
      </c>
      <c r="R254" s="101">
        <v>39843</v>
      </c>
    </row>
    <row r="255" spans="2:18" customFormat="1" x14ac:dyDescent="0.2">
      <c r="B255" s="17" t="s">
        <v>1238</v>
      </c>
      <c r="C255" s="17" t="s">
        <v>1239</v>
      </c>
      <c r="D255" s="185" t="s">
        <v>1240</v>
      </c>
      <c r="E255" s="61">
        <v>7986.42</v>
      </c>
      <c r="F255" s="83">
        <v>8326.26</v>
      </c>
      <c r="G255" s="44">
        <v>-339.84</v>
      </c>
      <c r="H255" s="19">
        <f t="shared" si="22"/>
        <v>-4.0815444148993664E-2</v>
      </c>
      <c r="I255" s="19">
        <f t="shared" si="17"/>
        <v>4.2445474836036001E-4</v>
      </c>
      <c r="J255" s="49">
        <v>7986.42</v>
      </c>
      <c r="K255" s="49">
        <v>8326.26</v>
      </c>
      <c r="L255" s="44">
        <f t="shared" si="23"/>
        <v>-339.84000000000015</v>
      </c>
      <c r="M255" s="20">
        <v>39356</v>
      </c>
      <c r="N255" s="20">
        <v>39721</v>
      </c>
      <c r="O255" s="50">
        <v>39517</v>
      </c>
      <c r="P255" s="51">
        <v>39517</v>
      </c>
      <c r="Q255" s="103">
        <v>39717</v>
      </c>
      <c r="R255" s="101">
        <v>39717</v>
      </c>
    </row>
    <row r="256" spans="2:18" customFormat="1" x14ac:dyDescent="0.2">
      <c r="B256" s="17" t="s">
        <v>1381</v>
      </c>
      <c r="C256" s="17" t="s">
        <v>1382</v>
      </c>
      <c r="D256" s="185" t="s">
        <v>1383</v>
      </c>
      <c r="E256" s="61">
        <v>8129.41</v>
      </c>
      <c r="F256" s="83">
        <v>11631</v>
      </c>
      <c r="G256" s="44">
        <v>-3501.59</v>
      </c>
      <c r="H256" s="21">
        <f t="shared" si="22"/>
        <v>-0.30105665892872496</v>
      </c>
      <c r="I256" s="19">
        <f t="shared" si="17"/>
        <v>4.320542465670719E-4</v>
      </c>
      <c r="J256" s="49">
        <v>8129.41</v>
      </c>
      <c r="K256" s="49">
        <v>11631</v>
      </c>
      <c r="L256" s="44">
        <f t="shared" si="23"/>
        <v>-3501.59</v>
      </c>
      <c r="M256" s="20">
        <v>39356</v>
      </c>
      <c r="N256" s="20">
        <v>39721</v>
      </c>
      <c r="O256" s="50">
        <v>39638</v>
      </c>
      <c r="P256" s="51">
        <v>39638</v>
      </c>
      <c r="Q256" s="103">
        <v>40003</v>
      </c>
      <c r="R256" s="101">
        <v>40003</v>
      </c>
    </row>
    <row r="257" spans="2:18" customFormat="1" x14ac:dyDescent="0.2">
      <c r="B257" s="17" t="s">
        <v>2417</v>
      </c>
      <c r="C257" s="17" t="s">
        <v>2418</v>
      </c>
      <c r="D257" s="185" t="s">
        <v>2419</v>
      </c>
      <c r="E257" s="61">
        <v>8134.85</v>
      </c>
      <c r="F257" s="83">
        <v>8718</v>
      </c>
      <c r="G257" s="44">
        <v>-583.15</v>
      </c>
      <c r="H257" s="19">
        <f t="shared" si="22"/>
        <v>-6.6890341821518692E-2</v>
      </c>
      <c r="I257" s="19">
        <f t="shared" si="17"/>
        <v>4.3234336657717412E-4</v>
      </c>
      <c r="J257" s="49">
        <v>8134.85</v>
      </c>
      <c r="K257" s="49">
        <v>8718</v>
      </c>
      <c r="L257" s="44">
        <f t="shared" si="23"/>
        <v>-583.14999999999964</v>
      </c>
      <c r="M257" s="20">
        <v>39356</v>
      </c>
      <c r="N257" s="20">
        <v>39721</v>
      </c>
      <c r="O257" s="50">
        <v>39454</v>
      </c>
      <c r="P257" s="51">
        <v>39454</v>
      </c>
      <c r="Q257" s="103">
        <v>39783</v>
      </c>
      <c r="R257" s="101">
        <v>39783</v>
      </c>
    </row>
    <row r="258" spans="2:18" customFormat="1" x14ac:dyDescent="0.2">
      <c r="B258" s="17" t="s">
        <v>2760</v>
      </c>
      <c r="C258" s="17" t="s">
        <v>2761</v>
      </c>
      <c r="D258" s="185" t="s">
        <v>2762</v>
      </c>
      <c r="E258" s="61">
        <v>8146.82</v>
      </c>
      <c r="F258" s="83">
        <v>5761.05</v>
      </c>
      <c r="G258" s="44">
        <v>2385.77</v>
      </c>
      <c r="H258" s="19">
        <f t="shared" si="22"/>
        <v>0.41412068980480987</v>
      </c>
      <c r="I258" s="19">
        <f t="shared" si="17"/>
        <v>4.3297953689352026E-4</v>
      </c>
      <c r="J258" s="49">
        <v>8146.82</v>
      </c>
      <c r="K258" s="49">
        <v>5761.05</v>
      </c>
      <c r="L258" s="44">
        <f t="shared" si="23"/>
        <v>2385.7699999999995</v>
      </c>
      <c r="M258" s="20">
        <v>39356</v>
      </c>
      <c r="N258" s="20">
        <v>39721</v>
      </c>
      <c r="O258" s="50">
        <v>39377</v>
      </c>
      <c r="P258" s="51">
        <v>39377</v>
      </c>
      <c r="Q258" s="103">
        <v>39478</v>
      </c>
      <c r="R258" s="101">
        <v>39478</v>
      </c>
    </row>
    <row r="259" spans="2:18" customFormat="1" x14ac:dyDescent="0.2">
      <c r="B259" s="17" t="s">
        <v>2423</v>
      </c>
      <c r="C259" s="17" t="s">
        <v>2424</v>
      </c>
      <c r="D259" s="185" t="s">
        <v>2425</v>
      </c>
      <c r="E259" s="61">
        <v>8423.64</v>
      </c>
      <c r="F259" s="83">
        <v>44155</v>
      </c>
      <c r="G259" s="44">
        <v>-35678.61</v>
      </c>
      <c r="H259" s="19">
        <f t="shared" si="22"/>
        <v>-0.80803102706375274</v>
      </c>
      <c r="I259" s="19">
        <f t="shared" si="17"/>
        <v>4.5049521368200918E-4</v>
      </c>
      <c r="J259" s="49">
        <v>8476.39</v>
      </c>
      <c r="K259" s="49">
        <v>44155</v>
      </c>
      <c r="L259" s="44">
        <f t="shared" si="23"/>
        <v>-35678.61</v>
      </c>
      <c r="M259" s="20">
        <v>39356</v>
      </c>
      <c r="N259" s="20">
        <v>39721</v>
      </c>
      <c r="O259" s="50">
        <v>39455</v>
      </c>
      <c r="P259" s="51">
        <v>39455</v>
      </c>
      <c r="Q259" s="103">
        <v>39820</v>
      </c>
      <c r="R259" s="101">
        <v>39820</v>
      </c>
    </row>
    <row r="260" spans="2:18" customFormat="1" x14ac:dyDescent="0.2">
      <c r="B260" s="17" t="s">
        <v>1432</v>
      </c>
      <c r="C260" s="17" t="s">
        <v>1433</v>
      </c>
      <c r="D260" s="185" t="s">
        <v>1434</v>
      </c>
      <c r="E260" s="61">
        <v>8594.4</v>
      </c>
      <c r="F260" s="83">
        <v>9434.2099999999991</v>
      </c>
      <c r="G260" s="44">
        <v>-839.80999999999949</v>
      </c>
      <c r="H260" s="19">
        <f t="shared" si="22"/>
        <v>-8.9017522399861729E-2</v>
      </c>
      <c r="I260" s="19">
        <f t="shared" si="17"/>
        <v>4.5676709831292097E-4</v>
      </c>
      <c r="J260" s="49">
        <v>8594.4</v>
      </c>
      <c r="K260" s="49">
        <v>9434.2099999999991</v>
      </c>
      <c r="L260" s="44">
        <f t="shared" si="23"/>
        <v>-839.80999999999949</v>
      </c>
      <c r="M260" s="20">
        <v>39356</v>
      </c>
      <c r="N260" s="20">
        <v>39721</v>
      </c>
      <c r="O260" s="50">
        <v>39664</v>
      </c>
      <c r="P260" s="51">
        <v>39664</v>
      </c>
      <c r="Q260" s="103">
        <v>40028</v>
      </c>
      <c r="R260" s="101">
        <v>40028</v>
      </c>
    </row>
    <row r="261" spans="2:18" customFormat="1" x14ac:dyDescent="0.2">
      <c r="B261" s="17" t="s">
        <v>1244</v>
      </c>
      <c r="C261" s="17" t="s">
        <v>1245</v>
      </c>
      <c r="D261" s="185" t="s">
        <v>1246</v>
      </c>
      <c r="E261" s="61">
        <v>8633</v>
      </c>
      <c r="F261" s="83">
        <v>12110</v>
      </c>
      <c r="G261" s="44">
        <v>14682.31</v>
      </c>
      <c r="H261" s="19">
        <f t="shared" si="22"/>
        <v>1.2124120561519405</v>
      </c>
      <c r="I261" s="19">
        <f t="shared" si="17"/>
        <v>1.4239325253421131E-3</v>
      </c>
      <c r="J261" s="49">
        <v>26792.31</v>
      </c>
      <c r="K261" s="49">
        <v>12110</v>
      </c>
      <c r="L261" s="44">
        <f t="shared" si="23"/>
        <v>14682.310000000001</v>
      </c>
      <c r="M261" s="20">
        <v>39356</v>
      </c>
      <c r="N261" s="20">
        <v>39721</v>
      </c>
      <c r="O261" s="50">
        <v>39524</v>
      </c>
      <c r="P261" s="51">
        <v>39524</v>
      </c>
      <c r="Q261" s="103">
        <v>39889</v>
      </c>
      <c r="R261" s="101">
        <v>39889</v>
      </c>
    </row>
    <row r="262" spans="2:18" customFormat="1" x14ac:dyDescent="0.2">
      <c r="B262" s="17" t="s">
        <v>608</v>
      </c>
      <c r="C262" s="17" t="s">
        <v>609</v>
      </c>
      <c r="D262" s="185" t="s">
        <v>610</v>
      </c>
      <c r="E262" s="61">
        <v>8652.08</v>
      </c>
      <c r="F262" s="83">
        <v>6489.84</v>
      </c>
      <c r="G262" s="44">
        <v>2162.2399999999998</v>
      </c>
      <c r="H262" s="19">
        <f t="shared" si="22"/>
        <v>0.33317308284950009</v>
      </c>
      <c r="I262" s="19">
        <f t="shared" si="17"/>
        <v>4.598326207729751E-4</v>
      </c>
      <c r="J262" s="49">
        <v>8652.08</v>
      </c>
      <c r="K262" s="49">
        <v>6489.84</v>
      </c>
      <c r="L262" s="44">
        <f t="shared" si="23"/>
        <v>2162.2399999999998</v>
      </c>
      <c r="M262" s="20">
        <v>39356</v>
      </c>
      <c r="N262" s="20">
        <v>39721</v>
      </c>
      <c r="O262" s="50">
        <v>39247</v>
      </c>
      <c r="P262" s="51">
        <v>39247</v>
      </c>
      <c r="Q262" s="103">
        <v>39612</v>
      </c>
      <c r="R262" s="101">
        <v>39612</v>
      </c>
    </row>
    <row r="263" spans="2:18" customFormat="1" x14ac:dyDescent="0.2">
      <c r="B263" s="17" t="s">
        <v>2510</v>
      </c>
      <c r="C263" s="17" t="s">
        <v>2511</v>
      </c>
      <c r="D263" s="185" t="s">
        <v>2512</v>
      </c>
      <c r="E263" s="61">
        <v>8653.93</v>
      </c>
      <c r="F263" s="83">
        <v>-6926.93</v>
      </c>
      <c r="G263" s="44">
        <v>15580.86</v>
      </c>
      <c r="H263" s="19">
        <f t="shared" si="22"/>
        <v>-2.2493167969071437</v>
      </c>
      <c r="I263" s="19">
        <f t="shared" si="17"/>
        <v>4.5993094283523414E-4</v>
      </c>
      <c r="J263" s="49">
        <v>8653.93</v>
      </c>
      <c r="K263" s="49">
        <v>-6926.93</v>
      </c>
      <c r="L263" s="44">
        <f t="shared" si="23"/>
        <v>15580.86</v>
      </c>
      <c r="M263" s="20">
        <v>39356</v>
      </c>
      <c r="N263" s="20">
        <v>39721</v>
      </c>
      <c r="O263" s="50">
        <v>39702</v>
      </c>
      <c r="P263" s="51">
        <v>39702</v>
      </c>
      <c r="Q263" s="103">
        <v>39721</v>
      </c>
      <c r="R263" s="101">
        <v>39721</v>
      </c>
    </row>
    <row r="264" spans="2:18" customFormat="1" x14ac:dyDescent="0.2">
      <c r="B264" s="17" t="s">
        <v>2590</v>
      </c>
      <c r="C264" s="17" t="s">
        <v>2591</v>
      </c>
      <c r="D264" s="185" t="s">
        <v>2592</v>
      </c>
      <c r="E264" s="61">
        <v>8699.67</v>
      </c>
      <c r="F264" s="83" t="s">
        <v>2801</v>
      </c>
      <c r="G264" s="71" t="s">
        <v>2907</v>
      </c>
      <c r="H264" s="36" t="s">
        <v>2907</v>
      </c>
      <c r="I264" s="19">
        <f t="shared" si="17"/>
        <v>3.3530341869530772E-2</v>
      </c>
      <c r="J264" s="49">
        <v>630897.39</v>
      </c>
      <c r="K264" s="49" t="s">
        <v>2801</v>
      </c>
      <c r="L264" s="44" t="s">
        <v>2907</v>
      </c>
      <c r="M264" s="20">
        <v>39356</v>
      </c>
      <c r="N264" s="20">
        <v>39721</v>
      </c>
      <c r="O264" s="50">
        <v>38995</v>
      </c>
      <c r="P264" s="51">
        <v>38995</v>
      </c>
      <c r="Q264" s="103">
        <v>39354</v>
      </c>
      <c r="R264" s="101">
        <v>39354</v>
      </c>
    </row>
    <row r="265" spans="2:18" customFormat="1" x14ac:dyDescent="0.2">
      <c r="B265" s="17" t="s">
        <v>2392</v>
      </c>
      <c r="C265" s="17" t="s">
        <v>2393</v>
      </c>
      <c r="D265" s="185" t="s">
        <v>2394</v>
      </c>
      <c r="E265" s="61">
        <v>8830.8700000000008</v>
      </c>
      <c r="F265" s="83">
        <v>1903.86</v>
      </c>
      <c r="G265" s="44">
        <v>6927.01</v>
      </c>
      <c r="H265" s="21">
        <f>G265/F265</f>
        <v>3.6384030338365219</v>
      </c>
      <c r="I265" s="19">
        <f t="shared" si="17"/>
        <v>4.6933478375205074E-4</v>
      </c>
      <c r="J265" s="49">
        <v>8830.8700000000008</v>
      </c>
      <c r="K265" s="49">
        <v>1903.86</v>
      </c>
      <c r="L265" s="44">
        <f>J265-K265</f>
        <v>6927.0100000000011</v>
      </c>
      <c r="M265" s="20">
        <v>39356</v>
      </c>
      <c r="N265" s="20">
        <v>39721</v>
      </c>
      <c r="O265" s="50">
        <v>39421</v>
      </c>
      <c r="P265" s="51">
        <v>39421</v>
      </c>
      <c r="Q265" s="103">
        <v>39660</v>
      </c>
      <c r="R265" s="101">
        <v>39660</v>
      </c>
    </row>
    <row r="266" spans="2:18" customFormat="1" x14ac:dyDescent="0.2">
      <c r="B266" s="17" t="s">
        <v>2599</v>
      </c>
      <c r="C266" s="17" t="s">
        <v>2600</v>
      </c>
      <c r="D266" s="185" t="s">
        <v>2601</v>
      </c>
      <c r="E266" s="61">
        <v>8888.51</v>
      </c>
      <c r="F266" s="83" t="s">
        <v>2801</v>
      </c>
      <c r="G266" s="71" t="s">
        <v>2907</v>
      </c>
      <c r="H266" s="36" t="s">
        <v>2907</v>
      </c>
      <c r="I266" s="19">
        <f t="shared" si="17"/>
        <v>2.5148661895194421E-2</v>
      </c>
      <c r="J266" s="49">
        <v>473190.08</v>
      </c>
      <c r="K266" s="49" t="s">
        <v>2801</v>
      </c>
      <c r="L266" s="44" t="s">
        <v>2907</v>
      </c>
      <c r="M266" s="20">
        <v>39356</v>
      </c>
      <c r="N266" s="20">
        <v>39721</v>
      </c>
      <c r="O266" s="50">
        <v>38995</v>
      </c>
      <c r="P266" s="51">
        <v>38995</v>
      </c>
      <c r="Q266" s="103">
        <v>39354</v>
      </c>
      <c r="R266" s="101">
        <v>39354</v>
      </c>
    </row>
    <row r="267" spans="2:18" customFormat="1" x14ac:dyDescent="0.2">
      <c r="B267" s="17" t="s">
        <v>2319</v>
      </c>
      <c r="C267" s="17" t="s">
        <v>2320</v>
      </c>
      <c r="D267" s="185" t="s">
        <v>2321</v>
      </c>
      <c r="E267" s="61">
        <v>8912.1</v>
      </c>
      <c r="F267" s="83">
        <v>15759</v>
      </c>
      <c r="G267" s="44">
        <v>1689.72</v>
      </c>
      <c r="H267" s="19">
        <f t="shared" ref="H267:H287" si="24">G267/F267</f>
        <v>0.10722253950123739</v>
      </c>
      <c r="I267" s="19">
        <f t="shared" si="17"/>
        <v>9.2734818063793065E-4</v>
      </c>
      <c r="J267" s="49">
        <v>17448.72</v>
      </c>
      <c r="K267" s="49">
        <v>15759</v>
      </c>
      <c r="L267" s="44">
        <f t="shared" ref="L267:L298" si="25">J267-K267</f>
        <v>1689.7200000000012</v>
      </c>
      <c r="M267" s="20">
        <v>39356</v>
      </c>
      <c r="N267" s="20">
        <v>39721</v>
      </c>
      <c r="O267" s="50">
        <v>39353</v>
      </c>
      <c r="P267" s="51">
        <v>39353</v>
      </c>
      <c r="Q267" s="103">
        <v>39805</v>
      </c>
      <c r="R267" s="101">
        <v>39805</v>
      </c>
    </row>
    <row r="268" spans="2:18" customFormat="1" x14ac:dyDescent="0.2">
      <c r="B268" s="17" t="s">
        <v>1294</v>
      </c>
      <c r="C268" s="17" t="s">
        <v>1295</v>
      </c>
      <c r="D268" s="185" t="s">
        <v>1296</v>
      </c>
      <c r="E268" s="61">
        <v>9277.5400000000009</v>
      </c>
      <c r="F268" s="83">
        <v>11820</v>
      </c>
      <c r="G268" s="44">
        <v>-2498.39</v>
      </c>
      <c r="H268" s="19">
        <f t="shared" si="24"/>
        <v>-0.21136971235194585</v>
      </c>
      <c r="I268" s="19">
        <f t="shared" si="17"/>
        <v>4.9541617231042389E-4</v>
      </c>
      <c r="J268" s="49">
        <v>9321.61</v>
      </c>
      <c r="K268" s="49">
        <v>11820</v>
      </c>
      <c r="L268" s="44">
        <f t="shared" si="25"/>
        <v>-2498.3899999999994</v>
      </c>
      <c r="M268" s="20">
        <v>39356</v>
      </c>
      <c r="N268" s="20">
        <v>39721</v>
      </c>
      <c r="O268" s="50">
        <v>39568</v>
      </c>
      <c r="P268" s="51">
        <v>39568</v>
      </c>
      <c r="Q268" s="103">
        <v>39719</v>
      </c>
      <c r="R268" s="101">
        <v>39719</v>
      </c>
    </row>
    <row r="269" spans="2:18" customFormat="1" x14ac:dyDescent="0.2">
      <c r="B269" s="17" t="s">
        <v>2501</v>
      </c>
      <c r="C269" s="17" t="s">
        <v>2502</v>
      </c>
      <c r="D269" s="185" t="s">
        <v>2503</v>
      </c>
      <c r="E269" s="61">
        <v>9491.01</v>
      </c>
      <c r="F269" s="83">
        <v>7198</v>
      </c>
      <c r="G269" s="44">
        <v>2443.2399999999998</v>
      </c>
      <c r="H269" s="19">
        <f t="shared" si="24"/>
        <v>0.33943317588218946</v>
      </c>
      <c r="I269" s="19">
        <f t="shared" si="17"/>
        <v>5.1240356731574812E-4</v>
      </c>
      <c r="J269" s="49">
        <v>9641.24</v>
      </c>
      <c r="K269" s="49">
        <v>7198</v>
      </c>
      <c r="L269" s="44">
        <f t="shared" si="25"/>
        <v>2443.2399999999998</v>
      </c>
      <c r="M269" s="20">
        <v>39356</v>
      </c>
      <c r="N269" s="20">
        <v>39721</v>
      </c>
      <c r="O269" s="50">
        <v>39696</v>
      </c>
      <c r="P269" s="51">
        <v>39696</v>
      </c>
      <c r="Q269" s="103">
        <v>39794</v>
      </c>
      <c r="R269" s="101">
        <v>39794</v>
      </c>
    </row>
    <row r="270" spans="2:18" customFormat="1" x14ac:dyDescent="0.2">
      <c r="B270" s="17" t="s">
        <v>440</v>
      </c>
      <c r="C270" s="17" t="s">
        <v>441</v>
      </c>
      <c r="D270" s="185" t="s">
        <v>442</v>
      </c>
      <c r="E270" s="61">
        <v>9621.2199999999993</v>
      </c>
      <c r="F270" s="83">
        <v>3412.37</v>
      </c>
      <c r="G270" s="44">
        <v>1325.83</v>
      </c>
      <c r="H270" s="21">
        <f t="shared" si="24"/>
        <v>0.38853641310877773</v>
      </c>
      <c r="I270" s="19">
        <f t="shared" ref="I270:I333" si="26">J270/18815716</f>
        <v>2.5182140291658313E-4</v>
      </c>
      <c r="J270" s="49">
        <v>4738.2</v>
      </c>
      <c r="K270" s="49">
        <v>3412.37</v>
      </c>
      <c r="L270" s="44">
        <f t="shared" si="25"/>
        <v>1325.83</v>
      </c>
      <c r="M270" s="20">
        <v>39356</v>
      </c>
      <c r="N270" s="20">
        <v>39721</v>
      </c>
      <c r="O270" s="50">
        <v>39287</v>
      </c>
      <c r="P270" s="51">
        <v>39287</v>
      </c>
      <c r="Q270" s="103">
        <v>39352</v>
      </c>
      <c r="R270" s="101">
        <v>39352</v>
      </c>
    </row>
    <row r="271" spans="2:18" customFormat="1" x14ac:dyDescent="0.2">
      <c r="B271" s="17" t="s">
        <v>2404</v>
      </c>
      <c r="C271" s="17" t="s">
        <v>2405</v>
      </c>
      <c r="D271" s="185" t="s">
        <v>2406</v>
      </c>
      <c r="E271" s="61">
        <v>9645.8799999999992</v>
      </c>
      <c r="F271" s="83">
        <v>7249.46</v>
      </c>
      <c r="G271" s="44">
        <v>2396.42</v>
      </c>
      <c r="H271" s="19">
        <f t="shared" si="24"/>
        <v>0.33056531107144532</v>
      </c>
      <c r="I271" s="19">
        <f t="shared" si="26"/>
        <v>5.1265016967730586E-4</v>
      </c>
      <c r="J271" s="49">
        <v>9645.8799999999992</v>
      </c>
      <c r="K271" s="49">
        <v>7249.46</v>
      </c>
      <c r="L271" s="44">
        <f t="shared" si="25"/>
        <v>2396.4199999999992</v>
      </c>
      <c r="M271" s="20">
        <v>39356</v>
      </c>
      <c r="N271" s="20">
        <v>39721</v>
      </c>
      <c r="O271" s="50">
        <v>39429</v>
      </c>
      <c r="P271" s="51">
        <v>39429</v>
      </c>
      <c r="Q271" s="103">
        <v>39507</v>
      </c>
      <c r="R271" s="101">
        <v>39507</v>
      </c>
    </row>
    <row r="272" spans="2:18" customFormat="1" x14ac:dyDescent="0.2">
      <c r="B272" s="17" t="s">
        <v>912</v>
      </c>
      <c r="C272" s="17" t="s">
        <v>913</v>
      </c>
      <c r="D272" s="185" t="s">
        <v>914</v>
      </c>
      <c r="E272" s="61">
        <v>9913.26</v>
      </c>
      <c r="F272" s="83">
        <v>7063</v>
      </c>
      <c r="G272" s="44">
        <v>2850.26</v>
      </c>
      <c r="H272" s="19">
        <f t="shared" si="24"/>
        <v>0.40354806739345889</v>
      </c>
      <c r="I272" s="19">
        <f t="shared" si="26"/>
        <v>5.2686063076207146E-4</v>
      </c>
      <c r="J272" s="49">
        <v>9913.26</v>
      </c>
      <c r="K272" s="49">
        <v>7063</v>
      </c>
      <c r="L272" s="44">
        <f t="shared" si="25"/>
        <v>2850.26</v>
      </c>
      <c r="M272" s="20">
        <v>39356</v>
      </c>
      <c r="N272" s="20">
        <v>39721</v>
      </c>
      <c r="O272" s="50">
        <v>39491</v>
      </c>
      <c r="P272" s="51">
        <v>39491</v>
      </c>
      <c r="Q272" s="103">
        <v>39825</v>
      </c>
      <c r="R272" s="101">
        <v>39825</v>
      </c>
    </row>
    <row r="273" spans="2:18" customFormat="1" x14ac:dyDescent="0.2">
      <c r="B273" s="17" t="s">
        <v>1348</v>
      </c>
      <c r="C273" s="17" t="s">
        <v>1349</v>
      </c>
      <c r="D273" s="185" t="s">
        <v>1350</v>
      </c>
      <c r="E273" s="61">
        <v>10158.950000000001</v>
      </c>
      <c r="F273" s="83">
        <v>47911.35</v>
      </c>
      <c r="G273" s="44">
        <v>-37752.400000000001</v>
      </c>
      <c r="H273" s="19">
        <f t="shared" si="24"/>
        <v>-0.7879636036137575</v>
      </c>
      <c r="I273" s="19">
        <f t="shared" si="26"/>
        <v>5.3991833210067586E-4</v>
      </c>
      <c r="J273" s="49">
        <v>10158.950000000001</v>
      </c>
      <c r="K273" s="49">
        <v>47911.35</v>
      </c>
      <c r="L273" s="44">
        <f t="shared" si="25"/>
        <v>-37752.399999999994</v>
      </c>
      <c r="M273" s="20">
        <v>39356</v>
      </c>
      <c r="N273" s="20">
        <v>39721</v>
      </c>
      <c r="O273" s="50">
        <v>39615</v>
      </c>
      <c r="P273" s="51">
        <v>39615</v>
      </c>
      <c r="Q273" s="103">
        <v>39979</v>
      </c>
      <c r="R273" s="101">
        <v>39979</v>
      </c>
    </row>
    <row r="274" spans="2:18" customFormat="1" x14ac:dyDescent="0.2">
      <c r="B274" s="17" t="s">
        <v>1417</v>
      </c>
      <c r="C274" s="17" t="s">
        <v>1418</v>
      </c>
      <c r="D274" s="185" t="s">
        <v>1419</v>
      </c>
      <c r="E274" s="61">
        <v>10189.31</v>
      </c>
      <c r="F274" s="83">
        <v>11560.74</v>
      </c>
      <c r="G274" s="44">
        <v>-1059.83</v>
      </c>
      <c r="H274" s="19">
        <f t="shared" si="24"/>
        <v>-9.1674927383541188E-2</v>
      </c>
      <c r="I274" s="19">
        <f t="shared" si="26"/>
        <v>5.5809250097099683E-4</v>
      </c>
      <c r="J274" s="49">
        <v>10500.91</v>
      </c>
      <c r="K274" s="49">
        <v>11560.74</v>
      </c>
      <c r="L274" s="44">
        <f t="shared" si="25"/>
        <v>-1059.83</v>
      </c>
      <c r="M274" s="20">
        <v>39356</v>
      </c>
      <c r="N274" s="20">
        <v>39721</v>
      </c>
      <c r="O274" s="50">
        <v>39657</v>
      </c>
      <c r="P274" s="51">
        <v>39657</v>
      </c>
      <c r="Q274" s="103">
        <v>39719</v>
      </c>
      <c r="R274" s="101">
        <v>39719</v>
      </c>
    </row>
    <row r="275" spans="2:18" customFormat="1" x14ac:dyDescent="0.2">
      <c r="B275" s="17" t="s">
        <v>1632</v>
      </c>
      <c r="C275" s="17" t="s">
        <v>1633</v>
      </c>
      <c r="D275" s="185" t="s">
        <v>1634</v>
      </c>
      <c r="E275" s="61">
        <v>10343.84</v>
      </c>
      <c r="F275" s="83">
        <v>19000</v>
      </c>
      <c r="G275" s="44">
        <v>-548.11999999999898</v>
      </c>
      <c r="H275" s="21">
        <f t="shared" si="24"/>
        <v>-2.8848421052631527E-2</v>
      </c>
      <c r="I275" s="19">
        <f t="shared" si="26"/>
        <v>9.8066318603023147E-4</v>
      </c>
      <c r="J275" s="49">
        <v>18451.88</v>
      </c>
      <c r="K275" s="49">
        <v>19000</v>
      </c>
      <c r="L275" s="44">
        <f t="shared" si="25"/>
        <v>-548.11999999999898</v>
      </c>
      <c r="M275" s="20">
        <v>39356</v>
      </c>
      <c r="N275" s="20">
        <v>39721</v>
      </c>
      <c r="O275" s="50">
        <v>39079</v>
      </c>
      <c r="P275" s="51">
        <v>39079</v>
      </c>
      <c r="Q275" s="103">
        <v>39417</v>
      </c>
      <c r="R275" s="101">
        <v>39417</v>
      </c>
    </row>
    <row r="276" spans="2:18" customFormat="1" x14ac:dyDescent="0.2">
      <c r="B276" s="17" t="s">
        <v>2383</v>
      </c>
      <c r="C276" s="17" t="s">
        <v>2384</v>
      </c>
      <c r="D276" s="185" t="s">
        <v>2385</v>
      </c>
      <c r="E276" s="61">
        <v>10476.41</v>
      </c>
      <c r="F276" s="83">
        <v>7632</v>
      </c>
      <c r="G276" s="44">
        <v>3022.21</v>
      </c>
      <c r="H276" s="19">
        <f t="shared" si="24"/>
        <v>0.39599187631027255</v>
      </c>
      <c r="I276" s="19">
        <f t="shared" si="26"/>
        <v>5.6623994537332515E-4</v>
      </c>
      <c r="J276" s="49">
        <v>10654.21</v>
      </c>
      <c r="K276" s="49">
        <v>7632</v>
      </c>
      <c r="L276" s="44">
        <f t="shared" si="25"/>
        <v>3022.2099999999991</v>
      </c>
      <c r="M276" s="20">
        <v>39356</v>
      </c>
      <c r="N276" s="20">
        <v>39721</v>
      </c>
      <c r="O276" s="50">
        <v>39415</v>
      </c>
      <c r="P276" s="51">
        <v>39415</v>
      </c>
      <c r="Q276" s="103">
        <v>39781</v>
      </c>
      <c r="R276" s="101">
        <v>39781</v>
      </c>
    </row>
    <row r="277" spans="2:18" customFormat="1" x14ac:dyDescent="0.2">
      <c r="B277" s="17" t="s">
        <v>2355</v>
      </c>
      <c r="C277" s="17" t="s">
        <v>2356</v>
      </c>
      <c r="D277" s="185" t="s">
        <v>2357</v>
      </c>
      <c r="E277" s="61">
        <v>10592.92</v>
      </c>
      <c r="F277" s="83">
        <v>-100</v>
      </c>
      <c r="G277" s="44">
        <v>10692.92</v>
      </c>
      <c r="H277" s="19">
        <f t="shared" si="24"/>
        <v>-106.92919999999999</v>
      </c>
      <c r="I277" s="19">
        <f t="shared" si="26"/>
        <v>5.6298256202421423E-4</v>
      </c>
      <c r="J277" s="49">
        <f>E277</f>
        <v>10592.92</v>
      </c>
      <c r="K277" s="49">
        <v>-100</v>
      </c>
      <c r="L277" s="44">
        <f t="shared" si="25"/>
        <v>10692.92</v>
      </c>
      <c r="M277" s="20">
        <v>39356</v>
      </c>
      <c r="N277" s="20">
        <v>39721</v>
      </c>
      <c r="O277" s="50">
        <v>38476</v>
      </c>
      <c r="P277" s="51">
        <v>38476</v>
      </c>
      <c r="Q277" s="103">
        <v>38476</v>
      </c>
      <c r="R277" s="101">
        <v>38476</v>
      </c>
    </row>
    <row r="278" spans="2:18" customFormat="1" ht="25.5" x14ac:dyDescent="0.2">
      <c r="B278" s="17" t="s">
        <v>1423</v>
      </c>
      <c r="C278" s="17" t="s">
        <v>1424</v>
      </c>
      <c r="D278" s="185" t="s">
        <v>1425</v>
      </c>
      <c r="E278" s="61">
        <v>10605.65</v>
      </c>
      <c r="F278" s="83">
        <v>12451.49</v>
      </c>
      <c r="G278" s="44">
        <v>4364.45</v>
      </c>
      <c r="H278" s="19">
        <f t="shared" si="24"/>
        <v>0.35051628359336912</v>
      </c>
      <c r="I278" s="19">
        <f t="shared" si="26"/>
        <v>8.9371778358049187E-4</v>
      </c>
      <c r="J278" s="49">
        <v>16815.939999999999</v>
      </c>
      <c r="K278" s="49">
        <v>12451.49</v>
      </c>
      <c r="L278" s="44">
        <f t="shared" si="25"/>
        <v>4364.4499999999989</v>
      </c>
      <c r="M278" s="20">
        <v>39356</v>
      </c>
      <c r="N278" s="20">
        <v>39721</v>
      </c>
      <c r="O278" s="50">
        <v>39664</v>
      </c>
      <c r="P278" s="51">
        <v>39664</v>
      </c>
      <c r="Q278" s="103">
        <v>40028</v>
      </c>
      <c r="R278" s="101">
        <v>40028</v>
      </c>
    </row>
    <row r="279" spans="2:18" customFormat="1" x14ac:dyDescent="0.2">
      <c r="B279" s="17" t="s">
        <v>1462</v>
      </c>
      <c r="C279" s="17" t="s">
        <v>1463</v>
      </c>
      <c r="D279" s="185" t="s">
        <v>1464</v>
      </c>
      <c r="E279" s="61">
        <v>10636</v>
      </c>
      <c r="F279" s="83">
        <v>11321.12</v>
      </c>
      <c r="G279" s="44">
        <v>-685.1200000000008</v>
      </c>
      <c r="H279" s="19">
        <f t="shared" si="24"/>
        <v>-6.0516980652091025E-2</v>
      </c>
      <c r="I279" s="19">
        <f t="shared" si="26"/>
        <v>5.6527213739833231E-4</v>
      </c>
      <c r="J279" s="49">
        <v>10636</v>
      </c>
      <c r="K279" s="49">
        <v>11321.12</v>
      </c>
      <c r="L279" s="44">
        <f t="shared" si="25"/>
        <v>-685.1200000000008</v>
      </c>
      <c r="M279" s="20">
        <v>39356</v>
      </c>
      <c r="N279" s="20">
        <v>39721</v>
      </c>
      <c r="O279" s="50">
        <v>39674</v>
      </c>
      <c r="P279" s="51">
        <v>39674</v>
      </c>
      <c r="Q279" s="103">
        <v>39719</v>
      </c>
      <c r="R279" s="101">
        <v>39719</v>
      </c>
    </row>
    <row r="280" spans="2:18" customFormat="1" x14ac:dyDescent="0.2">
      <c r="B280" s="17" t="s">
        <v>2283</v>
      </c>
      <c r="C280" s="17" t="s">
        <v>2284</v>
      </c>
      <c r="D280" s="185" t="s">
        <v>2282</v>
      </c>
      <c r="E280" s="61">
        <v>10885.13</v>
      </c>
      <c r="F280" s="83">
        <v>52629.51</v>
      </c>
      <c r="G280" s="44">
        <v>-38138.339999999997</v>
      </c>
      <c r="H280" s="19">
        <f t="shared" si="24"/>
        <v>-0.72465694626455757</v>
      </c>
      <c r="I280" s="19">
        <f t="shared" si="26"/>
        <v>7.7016309132216915E-4</v>
      </c>
      <c r="J280" s="49">
        <v>14491.17</v>
      </c>
      <c r="K280" s="49">
        <v>52629.51</v>
      </c>
      <c r="L280" s="44">
        <f t="shared" si="25"/>
        <v>-38138.340000000004</v>
      </c>
      <c r="M280" s="20">
        <v>39356</v>
      </c>
      <c r="N280" s="20">
        <v>39721</v>
      </c>
      <c r="O280" s="50">
        <v>39359</v>
      </c>
      <c r="P280" s="51">
        <v>39359</v>
      </c>
      <c r="Q280" s="103">
        <v>39724</v>
      </c>
      <c r="R280" s="101">
        <v>39724</v>
      </c>
    </row>
    <row r="281" spans="2:18" customFormat="1" x14ac:dyDescent="0.2">
      <c r="B281" s="17" t="s">
        <v>1450</v>
      </c>
      <c r="C281" s="17" t="s">
        <v>1451</v>
      </c>
      <c r="D281" s="185" t="s">
        <v>1452</v>
      </c>
      <c r="E281" s="61">
        <v>11207.9</v>
      </c>
      <c r="F281" s="83">
        <v>14563</v>
      </c>
      <c r="G281" s="44">
        <v>-2503.0700000000002</v>
      </c>
      <c r="H281" s="19">
        <f t="shared" si="24"/>
        <v>-0.17187873377738105</v>
      </c>
      <c r="I281" s="19">
        <f t="shared" si="26"/>
        <v>6.409498315131882E-4</v>
      </c>
      <c r="J281" s="49">
        <v>12059.93</v>
      </c>
      <c r="K281" s="49">
        <v>14563</v>
      </c>
      <c r="L281" s="44">
        <f t="shared" si="25"/>
        <v>-2503.0699999999997</v>
      </c>
      <c r="M281" s="20">
        <v>39356</v>
      </c>
      <c r="N281" s="20">
        <v>39721</v>
      </c>
      <c r="O281" s="50">
        <v>39668</v>
      </c>
      <c r="P281" s="51">
        <v>39668</v>
      </c>
      <c r="Q281" s="103">
        <v>40033</v>
      </c>
      <c r="R281" s="101">
        <v>40033</v>
      </c>
    </row>
    <row r="282" spans="2:18" customFormat="1" x14ac:dyDescent="0.2">
      <c r="B282" s="17" t="s">
        <v>2011</v>
      </c>
      <c r="C282" s="17" t="s">
        <v>2012</v>
      </c>
      <c r="D282" s="185" t="s">
        <v>2013</v>
      </c>
      <c r="E282" s="61">
        <v>11404.8</v>
      </c>
      <c r="F282" s="83">
        <v>59490</v>
      </c>
      <c r="G282" s="44">
        <v>23340.1</v>
      </c>
      <c r="H282" s="19">
        <f t="shared" si="24"/>
        <v>0.39233652714741973</v>
      </c>
      <c r="I282" s="19">
        <f t="shared" si="26"/>
        <v>4.4021763508760442E-3</v>
      </c>
      <c r="J282" s="49">
        <v>82830.100000000006</v>
      </c>
      <c r="K282" s="49">
        <v>59490</v>
      </c>
      <c r="L282" s="44">
        <f t="shared" si="25"/>
        <v>23340.100000000006</v>
      </c>
      <c r="M282" s="20">
        <v>39356</v>
      </c>
      <c r="N282" s="20">
        <v>39721</v>
      </c>
      <c r="O282" s="50">
        <v>39189</v>
      </c>
      <c r="P282" s="51">
        <v>39189</v>
      </c>
      <c r="Q282" s="103">
        <v>39550</v>
      </c>
      <c r="R282" s="101">
        <v>39550</v>
      </c>
    </row>
    <row r="283" spans="2:18" customFormat="1" x14ac:dyDescent="0.2">
      <c r="B283" s="17" t="s">
        <v>1635</v>
      </c>
      <c r="C283" s="17" t="s">
        <v>1636</v>
      </c>
      <c r="D283" s="185" t="s">
        <v>1637</v>
      </c>
      <c r="E283" s="61">
        <v>12333.06</v>
      </c>
      <c r="F283" s="83">
        <v>16500</v>
      </c>
      <c r="G283" s="44">
        <v>3964.09</v>
      </c>
      <c r="H283" s="19">
        <f t="shared" si="24"/>
        <v>0.24024787878787879</v>
      </c>
      <c r="I283" s="19">
        <f t="shared" si="26"/>
        <v>1.0876062330022413E-3</v>
      </c>
      <c r="J283" s="49">
        <v>20464.09</v>
      </c>
      <c r="K283" s="49">
        <v>16500</v>
      </c>
      <c r="L283" s="44">
        <f t="shared" si="25"/>
        <v>3964.09</v>
      </c>
      <c r="M283" s="20">
        <v>39356</v>
      </c>
      <c r="N283" s="20">
        <v>39721</v>
      </c>
      <c r="O283" s="50">
        <v>39079</v>
      </c>
      <c r="P283" s="51">
        <v>39079</v>
      </c>
      <c r="Q283" s="103">
        <v>39417</v>
      </c>
      <c r="R283" s="101">
        <v>39417</v>
      </c>
    </row>
    <row r="284" spans="2:18" customFormat="1" x14ac:dyDescent="0.2">
      <c r="B284" s="17" t="s">
        <v>2495</v>
      </c>
      <c r="C284" s="17" t="s">
        <v>2496</v>
      </c>
      <c r="D284" s="185" t="s">
        <v>2497</v>
      </c>
      <c r="E284" s="61">
        <v>12418.85</v>
      </c>
      <c r="F284" s="83">
        <v>5912</v>
      </c>
      <c r="G284" s="44">
        <v>7452.17</v>
      </c>
      <c r="H284" s="19">
        <f t="shared" si="24"/>
        <v>1.2605158998646819</v>
      </c>
      <c r="I284" s="19">
        <f t="shared" si="26"/>
        <v>7.1026635393518908E-4</v>
      </c>
      <c r="J284" s="49">
        <v>13364.17</v>
      </c>
      <c r="K284" s="49">
        <v>5912</v>
      </c>
      <c r="L284" s="44">
        <f t="shared" si="25"/>
        <v>7452.17</v>
      </c>
      <c r="M284" s="20">
        <v>39356</v>
      </c>
      <c r="N284" s="20">
        <v>39721</v>
      </c>
      <c r="O284" s="50">
        <v>39694</v>
      </c>
      <c r="P284" s="51">
        <v>39694</v>
      </c>
      <c r="Q284" s="103">
        <v>40059</v>
      </c>
      <c r="R284" s="101">
        <v>40059</v>
      </c>
    </row>
    <row r="285" spans="2:18" customFormat="1" x14ac:dyDescent="0.2">
      <c r="B285" s="17" t="s">
        <v>885</v>
      </c>
      <c r="C285" s="17" t="s">
        <v>886</v>
      </c>
      <c r="D285" s="185" t="s">
        <v>887</v>
      </c>
      <c r="E285" s="61">
        <v>12454.85</v>
      </c>
      <c r="F285" s="83">
        <v>9077</v>
      </c>
      <c r="G285" s="44">
        <v>3377.85</v>
      </c>
      <c r="H285" s="19">
        <f t="shared" si="24"/>
        <v>0.37213286328081963</v>
      </c>
      <c r="I285" s="19">
        <f t="shared" si="26"/>
        <v>6.6193866871715114E-4</v>
      </c>
      <c r="J285" s="49">
        <v>12454.85</v>
      </c>
      <c r="K285" s="49">
        <v>9077</v>
      </c>
      <c r="L285" s="44">
        <f t="shared" si="25"/>
        <v>3377.8500000000004</v>
      </c>
      <c r="M285" s="20">
        <v>39356</v>
      </c>
      <c r="N285" s="20">
        <v>39721</v>
      </c>
      <c r="O285" s="50">
        <v>39475</v>
      </c>
      <c r="P285" s="51">
        <v>39475</v>
      </c>
      <c r="Q285" s="103">
        <v>39841</v>
      </c>
      <c r="R285" s="101">
        <v>39841</v>
      </c>
    </row>
    <row r="286" spans="2:18" customFormat="1" x14ac:dyDescent="0.2">
      <c r="B286" s="17" t="s">
        <v>2389</v>
      </c>
      <c r="C286" s="17" t="s">
        <v>2390</v>
      </c>
      <c r="D286" s="185" t="s">
        <v>2391</v>
      </c>
      <c r="E286" s="61">
        <v>12624.55</v>
      </c>
      <c r="F286" s="83">
        <v>9447.73</v>
      </c>
      <c r="G286" s="44">
        <v>3176.82</v>
      </c>
      <c r="H286" s="19">
        <f t="shared" si="24"/>
        <v>0.33625220026397878</v>
      </c>
      <c r="I286" s="19">
        <f t="shared" si="26"/>
        <v>6.7095772491464049E-4</v>
      </c>
      <c r="J286" s="49">
        <v>12624.55</v>
      </c>
      <c r="K286" s="49">
        <v>9447.73</v>
      </c>
      <c r="L286" s="44">
        <f t="shared" si="25"/>
        <v>3176.8199999999997</v>
      </c>
      <c r="M286" s="20">
        <v>39356</v>
      </c>
      <c r="N286" s="20">
        <v>39721</v>
      </c>
      <c r="O286" s="50">
        <v>39421</v>
      </c>
      <c r="P286" s="51">
        <v>39421</v>
      </c>
      <c r="Q286" s="103">
        <v>39535</v>
      </c>
      <c r="R286" s="101">
        <v>39535</v>
      </c>
    </row>
    <row r="287" spans="2:18" customFormat="1" x14ac:dyDescent="0.2">
      <c r="B287" s="17" t="s">
        <v>1492</v>
      </c>
      <c r="C287" s="17" t="s">
        <v>1493</v>
      </c>
      <c r="D287" s="185" t="s">
        <v>1494</v>
      </c>
      <c r="E287" s="61">
        <v>12904.19</v>
      </c>
      <c r="F287" s="83">
        <v>9375</v>
      </c>
      <c r="G287" s="44">
        <v>3529.19</v>
      </c>
      <c r="H287" s="19">
        <f t="shared" si="24"/>
        <v>0.37644693333333334</v>
      </c>
      <c r="I287" s="19">
        <f t="shared" si="26"/>
        <v>6.8581976896334965E-4</v>
      </c>
      <c r="J287" s="49">
        <v>12904.19</v>
      </c>
      <c r="K287" s="49">
        <v>9375</v>
      </c>
      <c r="L287" s="44">
        <f t="shared" si="25"/>
        <v>3529.1900000000005</v>
      </c>
      <c r="M287" s="20">
        <v>39356</v>
      </c>
      <c r="N287" s="20">
        <v>39721</v>
      </c>
      <c r="O287" s="50">
        <v>39687</v>
      </c>
      <c r="P287" s="51">
        <v>39687</v>
      </c>
      <c r="Q287" s="103">
        <v>39721</v>
      </c>
      <c r="R287" s="101">
        <v>39721</v>
      </c>
    </row>
    <row r="288" spans="2:18" customFormat="1" x14ac:dyDescent="0.2">
      <c r="B288" s="17" t="s">
        <v>346</v>
      </c>
      <c r="C288" s="17" t="s">
        <v>347</v>
      </c>
      <c r="D288" s="185" t="s">
        <v>348</v>
      </c>
      <c r="E288" s="61">
        <v>13117.36</v>
      </c>
      <c r="F288" s="83">
        <v>0</v>
      </c>
      <c r="G288" s="44">
        <v>3231.3599999999933</v>
      </c>
      <c r="H288" s="19" t="s">
        <v>2907</v>
      </c>
      <c r="I288" s="19">
        <f t="shared" si="26"/>
        <v>1.7173728600070246E-4</v>
      </c>
      <c r="J288" s="49">
        <v>3231.3599999999933</v>
      </c>
      <c r="K288" s="49">
        <v>0</v>
      </c>
      <c r="L288" s="44">
        <f t="shared" si="25"/>
        <v>3231.3599999999933</v>
      </c>
      <c r="M288" s="20">
        <v>39356</v>
      </c>
      <c r="N288" s="20">
        <v>39721</v>
      </c>
      <c r="O288" s="50">
        <v>39240</v>
      </c>
      <c r="P288" s="51">
        <v>39240</v>
      </c>
      <c r="Q288" s="103">
        <v>39379</v>
      </c>
      <c r="R288" s="101">
        <v>39379</v>
      </c>
    </row>
    <row r="289" spans="2:18" customFormat="1" x14ac:dyDescent="0.2">
      <c r="B289" s="17" t="s">
        <v>1480</v>
      </c>
      <c r="C289" s="17" t="s">
        <v>1481</v>
      </c>
      <c r="D289" s="185" t="s">
        <v>1482</v>
      </c>
      <c r="E289" s="61">
        <v>13689.67</v>
      </c>
      <c r="F289" s="83">
        <v>-13134.5</v>
      </c>
      <c r="G289" s="44">
        <v>19749.150000000001</v>
      </c>
      <c r="H289" s="19">
        <f t="shared" ref="H289:H298" si="27">G289/F289</f>
        <v>-1.503608816475694</v>
      </c>
      <c r="I289" s="19">
        <f t="shared" si="26"/>
        <v>3.5154920493060362E-4</v>
      </c>
      <c r="J289" s="49">
        <v>6614.6500000000378</v>
      </c>
      <c r="K289" s="49">
        <v>-13134.5</v>
      </c>
      <c r="L289" s="44">
        <f t="shared" si="25"/>
        <v>19749.150000000038</v>
      </c>
      <c r="M289" s="20">
        <v>39356</v>
      </c>
      <c r="N289" s="20">
        <v>39721</v>
      </c>
      <c r="O289" s="50">
        <v>39678</v>
      </c>
      <c r="P289" s="51">
        <v>39678</v>
      </c>
      <c r="Q289" s="103">
        <v>40043</v>
      </c>
      <c r="R289" s="101">
        <v>40043</v>
      </c>
    </row>
    <row r="290" spans="2:18" customFormat="1" x14ac:dyDescent="0.2">
      <c r="B290" s="17" t="s">
        <v>1351</v>
      </c>
      <c r="C290" s="17" t="s">
        <v>1352</v>
      </c>
      <c r="D290" s="185" t="s">
        <v>1353</v>
      </c>
      <c r="E290" s="61">
        <v>13713.35</v>
      </c>
      <c r="F290" s="83">
        <v>18703.2</v>
      </c>
      <c r="G290" s="44">
        <v>-4485.74</v>
      </c>
      <c r="H290" s="19">
        <f t="shared" si="27"/>
        <v>-0.23983810257068308</v>
      </c>
      <c r="I290" s="19">
        <f t="shared" si="26"/>
        <v>7.5561620934329571E-4</v>
      </c>
      <c r="J290" s="49">
        <v>14217.46</v>
      </c>
      <c r="K290" s="49">
        <v>18703.2</v>
      </c>
      <c r="L290" s="44">
        <f t="shared" si="25"/>
        <v>-4485.7400000000016</v>
      </c>
      <c r="M290" s="20">
        <v>39356</v>
      </c>
      <c r="N290" s="20">
        <v>39721</v>
      </c>
      <c r="O290" s="50">
        <v>39615</v>
      </c>
      <c r="P290" s="51">
        <v>39615</v>
      </c>
      <c r="Q290" s="103">
        <v>39979</v>
      </c>
      <c r="R290" s="101">
        <v>39979</v>
      </c>
    </row>
    <row r="291" spans="2:18" customFormat="1" x14ac:dyDescent="0.2">
      <c r="B291" s="17" t="s">
        <v>1471</v>
      </c>
      <c r="C291" s="17" t="s">
        <v>1472</v>
      </c>
      <c r="D291" s="185" t="s">
        <v>1473</v>
      </c>
      <c r="E291" s="61">
        <v>13975.31</v>
      </c>
      <c r="F291" s="83">
        <v>21805.200000000001</v>
      </c>
      <c r="G291" s="44">
        <v>-5739.06</v>
      </c>
      <c r="H291" s="19">
        <f t="shared" si="27"/>
        <v>-0.2631968521270156</v>
      </c>
      <c r="I291" s="19">
        <f t="shared" si="26"/>
        <v>8.5386811748221539E-4</v>
      </c>
      <c r="J291" s="49">
        <v>16066.14</v>
      </c>
      <c r="K291" s="49">
        <v>21805.200000000001</v>
      </c>
      <c r="L291" s="44">
        <f t="shared" si="25"/>
        <v>-5739.0600000000013</v>
      </c>
      <c r="M291" s="20">
        <v>39356</v>
      </c>
      <c r="N291" s="20">
        <v>39721</v>
      </c>
      <c r="O291" s="50">
        <v>39675</v>
      </c>
      <c r="P291" s="51">
        <v>39675</v>
      </c>
      <c r="Q291" s="103">
        <v>39719</v>
      </c>
      <c r="R291" s="101">
        <v>39719</v>
      </c>
    </row>
    <row r="292" spans="2:18" customFormat="1" x14ac:dyDescent="0.2">
      <c r="B292" s="17" t="s">
        <v>1384</v>
      </c>
      <c r="C292" s="17" t="s">
        <v>1385</v>
      </c>
      <c r="D292" s="185" t="s">
        <v>1386</v>
      </c>
      <c r="E292" s="61">
        <v>14102.84</v>
      </c>
      <c r="F292" s="83">
        <v>48407</v>
      </c>
      <c r="G292" s="44">
        <v>3959.51</v>
      </c>
      <c r="H292" s="19">
        <f t="shared" si="27"/>
        <v>8.1796227818290754E-2</v>
      </c>
      <c r="I292" s="19">
        <f t="shared" si="26"/>
        <v>2.7831260845986409E-3</v>
      </c>
      <c r="J292" s="49">
        <v>52366.51</v>
      </c>
      <c r="K292" s="49">
        <v>48407</v>
      </c>
      <c r="L292" s="44">
        <f t="shared" si="25"/>
        <v>3959.510000000002</v>
      </c>
      <c r="M292" s="20">
        <v>39356</v>
      </c>
      <c r="N292" s="20">
        <v>39721</v>
      </c>
      <c r="O292" s="50">
        <v>39638</v>
      </c>
      <c r="P292" s="51">
        <v>39638</v>
      </c>
      <c r="Q292" s="103">
        <v>39794</v>
      </c>
      <c r="R292" s="101">
        <v>39794</v>
      </c>
    </row>
    <row r="293" spans="2:18" customFormat="1" x14ac:dyDescent="0.2">
      <c r="B293" s="17" t="s">
        <v>1420</v>
      </c>
      <c r="C293" s="17" t="s">
        <v>1421</v>
      </c>
      <c r="D293" s="185" t="s">
        <v>1422</v>
      </c>
      <c r="E293" s="61">
        <v>14392.61</v>
      </c>
      <c r="F293" s="83">
        <v>14806.7</v>
      </c>
      <c r="G293" s="44">
        <v>-414.09</v>
      </c>
      <c r="H293" s="19">
        <f t="shared" si="27"/>
        <v>-2.7966393592090064E-2</v>
      </c>
      <c r="I293" s="19">
        <f t="shared" si="26"/>
        <v>7.6492491702149416E-4</v>
      </c>
      <c r="J293" s="49">
        <v>14392.61</v>
      </c>
      <c r="K293" s="49">
        <v>14806.7</v>
      </c>
      <c r="L293" s="44">
        <f t="shared" si="25"/>
        <v>-414.09000000000015</v>
      </c>
      <c r="M293" s="20">
        <v>39356</v>
      </c>
      <c r="N293" s="20">
        <v>39721</v>
      </c>
      <c r="O293" s="50">
        <v>39660</v>
      </c>
      <c r="P293" s="51">
        <v>39660</v>
      </c>
      <c r="Q293" s="103">
        <v>39995</v>
      </c>
      <c r="R293" s="101">
        <v>39995</v>
      </c>
    </row>
    <row r="294" spans="2:18" customFormat="1" x14ac:dyDescent="0.2">
      <c r="B294" s="17" t="s">
        <v>1378</v>
      </c>
      <c r="C294" s="17" t="s">
        <v>1379</v>
      </c>
      <c r="D294" s="185" t="s">
        <v>1380</v>
      </c>
      <c r="E294" s="61">
        <v>14886.82</v>
      </c>
      <c r="F294" s="83">
        <v>10475</v>
      </c>
      <c r="G294" s="44">
        <v>4793.92</v>
      </c>
      <c r="H294" s="19">
        <f t="shared" si="27"/>
        <v>0.45765346062052509</v>
      </c>
      <c r="I294" s="19">
        <f t="shared" si="26"/>
        <v>8.1149821776646709E-4</v>
      </c>
      <c r="J294" s="49">
        <v>15268.92</v>
      </c>
      <c r="K294" s="49">
        <v>10475</v>
      </c>
      <c r="L294" s="44">
        <f t="shared" si="25"/>
        <v>4793.92</v>
      </c>
      <c r="M294" s="20">
        <v>39356</v>
      </c>
      <c r="N294" s="20">
        <v>39721</v>
      </c>
      <c r="O294" s="50">
        <v>39638</v>
      </c>
      <c r="P294" s="51">
        <v>39638</v>
      </c>
      <c r="Q294" s="103">
        <v>40003</v>
      </c>
      <c r="R294" s="101">
        <v>40003</v>
      </c>
    </row>
    <row r="295" spans="2:18" customFormat="1" x14ac:dyDescent="0.2">
      <c r="B295" s="17" t="s">
        <v>1447</v>
      </c>
      <c r="C295" s="17" t="s">
        <v>1448</v>
      </c>
      <c r="D295" s="185" t="s">
        <v>1449</v>
      </c>
      <c r="E295" s="61">
        <v>14920</v>
      </c>
      <c r="F295" s="83">
        <v>29876.080000000002</v>
      </c>
      <c r="G295" s="44">
        <v>-12290.48</v>
      </c>
      <c r="H295" s="19">
        <f t="shared" si="27"/>
        <v>-0.41138194836805897</v>
      </c>
      <c r="I295" s="19">
        <f t="shared" si="26"/>
        <v>9.3462295030388417E-4</v>
      </c>
      <c r="J295" s="49">
        <v>17585.599999999999</v>
      </c>
      <c r="K295" s="49">
        <v>29876.080000000002</v>
      </c>
      <c r="L295" s="44">
        <f t="shared" si="25"/>
        <v>-12290.480000000003</v>
      </c>
      <c r="M295" s="20">
        <v>39356</v>
      </c>
      <c r="N295" s="20">
        <v>39721</v>
      </c>
      <c r="O295" s="50">
        <v>39667</v>
      </c>
      <c r="P295" s="51">
        <v>39667</v>
      </c>
      <c r="Q295" s="103">
        <v>39719</v>
      </c>
      <c r="R295" s="101">
        <v>39719</v>
      </c>
    </row>
    <row r="296" spans="2:18" customFormat="1" x14ac:dyDescent="0.2">
      <c r="B296" s="17" t="s">
        <v>867</v>
      </c>
      <c r="C296" s="17" t="s">
        <v>868</v>
      </c>
      <c r="D296" s="185" t="s">
        <v>869</v>
      </c>
      <c r="E296" s="61">
        <v>16320.64</v>
      </c>
      <c r="F296" s="83">
        <v>8011.38</v>
      </c>
      <c r="G296" s="44">
        <v>8309.26</v>
      </c>
      <c r="H296" s="19">
        <f t="shared" si="27"/>
        <v>1.0371821084507289</v>
      </c>
      <c r="I296" s="19">
        <f t="shared" si="26"/>
        <v>8.6739404442541545E-4</v>
      </c>
      <c r="J296" s="49">
        <v>16320.64</v>
      </c>
      <c r="K296" s="49">
        <v>8011.38</v>
      </c>
      <c r="L296" s="44">
        <f t="shared" si="25"/>
        <v>8309.2599999999984</v>
      </c>
      <c r="M296" s="20">
        <v>39356</v>
      </c>
      <c r="N296" s="20">
        <v>39721</v>
      </c>
      <c r="O296" s="50">
        <v>39470</v>
      </c>
      <c r="P296" s="51">
        <v>39470</v>
      </c>
      <c r="Q296" s="103">
        <v>39717</v>
      </c>
      <c r="R296" s="101">
        <v>39717</v>
      </c>
    </row>
    <row r="297" spans="2:18" customFormat="1" x14ac:dyDescent="0.2">
      <c r="B297" s="17" t="s">
        <v>2772</v>
      </c>
      <c r="C297" s="17" t="s">
        <v>2773</v>
      </c>
      <c r="D297" s="185" t="s">
        <v>2774</v>
      </c>
      <c r="E297" s="61">
        <v>16334.68</v>
      </c>
      <c r="F297" s="83">
        <v>10382</v>
      </c>
      <c r="G297" s="44">
        <v>5952.68</v>
      </c>
      <c r="H297" s="19">
        <f t="shared" si="27"/>
        <v>0.57336544018493552</v>
      </c>
      <c r="I297" s="19">
        <f t="shared" si="26"/>
        <v>8.6814022915737037E-4</v>
      </c>
      <c r="J297" s="49">
        <v>16334.68</v>
      </c>
      <c r="K297" s="49">
        <v>10382</v>
      </c>
      <c r="L297" s="44">
        <f t="shared" si="25"/>
        <v>5952.68</v>
      </c>
      <c r="M297" s="20">
        <v>39356</v>
      </c>
      <c r="N297" s="20">
        <v>39721</v>
      </c>
      <c r="O297" s="50">
        <v>39381</v>
      </c>
      <c r="P297" s="51">
        <v>39381</v>
      </c>
      <c r="Q297" s="103">
        <v>39747</v>
      </c>
      <c r="R297" s="101">
        <v>39747</v>
      </c>
    </row>
    <row r="298" spans="2:18" customFormat="1" x14ac:dyDescent="0.2">
      <c r="B298" s="17" t="s">
        <v>1318</v>
      </c>
      <c r="C298" s="17" t="s">
        <v>1319</v>
      </c>
      <c r="D298" s="185" t="s">
        <v>1320</v>
      </c>
      <c r="E298" s="61">
        <v>17097.189999999999</v>
      </c>
      <c r="F298" s="83">
        <v>9977</v>
      </c>
      <c r="G298" s="44">
        <v>7120.19</v>
      </c>
      <c r="H298" s="19">
        <f t="shared" si="27"/>
        <v>0.71366041896361632</v>
      </c>
      <c r="I298" s="19">
        <f t="shared" si="26"/>
        <v>9.0866539439689667E-4</v>
      </c>
      <c r="J298" s="49">
        <v>17097.189999999999</v>
      </c>
      <c r="K298" s="49">
        <v>9977</v>
      </c>
      <c r="L298" s="44">
        <f t="shared" si="25"/>
        <v>7120.1899999999987</v>
      </c>
      <c r="M298" s="20">
        <v>39356</v>
      </c>
      <c r="N298" s="20">
        <v>39721</v>
      </c>
      <c r="O298" s="50">
        <v>39584</v>
      </c>
      <c r="P298" s="51">
        <v>39584</v>
      </c>
      <c r="Q298" s="103">
        <v>39722</v>
      </c>
      <c r="R298" s="101">
        <v>39722</v>
      </c>
    </row>
    <row r="299" spans="2:18" customFormat="1" x14ac:dyDescent="0.2">
      <c r="B299" s="17" t="s">
        <v>2395</v>
      </c>
      <c r="C299" s="17" t="s">
        <v>2396</v>
      </c>
      <c r="D299" s="185" t="s">
        <v>2397</v>
      </c>
      <c r="E299" s="61">
        <v>17638.61</v>
      </c>
      <c r="F299" s="83">
        <v>0</v>
      </c>
      <c r="G299" s="44">
        <v>17638.61</v>
      </c>
      <c r="H299" s="19" t="s">
        <v>2907</v>
      </c>
      <c r="I299" s="19">
        <f t="shared" si="26"/>
        <v>9.3744027599056026E-4</v>
      </c>
      <c r="J299" s="49">
        <v>17638.61</v>
      </c>
      <c r="K299" s="49">
        <v>0</v>
      </c>
      <c r="L299" s="44">
        <f t="shared" ref="L299:L319" si="28">J299-K299</f>
        <v>17638.61</v>
      </c>
      <c r="M299" s="20">
        <v>39356</v>
      </c>
      <c r="N299" s="20">
        <v>39721</v>
      </c>
      <c r="O299" s="50">
        <v>39422</v>
      </c>
      <c r="P299" s="51">
        <v>39422</v>
      </c>
      <c r="Q299" s="103">
        <v>39788</v>
      </c>
      <c r="R299" s="101">
        <v>39788</v>
      </c>
    </row>
    <row r="300" spans="2:18" customFormat="1" ht="25.5" x14ac:dyDescent="0.2">
      <c r="B300" s="17" t="s">
        <v>1399</v>
      </c>
      <c r="C300" s="17" t="s">
        <v>1400</v>
      </c>
      <c r="D300" s="185" t="s">
        <v>1401</v>
      </c>
      <c r="E300" s="61">
        <v>17771.71</v>
      </c>
      <c r="F300" s="83">
        <v>19309.46</v>
      </c>
      <c r="G300" s="44">
        <v>-1537.75</v>
      </c>
      <c r="H300" s="19">
        <f t="shared" ref="H300:H319" si="29">G300/F300</f>
        <v>-7.963713122997744E-2</v>
      </c>
      <c r="I300" s="19">
        <f t="shared" si="26"/>
        <v>9.4451414976714143E-4</v>
      </c>
      <c r="J300" s="49">
        <v>17771.71</v>
      </c>
      <c r="K300" s="49">
        <v>19309.46</v>
      </c>
      <c r="L300" s="44">
        <f t="shared" si="28"/>
        <v>-1537.75</v>
      </c>
      <c r="M300" s="20">
        <v>39356</v>
      </c>
      <c r="N300" s="20">
        <v>39721</v>
      </c>
      <c r="O300" s="50">
        <v>39651</v>
      </c>
      <c r="P300" s="51">
        <v>39651</v>
      </c>
      <c r="Q300" s="103">
        <v>39717</v>
      </c>
      <c r="R300" s="101">
        <v>39717</v>
      </c>
    </row>
    <row r="301" spans="2:18" customFormat="1" x14ac:dyDescent="0.2">
      <c r="B301" s="17" t="s">
        <v>2407</v>
      </c>
      <c r="C301" s="17" t="s">
        <v>2408</v>
      </c>
      <c r="D301" s="185" t="s">
        <v>2409</v>
      </c>
      <c r="E301" s="61">
        <v>17790.740000000002</v>
      </c>
      <c r="F301" s="83">
        <v>39372.980000000003</v>
      </c>
      <c r="G301" s="44">
        <v>-21582.240000000002</v>
      </c>
      <c r="H301" s="19">
        <f t="shared" si="29"/>
        <v>-0.54814850184060238</v>
      </c>
      <c r="I301" s="19">
        <f t="shared" si="26"/>
        <v>9.4552553833189242E-4</v>
      </c>
      <c r="J301" s="49">
        <v>17790.740000000002</v>
      </c>
      <c r="K301" s="49">
        <v>39372.980000000003</v>
      </c>
      <c r="L301" s="44">
        <f t="shared" si="28"/>
        <v>-21582.240000000002</v>
      </c>
      <c r="M301" s="20">
        <v>39356</v>
      </c>
      <c r="N301" s="20">
        <v>39721</v>
      </c>
      <c r="O301" s="50">
        <v>39430</v>
      </c>
      <c r="P301" s="51">
        <v>39430</v>
      </c>
      <c r="Q301" s="103">
        <v>39721</v>
      </c>
      <c r="R301" s="101">
        <v>39721</v>
      </c>
    </row>
    <row r="302" spans="2:18" customFormat="1" x14ac:dyDescent="0.2">
      <c r="B302" s="17" t="s">
        <v>888</v>
      </c>
      <c r="C302" s="17" t="s">
        <v>889</v>
      </c>
      <c r="D302" s="185" t="s">
        <v>890</v>
      </c>
      <c r="E302" s="61">
        <v>17796.53</v>
      </c>
      <c r="F302" s="83">
        <v>7810</v>
      </c>
      <c r="G302" s="44">
        <v>9986.5300000000007</v>
      </c>
      <c r="H302" s="19">
        <f t="shared" si="29"/>
        <v>1.2786850192061461</v>
      </c>
      <c r="I302" s="19">
        <f t="shared" si="26"/>
        <v>9.4583325981323265E-4</v>
      </c>
      <c r="J302" s="49">
        <v>17796.53</v>
      </c>
      <c r="K302" s="49">
        <v>7810</v>
      </c>
      <c r="L302" s="44">
        <f t="shared" si="28"/>
        <v>9986.5299999999988</v>
      </c>
      <c r="M302" s="20">
        <v>39356</v>
      </c>
      <c r="N302" s="20">
        <v>39721</v>
      </c>
      <c r="O302" s="50">
        <v>39475</v>
      </c>
      <c r="P302" s="51">
        <v>39475</v>
      </c>
      <c r="Q302" s="103">
        <v>39721</v>
      </c>
      <c r="R302" s="101">
        <v>39721</v>
      </c>
    </row>
    <row r="303" spans="2:18" customFormat="1" x14ac:dyDescent="0.2">
      <c r="B303" s="17" t="s">
        <v>1279</v>
      </c>
      <c r="C303" s="17" t="s">
        <v>1280</v>
      </c>
      <c r="D303" s="185" t="s">
        <v>1281</v>
      </c>
      <c r="E303" s="61">
        <v>18208.419999999998</v>
      </c>
      <c r="F303" s="83">
        <v>7812</v>
      </c>
      <c r="G303" s="44">
        <v>10614.65</v>
      </c>
      <c r="H303" s="19">
        <f t="shared" si="29"/>
        <v>1.3587621607782898</v>
      </c>
      <c r="I303" s="19">
        <f t="shared" si="26"/>
        <v>9.7932228568926101E-4</v>
      </c>
      <c r="J303" s="49">
        <v>18426.650000000001</v>
      </c>
      <c r="K303" s="49">
        <v>7812</v>
      </c>
      <c r="L303" s="44">
        <f t="shared" si="28"/>
        <v>10614.650000000001</v>
      </c>
      <c r="M303" s="20">
        <v>39356</v>
      </c>
      <c r="N303" s="20">
        <v>39721</v>
      </c>
      <c r="O303" s="50">
        <v>39556</v>
      </c>
      <c r="P303" s="51">
        <v>39556</v>
      </c>
      <c r="Q303" s="103">
        <v>39721</v>
      </c>
      <c r="R303" s="101">
        <v>39721</v>
      </c>
    </row>
    <row r="304" spans="2:18" customFormat="1" x14ac:dyDescent="0.2">
      <c r="B304" s="17" t="s">
        <v>882</v>
      </c>
      <c r="C304" s="17" t="s">
        <v>883</v>
      </c>
      <c r="D304" s="185" t="s">
        <v>884</v>
      </c>
      <c r="E304" s="61">
        <v>18559.310000000001</v>
      </c>
      <c r="F304" s="83">
        <v>16564.8</v>
      </c>
      <c r="G304" s="44">
        <v>2814.47</v>
      </c>
      <c r="H304" s="19">
        <f t="shared" si="29"/>
        <v>0.16990666956437747</v>
      </c>
      <c r="I304" s="19">
        <f t="shared" si="26"/>
        <v>1.0299512386347668E-3</v>
      </c>
      <c r="J304" s="49">
        <v>19379.27</v>
      </c>
      <c r="K304" s="49">
        <v>16564.8</v>
      </c>
      <c r="L304" s="44">
        <f t="shared" si="28"/>
        <v>2814.4700000000012</v>
      </c>
      <c r="M304" s="20">
        <v>39356</v>
      </c>
      <c r="N304" s="20">
        <v>39721</v>
      </c>
      <c r="O304" s="50">
        <v>39472</v>
      </c>
      <c r="P304" s="51">
        <v>39472</v>
      </c>
      <c r="Q304" s="103">
        <v>39660</v>
      </c>
      <c r="R304" s="101">
        <v>39660</v>
      </c>
    </row>
    <row r="305" spans="2:18" customFormat="1" x14ac:dyDescent="0.2">
      <c r="B305" s="17" t="s">
        <v>1453</v>
      </c>
      <c r="C305" s="17" t="s">
        <v>1454</v>
      </c>
      <c r="D305" s="185" t="s">
        <v>1455</v>
      </c>
      <c r="E305" s="61">
        <v>18834.990000000002</v>
      </c>
      <c r="F305" s="83">
        <v>20154.400000000001</v>
      </c>
      <c r="G305" s="44">
        <v>-1319.41</v>
      </c>
      <c r="H305" s="19">
        <f t="shared" si="29"/>
        <v>-6.5465109355773432E-2</v>
      </c>
      <c r="I305" s="19">
        <f t="shared" si="26"/>
        <v>1.0010243564475571E-3</v>
      </c>
      <c r="J305" s="49">
        <v>18834.990000000002</v>
      </c>
      <c r="K305" s="49">
        <v>20154.400000000001</v>
      </c>
      <c r="L305" s="44">
        <f t="shared" si="28"/>
        <v>-1319.4099999999999</v>
      </c>
      <c r="M305" s="20">
        <v>39356</v>
      </c>
      <c r="N305" s="20">
        <v>39721</v>
      </c>
      <c r="O305" s="50">
        <v>39668</v>
      </c>
      <c r="P305" s="51">
        <v>39668</v>
      </c>
      <c r="Q305" s="103">
        <v>39719</v>
      </c>
      <c r="R305" s="101">
        <v>39719</v>
      </c>
    </row>
    <row r="306" spans="2:18" customFormat="1" x14ac:dyDescent="0.2">
      <c r="B306" s="17" t="s">
        <v>1339</v>
      </c>
      <c r="C306" s="17" t="s">
        <v>1340</v>
      </c>
      <c r="D306" s="185" t="s">
        <v>1341</v>
      </c>
      <c r="E306" s="61">
        <v>19050.54</v>
      </c>
      <c r="F306" s="83">
        <v>229480.7</v>
      </c>
      <c r="G306" s="44">
        <v>-4186.3000000000175</v>
      </c>
      <c r="H306" s="19">
        <f t="shared" si="29"/>
        <v>-1.8242492723789049E-2</v>
      </c>
      <c r="I306" s="19">
        <f t="shared" si="26"/>
        <v>1.1973735147788158E-2</v>
      </c>
      <c r="J306" s="49">
        <v>225294.4</v>
      </c>
      <c r="K306" s="49">
        <v>229480.7</v>
      </c>
      <c r="L306" s="44">
        <f t="shared" si="28"/>
        <v>-4186.3000000000175</v>
      </c>
      <c r="M306" s="20">
        <v>39356</v>
      </c>
      <c r="N306" s="20">
        <v>39721</v>
      </c>
      <c r="O306" s="50">
        <v>39608</v>
      </c>
      <c r="P306" s="51">
        <v>39608</v>
      </c>
      <c r="Q306" s="103">
        <v>39608</v>
      </c>
      <c r="R306" s="101">
        <v>39608</v>
      </c>
    </row>
    <row r="307" spans="2:18" customFormat="1" x14ac:dyDescent="0.2">
      <c r="B307" s="17" t="s">
        <v>855</v>
      </c>
      <c r="C307" s="17" t="s">
        <v>856</v>
      </c>
      <c r="D307" s="185" t="s">
        <v>857</v>
      </c>
      <c r="E307" s="61">
        <v>19112.990000000002</v>
      </c>
      <c r="F307" s="83">
        <v>11747.47</v>
      </c>
      <c r="G307" s="44">
        <v>9050.8700000000008</v>
      </c>
      <c r="H307" s="19">
        <f t="shared" si="29"/>
        <v>0.7704527017306706</v>
      </c>
      <c r="I307" s="19">
        <f t="shared" si="26"/>
        <v>1.1053706380347152E-3</v>
      </c>
      <c r="J307" s="49">
        <v>20798.34</v>
      </c>
      <c r="K307" s="49">
        <v>11747.47</v>
      </c>
      <c r="L307" s="44">
        <f t="shared" si="28"/>
        <v>9050.8700000000008</v>
      </c>
      <c r="M307" s="20">
        <v>39356</v>
      </c>
      <c r="N307" s="20">
        <v>39721</v>
      </c>
      <c r="O307" s="50">
        <v>39458</v>
      </c>
      <c r="P307" s="51">
        <v>39458</v>
      </c>
      <c r="Q307" s="103">
        <v>39660</v>
      </c>
      <c r="R307" s="101">
        <v>39660</v>
      </c>
    </row>
    <row r="308" spans="2:18" customFormat="1" x14ac:dyDescent="0.2">
      <c r="B308" s="17" t="s">
        <v>2769</v>
      </c>
      <c r="C308" s="17" t="s">
        <v>2770</v>
      </c>
      <c r="D308" s="185" t="s">
        <v>2771</v>
      </c>
      <c r="E308" s="61">
        <v>19139.759999999998</v>
      </c>
      <c r="F308" s="83">
        <v>16447.63</v>
      </c>
      <c r="G308" s="44">
        <v>3110.64</v>
      </c>
      <c r="H308" s="19">
        <f t="shared" si="29"/>
        <v>0.189123904173428</v>
      </c>
      <c r="I308" s="19">
        <f t="shared" si="26"/>
        <v>1.0394645624965853E-3</v>
      </c>
      <c r="J308" s="49">
        <v>19558.27</v>
      </c>
      <c r="K308" s="49">
        <v>16447.63</v>
      </c>
      <c r="L308" s="44">
        <f t="shared" si="28"/>
        <v>3110.6399999999994</v>
      </c>
      <c r="M308" s="20">
        <v>39356</v>
      </c>
      <c r="N308" s="20">
        <v>39721</v>
      </c>
      <c r="O308" s="50">
        <v>39379</v>
      </c>
      <c r="P308" s="51">
        <v>39379</v>
      </c>
      <c r="Q308" s="103">
        <v>39745</v>
      </c>
      <c r="R308" s="101">
        <v>39745</v>
      </c>
    </row>
    <row r="309" spans="2:18" customFormat="1" x14ac:dyDescent="0.2">
      <c r="B309" s="17" t="s">
        <v>1253</v>
      </c>
      <c r="C309" s="17" t="s">
        <v>1254</v>
      </c>
      <c r="D309" s="185" t="s">
        <v>1255</v>
      </c>
      <c r="E309" s="61">
        <v>20045.580000000002</v>
      </c>
      <c r="F309" s="83">
        <v>20154.400000000001</v>
      </c>
      <c r="G309" s="44">
        <v>-108.82</v>
      </c>
      <c r="H309" s="19">
        <f t="shared" si="29"/>
        <v>-5.3993172706704234E-3</v>
      </c>
      <c r="I309" s="19">
        <f t="shared" si="26"/>
        <v>1.0653636566368243E-3</v>
      </c>
      <c r="J309" s="49">
        <v>20045.580000000002</v>
      </c>
      <c r="K309" s="49">
        <v>20154.400000000001</v>
      </c>
      <c r="L309" s="44">
        <f t="shared" si="28"/>
        <v>-108.81999999999971</v>
      </c>
      <c r="M309" s="20">
        <v>39356</v>
      </c>
      <c r="N309" s="20">
        <v>39721</v>
      </c>
      <c r="O309" s="50">
        <v>39535</v>
      </c>
      <c r="P309" s="51">
        <v>39535</v>
      </c>
      <c r="Q309" s="103">
        <v>39719</v>
      </c>
      <c r="R309" s="101">
        <v>39719</v>
      </c>
    </row>
    <row r="310" spans="2:18" customFormat="1" x14ac:dyDescent="0.2">
      <c r="B310" s="17" t="s">
        <v>2310</v>
      </c>
      <c r="C310" s="17" t="s">
        <v>2311</v>
      </c>
      <c r="D310" s="185" t="s">
        <v>2312</v>
      </c>
      <c r="E310" s="61">
        <v>20120.599999999999</v>
      </c>
      <c r="F310" s="83">
        <v>48831</v>
      </c>
      <c r="G310" s="44">
        <v>2642.78</v>
      </c>
      <c r="H310" s="21">
        <f t="shared" si="29"/>
        <v>5.412094775859598E-2</v>
      </c>
      <c r="I310" s="19">
        <f t="shared" si="26"/>
        <v>2.7356801091172932E-3</v>
      </c>
      <c r="J310" s="49">
        <v>51473.78</v>
      </c>
      <c r="K310" s="49">
        <v>48831</v>
      </c>
      <c r="L310" s="44">
        <f t="shared" si="28"/>
        <v>2642.7799999999988</v>
      </c>
      <c r="M310" s="20">
        <v>39356</v>
      </c>
      <c r="N310" s="20">
        <v>39721</v>
      </c>
      <c r="O310" s="50">
        <v>39352</v>
      </c>
      <c r="P310" s="51">
        <v>39352</v>
      </c>
      <c r="Q310" s="103">
        <v>39700</v>
      </c>
      <c r="R310" s="101">
        <v>39700</v>
      </c>
    </row>
    <row r="311" spans="2:18" customFormat="1" x14ac:dyDescent="0.2">
      <c r="B311" s="17" t="s">
        <v>452</v>
      </c>
      <c r="C311" s="17" t="s">
        <v>453</v>
      </c>
      <c r="D311" s="185" t="s">
        <v>454</v>
      </c>
      <c r="E311" s="61">
        <v>20547.240000000002</v>
      </c>
      <c r="F311" s="83">
        <v>49360</v>
      </c>
      <c r="G311" s="44">
        <v>15067.32</v>
      </c>
      <c r="H311" s="19">
        <f t="shared" si="29"/>
        <v>0.30525364667747162</v>
      </c>
      <c r="I311" s="19">
        <f t="shared" si="26"/>
        <v>3.4241226855252281E-3</v>
      </c>
      <c r="J311" s="49">
        <v>64427.32</v>
      </c>
      <c r="K311" s="49">
        <v>49360</v>
      </c>
      <c r="L311" s="44">
        <f t="shared" si="28"/>
        <v>15067.32</v>
      </c>
      <c r="M311" s="20">
        <v>39356</v>
      </c>
      <c r="N311" s="20">
        <v>39721</v>
      </c>
      <c r="O311" s="50">
        <v>39295</v>
      </c>
      <c r="P311" s="51">
        <v>39295</v>
      </c>
      <c r="Q311" s="103">
        <v>39668</v>
      </c>
      <c r="R311" s="101">
        <v>39668</v>
      </c>
    </row>
    <row r="312" spans="2:18" customFormat="1" x14ac:dyDescent="0.2">
      <c r="B312" s="17" t="s">
        <v>1456</v>
      </c>
      <c r="C312" s="17" t="s">
        <v>1457</v>
      </c>
      <c r="D312" s="185" t="s">
        <v>1458</v>
      </c>
      <c r="E312" s="61">
        <v>20633.84</v>
      </c>
      <c r="F312" s="83">
        <v>20154.400000000001</v>
      </c>
      <c r="G312" s="44">
        <v>479.43999999999869</v>
      </c>
      <c r="H312" s="19">
        <f t="shared" si="29"/>
        <v>2.3788353907831475E-2</v>
      </c>
      <c r="I312" s="19">
        <f t="shared" si="26"/>
        <v>1.0966279465527647E-3</v>
      </c>
      <c r="J312" s="49">
        <v>20633.84</v>
      </c>
      <c r="K312" s="49">
        <v>20154.400000000001</v>
      </c>
      <c r="L312" s="44">
        <f t="shared" si="28"/>
        <v>479.43999999999869</v>
      </c>
      <c r="M312" s="20">
        <v>39356</v>
      </c>
      <c r="N312" s="20">
        <v>39721</v>
      </c>
      <c r="O312" s="50">
        <v>39668</v>
      </c>
      <c r="P312" s="51">
        <v>39668</v>
      </c>
      <c r="Q312" s="103">
        <v>39719</v>
      </c>
      <c r="R312" s="101">
        <v>39719</v>
      </c>
    </row>
    <row r="313" spans="2:18" customFormat="1" x14ac:dyDescent="0.2">
      <c r="B313" s="17" t="s">
        <v>1211</v>
      </c>
      <c r="C313" s="17" t="s">
        <v>1212</v>
      </c>
      <c r="D313" s="185" t="s">
        <v>1213</v>
      </c>
      <c r="E313" s="61">
        <v>20803.7</v>
      </c>
      <c r="F313" s="83">
        <v>22022.75</v>
      </c>
      <c r="G313" s="44">
        <v>-1124</v>
      </c>
      <c r="H313" s="21">
        <f t="shared" si="29"/>
        <v>-5.1038131023600594E-2</v>
      </c>
      <c r="I313" s="19">
        <f t="shared" si="26"/>
        <v>1.1107071343976493E-3</v>
      </c>
      <c r="J313" s="49">
        <v>20898.75</v>
      </c>
      <c r="K313" s="49">
        <v>22022.75</v>
      </c>
      <c r="L313" s="44">
        <f t="shared" si="28"/>
        <v>-1124</v>
      </c>
      <c r="M313" s="20">
        <v>39356</v>
      </c>
      <c r="N313" s="20">
        <v>39721</v>
      </c>
      <c r="O313" s="50">
        <v>39499</v>
      </c>
      <c r="P313" s="51">
        <v>39499</v>
      </c>
      <c r="Q313" s="103">
        <v>39719</v>
      </c>
      <c r="R313" s="101">
        <v>39719</v>
      </c>
    </row>
    <row r="314" spans="2:18" customFormat="1" x14ac:dyDescent="0.2">
      <c r="B314" s="17" t="s">
        <v>449</v>
      </c>
      <c r="C314" s="17" t="s">
        <v>450</v>
      </c>
      <c r="D314" s="185" t="s">
        <v>451</v>
      </c>
      <c r="E314" s="61">
        <v>21073.46</v>
      </c>
      <c r="F314" s="83">
        <v>94279.84</v>
      </c>
      <c r="G314" s="44">
        <v>5244.4600000000064</v>
      </c>
      <c r="H314" s="21">
        <f t="shared" si="29"/>
        <v>5.5626526307214846E-2</v>
      </c>
      <c r="I314" s="19">
        <f t="shared" si="26"/>
        <v>5.2894240112892864E-3</v>
      </c>
      <c r="J314" s="49">
        <v>99524.3</v>
      </c>
      <c r="K314" s="49">
        <v>94279.84</v>
      </c>
      <c r="L314" s="44">
        <f t="shared" si="28"/>
        <v>5244.4600000000064</v>
      </c>
      <c r="M314" s="20">
        <v>39356</v>
      </c>
      <c r="N314" s="20">
        <v>39721</v>
      </c>
      <c r="O314" s="50">
        <v>39294</v>
      </c>
      <c r="P314" s="51">
        <v>39294</v>
      </c>
      <c r="Q314" s="103">
        <v>39657</v>
      </c>
      <c r="R314" s="101">
        <v>39657</v>
      </c>
    </row>
    <row r="315" spans="2:18" customFormat="1" x14ac:dyDescent="0.2">
      <c r="B315" s="17" t="s">
        <v>685</v>
      </c>
      <c r="C315" s="17" t="s">
        <v>686</v>
      </c>
      <c r="D315" s="185" t="s">
        <v>687</v>
      </c>
      <c r="E315" s="61">
        <v>21256.46</v>
      </c>
      <c r="F315" s="83">
        <v>41822.129999999997</v>
      </c>
      <c r="G315" s="44">
        <v>-20565.669999999998</v>
      </c>
      <c r="H315" s="19">
        <f t="shared" si="29"/>
        <v>-0.49174133407361126</v>
      </c>
      <c r="I315" s="19">
        <f t="shared" si="26"/>
        <v>1.1297183694736889E-3</v>
      </c>
      <c r="J315" s="49">
        <v>21256.46</v>
      </c>
      <c r="K315" s="49">
        <v>41822.129999999997</v>
      </c>
      <c r="L315" s="44">
        <f t="shared" si="28"/>
        <v>-20565.669999999998</v>
      </c>
      <c r="M315" s="20">
        <v>39356</v>
      </c>
      <c r="N315" s="20">
        <v>39721</v>
      </c>
      <c r="O315" s="50">
        <v>39352</v>
      </c>
      <c r="P315" s="51">
        <v>39352</v>
      </c>
      <c r="Q315" s="103">
        <v>39401</v>
      </c>
      <c r="R315" s="101">
        <v>39401</v>
      </c>
    </row>
    <row r="316" spans="2:18" customFormat="1" x14ac:dyDescent="0.2">
      <c r="B316" s="17" t="s">
        <v>1327</v>
      </c>
      <c r="C316" s="17" t="s">
        <v>1328</v>
      </c>
      <c r="D316" s="185" t="s">
        <v>1329</v>
      </c>
      <c r="E316" s="61">
        <v>21256.560000000001</v>
      </c>
      <c r="F316" s="83">
        <v>15124</v>
      </c>
      <c r="G316" s="44">
        <v>8598.89</v>
      </c>
      <c r="H316" s="19">
        <f t="shared" si="29"/>
        <v>0.56855924358635279</v>
      </c>
      <c r="I316" s="19">
        <f t="shared" si="26"/>
        <v>1.2608018743480184E-3</v>
      </c>
      <c r="J316" s="49">
        <v>23722.89</v>
      </c>
      <c r="K316" s="49">
        <v>15124</v>
      </c>
      <c r="L316" s="44">
        <f t="shared" si="28"/>
        <v>8598.89</v>
      </c>
      <c r="M316" s="20">
        <v>39356</v>
      </c>
      <c r="N316" s="20">
        <v>39721</v>
      </c>
      <c r="O316" s="50">
        <v>39602</v>
      </c>
      <c r="P316" s="51">
        <v>39602</v>
      </c>
      <c r="Q316" s="103">
        <v>40085</v>
      </c>
      <c r="R316" s="101">
        <v>40085</v>
      </c>
    </row>
    <row r="317" spans="2:18" customFormat="1" x14ac:dyDescent="0.2">
      <c r="B317" s="17" t="s">
        <v>2516</v>
      </c>
      <c r="C317" s="17" t="s">
        <v>2517</v>
      </c>
      <c r="D317" s="185" t="s">
        <v>2518</v>
      </c>
      <c r="E317" s="61">
        <v>22395.05</v>
      </c>
      <c r="F317" s="83">
        <v>22395.05</v>
      </c>
      <c r="G317" s="44">
        <v>0</v>
      </c>
      <c r="H317" s="19">
        <f t="shared" si="29"/>
        <v>0</v>
      </c>
      <c r="I317" s="19">
        <f t="shared" si="26"/>
        <v>1.1902310812939565E-3</v>
      </c>
      <c r="J317" s="49">
        <v>22395.05</v>
      </c>
      <c r="K317" s="49">
        <v>22395.05</v>
      </c>
      <c r="L317" s="44">
        <f t="shared" si="28"/>
        <v>0</v>
      </c>
      <c r="M317" s="20">
        <v>39356</v>
      </c>
      <c r="N317" s="20">
        <v>39721</v>
      </c>
      <c r="O317" s="50">
        <v>39716</v>
      </c>
      <c r="P317" s="51">
        <v>39716</v>
      </c>
      <c r="Q317" s="103">
        <v>39719</v>
      </c>
      <c r="R317" s="101">
        <v>39719</v>
      </c>
    </row>
    <row r="318" spans="2:18" customFormat="1" x14ac:dyDescent="0.2">
      <c r="B318" s="17" t="s">
        <v>1315</v>
      </c>
      <c r="C318" s="17" t="s">
        <v>1316</v>
      </c>
      <c r="D318" s="185" t="s">
        <v>1317</v>
      </c>
      <c r="E318" s="61">
        <v>22822.04</v>
      </c>
      <c r="F318" s="83">
        <v>35752.89</v>
      </c>
      <c r="G318" s="44">
        <v>-7445.83</v>
      </c>
      <c r="H318" s="19">
        <f t="shared" si="29"/>
        <v>-0.20825812962252843</v>
      </c>
      <c r="I318" s="19">
        <f t="shared" si="26"/>
        <v>1.5044370355079765E-3</v>
      </c>
      <c r="J318" s="49">
        <v>28307.06</v>
      </c>
      <c r="K318" s="49">
        <v>35752.89</v>
      </c>
      <c r="L318" s="44">
        <f t="shared" si="28"/>
        <v>-7445.8299999999981</v>
      </c>
      <c r="M318" s="20">
        <v>39356</v>
      </c>
      <c r="N318" s="20">
        <v>39721</v>
      </c>
      <c r="O318" s="50">
        <v>39583</v>
      </c>
      <c r="P318" s="51">
        <v>39583</v>
      </c>
      <c r="Q318" s="103">
        <v>39719</v>
      </c>
      <c r="R318" s="101">
        <v>39719</v>
      </c>
    </row>
    <row r="319" spans="2:18" customFormat="1" x14ac:dyDescent="0.2">
      <c r="B319" s="17" t="s">
        <v>1649</v>
      </c>
      <c r="C319" s="17" t="s">
        <v>1650</v>
      </c>
      <c r="D319" s="185" t="s">
        <v>1651</v>
      </c>
      <c r="E319" s="61">
        <v>22882.799999999999</v>
      </c>
      <c r="F319" s="83">
        <v>159443</v>
      </c>
      <c r="G319" s="44">
        <v>359073.78</v>
      </c>
      <c r="H319" s="21">
        <f t="shared" si="29"/>
        <v>2.2520510778146425</v>
      </c>
      <c r="I319" s="19">
        <f t="shared" si="26"/>
        <v>2.7557642770543518E-2</v>
      </c>
      <c r="J319" s="49">
        <v>518516.78</v>
      </c>
      <c r="K319" s="49">
        <v>159443</v>
      </c>
      <c r="L319" s="44">
        <f t="shared" si="28"/>
        <v>359073.78</v>
      </c>
      <c r="M319" s="20">
        <v>39356</v>
      </c>
      <c r="N319" s="20">
        <v>39721</v>
      </c>
      <c r="O319" s="50">
        <v>39091</v>
      </c>
      <c r="P319" s="51">
        <v>39091</v>
      </c>
      <c r="Q319" s="103">
        <v>39456</v>
      </c>
      <c r="R319" s="101">
        <v>39456</v>
      </c>
    </row>
    <row r="320" spans="2:18" customFormat="1" x14ac:dyDescent="0.2">
      <c r="B320" s="17" t="s">
        <v>2617</v>
      </c>
      <c r="C320" s="17" t="s">
        <v>2618</v>
      </c>
      <c r="D320" s="185" t="s">
        <v>2619</v>
      </c>
      <c r="E320" s="61">
        <v>23234.05</v>
      </c>
      <c r="F320" s="83" t="s">
        <v>2801</v>
      </c>
      <c r="G320" s="71" t="s">
        <v>2907</v>
      </c>
      <c r="H320" s="36" t="s">
        <v>2907</v>
      </c>
      <c r="I320" s="19">
        <f t="shared" si="26"/>
        <v>3.5106124050766921E-2</v>
      </c>
      <c r="J320" s="49">
        <v>660546.86</v>
      </c>
      <c r="K320" s="49" t="s">
        <v>2801</v>
      </c>
      <c r="L320" s="44" t="s">
        <v>2907</v>
      </c>
      <c r="M320" s="20">
        <v>39356</v>
      </c>
      <c r="N320" s="20">
        <v>39721</v>
      </c>
      <c r="O320" s="50">
        <v>38995</v>
      </c>
      <c r="P320" s="51">
        <v>38995</v>
      </c>
      <c r="Q320" s="103">
        <v>39354</v>
      </c>
      <c r="R320" s="101">
        <v>39354</v>
      </c>
    </row>
    <row r="321" spans="2:18" customFormat="1" x14ac:dyDescent="0.2">
      <c r="B321" s="17" t="s">
        <v>1258</v>
      </c>
      <c r="C321" s="17" t="s">
        <v>1259</v>
      </c>
      <c r="D321" s="185" t="s">
        <v>1260</v>
      </c>
      <c r="E321" s="61">
        <v>23260.89</v>
      </c>
      <c r="F321" s="83">
        <v>24473.200000000001</v>
      </c>
      <c r="G321" s="44">
        <v>-747.7400000000016</v>
      </c>
      <c r="H321" s="19">
        <f t="shared" ref="H321:H327" si="30">G321/F321</f>
        <v>-3.055342170210686E-2</v>
      </c>
      <c r="I321" s="19">
        <f t="shared" si="26"/>
        <v>1.2609384622939675E-3</v>
      </c>
      <c r="J321" s="49">
        <v>23725.46</v>
      </c>
      <c r="K321" s="49">
        <v>24473.200000000001</v>
      </c>
      <c r="L321" s="44">
        <f t="shared" ref="L321:L327" si="31">J321-K321</f>
        <v>-747.7400000000016</v>
      </c>
      <c r="M321" s="20">
        <v>39356</v>
      </c>
      <c r="N321" s="20">
        <v>39721</v>
      </c>
      <c r="O321" s="50">
        <v>39539</v>
      </c>
      <c r="P321" s="51">
        <v>39539</v>
      </c>
      <c r="Q321" s="103">
        <v>39719</v>
      </c>
      <c r="R321" s="101">
        <v>39719</v>
      </c>
    </row>
    <row r="322" spans="2:18" customFormat="1" x14ac:dyDescent="0.2">
      <c r="B322" s="17" t="s">
        <v>629</v>
      </c>
      <c r="C322" s="17" t="s">
        <v>630</v>
      </c>
      <c r="D322" s="185" t="s">
        <v>631</v>
      </c>
      <c r="E322" s="61">
        <v>23310.13</v>
      </c>
      <c r="F322" s="83">
        <v>15173</v>
      </c>
      <c r="G322" s="44">
        <v>8137.13</v>
      </c>
      <c r="H322" s="19">
        <f t="shared" si="30"/>
        <v>0.53629012060897652</v>
      </c>
      <c r="I322" s="19">
        <f t="shared" si="26"/>
        <v>1.2388648935815147E-3</v>
      </c>
      <c r="J322" s="49">
        <v>23310.13</v>
      </c>
      <c r="K322" s="49">
        <v>15173</v>
      </c>
      <c r="L322" s="44">
        <f t="shared" si="31"/>
        <v>8137.130000000001</v>
      </c>
      <c r="M322" s="20">
        <v>39356</v>
      </c>
      <c r="N322" s="20">
        <v>39721</v>
      </c>
      <c r="O322" s="50">
        <v>39322</v>
      </c>
      <c r="P322" s="51">
        <v>39322</v>
      </c>
      <c r="Q322" s="103">
        <v>39448</v>
      </c>
      <c r="R322" s="101">
        <v>39448</v>
      </c>
    </row>
    <row r="323" spans="2:18" customFormat="1" x14ac:dyDescent="0.2">
      <c r="B323" s="17" t="s">
        <v>381</v>
      </c>
      <c r="C323" s="17" t="s">
        <v>382</v>
      </c>
      <c r="D323" s="185" t="s">
        <v>383</v>
      </c>
      <c r="E323" s="61">
        <v>23464.91</v>
      </c>
      <c r="F323" s="83">
        <v>48300</v>
      </c>
      <c r="G323" s="44">
        <v>-43068.04</v>
      </c>
      <c r="H323" s="19">
        <f t="shared" si="30"/>
        <v>-0.89167784679089024</v>
      </c>
      <c r="I323" s="19">
        <f t="shared" si="26"/>
        <v>2.7806329559821165E-4</v>
      </c>
      <c r="J323" s="49">
        <v>5231.96</v>
      </c>
      <c r="K323" s="49">
        <v>48300</v>
      </c>
      <c r="L323" s="44">
        <f t="shared" si="31"/>
        <v>-43068.04</v>
      </c>
      <c r="M323" s="20">
        <v>39356</v>
      </c>
      <c r="N323" s="20">
        <v>39721</v>
      </c>
      <c r="O323" s="50">
        <v>39260</v>
      </c>
      <c r="P323" s="51">
        <v>39260</v>
      </c>
      <c r="Q323" s="103">
        <v>39605</v>
      </c>
      <c r="R323" s="101">
        <v>39605</v>
      </c>
    </row>
    <row r="324" spans="2:18" customFormat="1" x14ac:dyDescent="0.2">
      <c r="B324" s="17" t="s">
        <v>1261</v>
      </c>
      <c r="C324" s="17" t="s">
        <v>1262</v>
      </c>
      <c r="D324" s="185" t="s">
        <v>1263</v>
      </c>
      <c r="E324" s="61">
        <v>24333.43</v>
      </c>
      <c r="F324" s="83">
        <v>24617.16</v>
      </c>
      <c r="G324" s="44">
        <v>157.79999999999927</v>
      </c>
      <c r="H324" s="19">
        <f t="shared" si="30"/>
        <v>6.4101626670176118E-3</v>
      </c>
      <c r="I324" s="19">
        <f t="shared" si="26"/>
        <v>1.3167163024782049E-3</v>
      </c>
      <c r="J324" s="49">
        <v>24774.959999999999</v>
      </c>
      <c r="K324" s="49">
        <v>24617.16</v>
      </c>
      <c r="L324" s="44">
        <f t="shared" si="31"/>
        <v>157.79999999999927</v>
      </c>
      <c r="M324" s="20">
        <v>39356</v>
      </c>
      <c r="N324" s="20">
        <v>39721</v>
      </c>
      <c r="O324" s="50">
        <v>39541</v>
      </c>
      <c r="P324" s="51">
        <v>39541</v>
      </c>
      <c r="Q324" s="103">
        <v>39719</v>
      </c>
      <c r="R324" s="101">
        <v>39719</v>
      </c>
    </row>
    <row r="325" spans="2:18" customFormat="1" x14ac:dyDescent="0.2">
      <c r="B325" s="17" t="s">
        <v>688</v>
      </c>
      <c r="C325" s="17" t="s">
        <v>689</v>
      </c>
      <c r="D325" s="185" t="s">
        <v>2276</v>
      </c>
      <c r="E325" s="61">
        <v>25067.89</v>
      </c>
      <c r="F325" s="83">
        <v>18017.03</v>
      </c>
      <c r="G325" s="44">
        <v>7050.86</v>
      </c>
      <c r="H325" s="19">
        <f t="shared" si="30"/>
        <v>0.39134418935862347</v>
      </c>
      <c r="I325" s="19">
        <f t="shared" si="26"/>
        <v>1.3322846709633584E-3</v>
      </c>
      <c r="J325" s="49">
        <v>25067.89</v>
      </c>
      <c r="K325" s="49">
        <v>18017.03</v>
      </c>
      <c r="L325" s="44">
        <f t="shared" si="31"/>
        <v>7050.8600000000006</v>
      </c>
      <c r="M325" s="20">
        <v>39356</v>
      </c>
      <c r="N325" s="20">
        <v>39721</v>
      </c>
      <c r="O325" s="50">
        <v>39353</v>
      </c>
      <c r="P325" s="51">
        <v>39353</v>
      </c>
      <c r="Q325" s="103">
        <v>39717</v>
      </c>
      <c r="R325" s="101">
        <v>39717</v>
      </c>
    </row>
    <row r="326" spans="2:18" customFormat="1" x14ac:dyDescent="0.2">
      <c r="B326" s="17" t="s">
        <v>2778</v>
      </c>
      <c r="C326" s="17" t="s">
        <v>2779</v>
      </c>
      <c r="D326" s="185" t="s">
        <v>2780</v>
      </c>
      <c r="E326" s="61">
        <v>25427.17</v>
      </c>
      <c r="F326" s="83">
        <v>11516</v>
      </c>
      <c r="G326" s="44">
        <v>15286.75</v>
      </c>
      <c r="H326" s="19">
        <f t="shared" si="30"/>
        <v>1.3274357415769364</v>
      </c>
      <c r="I326" s="19">
        <f t="shared" si="26"/>
        <v>1.4244873806556178E-3</v>
      </c>
      <c r="J326" s="49">
        <v>26802.75</v>
      </c>
      <c r="K326" s="49">
        <v>11516</v>
      </c>
      <c r="L326" s="44">
        <f t="shared" si="31"/>
        <v>15286.75</v>
      </c>
      <c r="M326" s="20">
        <v>39356</v>
      </c>
      <c r="N326" s="20">
        <v>39721</v>
      </c>
      <c r="O326" s="50">
        <v>39384</v>
      </c>
      <c r="P326" s="51">
        <v>39384</v>
      </c>
      <c r="Q326" s="103">
        <v>39480</v>
      </c>
      <c r="R326" s="101">
        <v>39480</v>
      </c>
    </row>
    <row r="327" spans="2:18" customFormat="1" x14ac:dyDescent="0.2">
      <c r="B327" s="17" t="s">
        <v>2280</v>
      </c>
      <c r="C327" s="17" t="s">
        <v>2281</v>
      </c>
      <c r="D327" s="185" t="s">
        <v>2282</v>
      </c>
      <c r="E327" s="61">
        <v>25817.39</v>
      </c>
      <c r="F327" s="83">
        <v>74254.59</v>
      </c>
      <c r="G327" s="44">
        <v>-44320.07</v>
      </c>
      <c r="H327" s="19">
        <f t="shared" si="30"/>
        <v>-0.59686640246751077</v>
      </c>
      <c r="I327" s="19">
        <f t="shared" si="26"/>
        <v>1.5909317508831448E-3</v>
      </c>
      <c r="J327" s="49">
        <v>29934.52</v>
      </c>
      <c r="K327" s="49">
        <v>74254.59</v>
      </c>
      <c r="L327" s="44">
        <f t="shared" si="31"/>
        <v>-44320.069999999992</v>
      </c>
      <c r="M327" s="20">
        <v>39356</v>
      </c>
      <c r="N327" s="20">
        <v>39721</v>
      </c>
      <c r="O327" s="50">
        <v>39359</v>
      </c>
      <c r="P327" s="51">
        <v>39359</v>
      </c>
      <c r="Q327" s="103">
        <v>39724</v>
      </c>
      <c r="R327" s="101">
        <v>39724</v>
      </c>
    </row>
    <row r="328" spans="2:18" customFormat="1" x14ac:dyDescent="0.2">
      <c r="B328" s="17" t="s">
        <v>2569</v>
      </c>
      <c r="C328" s="17" t="s">
        <v>2570</v>
      </c>
      <c r="D328" s="185" t="s">
        <v>2571</v>
      </c>
      <c r="E328" s="61">
        <v>26358.54</v>
      </c>
      <c r="F328" s="83" t="s">
        <v>2801</v>
      </c>
      <c r="G328" s="71" t="s">
        <v>2907</v>
      </c>
      <c r="H328" s="36" t="s">
        <v>2907</v>
      </c>
      <c r="I328" s="19">
        <f t="shared" si="26"/>
        <v>6.8429553252185568E-2</v>
      </c>
      <c r="J328" s="49">
        <v>1287551.04</v>
      </c>
      <c r="K328" s="49" t="s">
        <v>2801</v>
      </c>
      <c r="L328" s="44" t="s">
        <v>2907</v>
      </c>
      <c r="M328" s="20">
        <v>39356</v>
      </c>
      <c r="N328" s="20">
        <v>39721</v>
      </c>
      <c r="O328" s="50">
        <v>38995</v>
      </c>
      <c r="P328" s="51">
        <v>38995</v>
      </c>
      <c r="Q328" s="103">
        <v>39354</v>
      </c>
      <c r="R328" s="101">
        <v>39354</v>
      </c>
    </row>
    <row r="329" spans="2:18" customFormat="1" x14ac:dyDescent="0.2">
      <c r="B329" s="17" t="s">
        <v>2620</v>
      </c>
      <c r="C329" s="17" t="s">
        <v>2621</v>
      </c>
      <c r="D329" s="185" t="s">
        <v>2622</v>
      </c>
      <c r="E329" s="61">
        <v>27437.06</v>
      </c>
      <c r="F329" s="83" t="s">
        <v>2801</v>
      </c>
      <c r="G329" s="71" t="s">
        <v>2907</v>
      </c>
      <c r="H329" s="35" t="s">
        <v>2907</v>
      </c>
      <c r="I329" s="19">
        <f t="shared" si="26"/>
        <v>0.11711962967553294</v>
      </c>
      <c r="J329" s="49">
        <v>2203689.69</v>
      </c>
      <c r="K329" s="49" t="s">
        <v>2801</v>
      </c>
      <c r="L329" s="44" t="s">
        <v>2907</v>
      </c>
      <c r="M329" s="20">
        <v>39356</v>
      </c>
      <c r="N329" s="20">
        <v>39721</v>
      </c>
      <c r="O329" s="50">
        <v>38995</v>
      </c>
      <c r="P329" s="51">
        <v>38995</v>
      </c>
      <c r="Q329" s="103">
        <v>39354</v>
      </c>
      <c r="R329" s="101">
        <v>39354</v>
      </c>
    </row>
    <row r="330" spans="2:18" customFormat="1" x14ac:dyDescent="0.2">
      <c r="B330" s="17" t="s">
        <v>1372</v>
      </c>
      <c r="C330" s="17" t="s">
        <v>1373</v>
      </c>
      <c r="D330" s="185" t="s">
        <v>1374</v>
      </c>
      <c r="E330" s="61">
        <v>28046.92</v>
      </c>
      <c r="F330" s="83">
        <v>57691.78</v>
      </c>
      <c r="G330" s="44">
        <v>39582.269999999997</v>
      </c>
      <c r="H330" s="19">
        <f>G330/F330</f>
        <v>0.68609895551844646</v>
      </c>
      <c r="I330" s="19">
        <f t="shared" si="26"/>
        <v>5.1698298379928781E-3</v>
      </c>
      <c r="J330" s="49">
        <v>97274.05</v>
      </c>
      <c r="K330" s="49">
        <v>57691.78</v>
      </c>
      <c r="L330" s="44">
        <f t="shared" ref="L330:L340" si="32">J330-K330</f>
        <v>39582.270000000004</v>
      </c>
      <c r="M330" s="20">
        <v>39356</v>
      </c>
      <c r="N330" s="20">
        <v>39721</v>
      </c>
      <c r="O330" s="50">
        <v>39636</v>
      </c>
      <c r="P330" s="51">
        <v>39636</v>
      </c>
      <c r="Q330" s="103">
        <v>39719</v>
      </c>
      <c r="R330" s="101">
        <v>39719</v>
      </c>
    </row>
    <row r="331" spans="2:18" customFormat="1" x14ac:dyDescent="0.2">
      <c r="B331" s="17" t="s">
        <v>1375</v>
      </c>
      <c r="C331" s="17" t="s">
        <v>1376</v>
      </c>
      <c r="D331" s="185" t="s">
        <v>1377</v>
      </c>
      <c r="E331" s="61">
        <v>28757.360000000001</v>
      </c>
      <c r="F331" s="83">
        <v>14156.64</v>
      </c>
      <c r="G331" s="44">
        <v>-3650.8</v>
      </c>
      <c r="H331" s="19">
        <f>G331/F331</f>
        <v>-0.25788605205755039</v>
      </c>
      <c r="I331" s="19">
        <f t="shared" si="26"/>
        <v>5.5835451598015189E-4</v>
      </c>
      <c r="J331" s="49">
        <v>10505.84</v>
      </c>
      <c r="K331" s="49">
        <v>14156.64</v>
      </c>
      <c r="L331" s="44">
        <f t="shared" si="32"/>
        <v>-3650.7999999999993</v>
      </c>
      <c r="M331" s="20">
        <v>39356</v>
      </c>
      <c r="N331" s="20">
        <v>39721</v>
      </c>
      <c r="O331" s="50">
        <v>39637</v>
      </c>
      <c r="P331" s="51">
        <v>39637</v>
      </c>
      <c r="Q331" s="103">
        <v>39719</v>
      </c>
      <c r="R331" s="101">
        <v>39719</v>
      </c>
    </row>
    <row r="332" spans="2:18" customFormat="1" x14ac:dyDescent="0.2">
      <c r="B332" s="17" t="s">
        <v>921</v>
      </c>
      <c r="C332" s="17" t="s">
        <v>922</v>
      </c>
      <c r="D332" s="185" t="s">
        <v>923</v>
      </c>
      <c r="E332" s="61">
        <v>29809.62</v>
      </c>
      <c r="F332" s="83">
        <v>24975.57</v>
      </c>
      <c r="G332" s="44">
        <v>4834.05</v>
      </c>
      <c r="H332" s="19">
        <f>G332/F332</f>
        <v>0.19355113817222191</v>
      </c>
      <c r="I332" s="19">
        <f t="shared" si="26"/>
        <v>1.584293683004144E-3</v>
      </c>
      <c r="J332" s="49">
        <v>29809.62</v>
      </c>
      <c r="K332" s="49">
        <v>24975.57</v>
      </c>
      <c r="L332" s="44">
        <f t="shared" si="32"/>
        <v>4834.0499999999993</v>
      </c>
      <c r="M332" s="20">
        <v>39356</v>
      </c>
      <c r="N332" s="20">
        <v>39721</v>
      </c>
      <c r="O332" s="50">
        <v>39493</v>
      </c>
      <c r="P332" s="51">
        <v>39493</v>
      </c>
      <c r="Q332" s="103">
        <v>39717</v>
      </c>
      <c r="R332" s="101">
        <v>39717</v>
      </c>
    </row>
    <row r="333" spans="2:18" customFormat="1" x14ac:dyDescent="0.2">
      <c r="B333" s="17" t="s">
        <v>840</v>
      </c>
      <c r="C333" s="17" t="s">
        <v>841</v>
      </c>
      <c r="D333" s="185" t="s">
        <v>842</v>
      </c>
      <c r="E333" s="61">
        <v>30181.41</v>
      </c>
      <c r="F333" s="83">
        <v>0</v>
      </c>
      <c r="G333" s="44">
        <v>273.94999999999709</v>
      </c>
      <c r="H333" s="19" t="s">
        <v>2907</v>
      </c>
      <c r="I333" s="19">
        <f t="shared" si="26"/>
        <v>1.4559637273436582E-5</v>
      </c>
      <c r="J333" s="49">
        <v>273.94999999999709</v>
      </c>
      <c r="K333" s="49">
        <v>0</v>
      </c>
      <c r="L333" s="44">
        <f t="shared" si="32"/>
        <v>273.94999999999709</v>
      </c>
      <c r="M333" s="20">
        <v>39356</v>
      </c>
      <c r="N333" s="20">
        <v>39721</v>
      </c>
      <c r="O333" s="50">
        <v>39456</v>
      </c>
      <c r="P333" s="51">
        <v>39456</v>
      </c>
      <c r="Q333" s="103">
        <v>39821</v>
      </c>
      <c r="R333" s="101">
        <v>39821</v>
      </c>
    </row>
    <row r="334" spans="2:18" customFormat="1" x14ac:dyDescent="0.2">
      <c r="B334" s="17" t="s">
        <v>1972</v>
      </c>
      <c r="C334" s="17" t="s">
        <v>1973</v>
      </c>
      <c r="D334" s="185" t="s">
        <v>1974</v>
      </c>
      <c r="E334" s="61">
        <v>31570.45</v>
      </c>
      <c r="F334" s="83">
        <v>21756.45</v>
      </c>
      <c r="G334" s="44">
        <v>13176.64</v>
      </c>
      <c r="H334" s="21">
        <f t="shared" ref="H334:H340" si="33">G334/F334</f>
        <v>0.60564292428222433</v>
      </c>
      <c r="I334" s="19">
        <f t="shared" ref="I334:I397" si="34">J334/18815716</f>
        <v>1.8565910539891225E-3</v>
      </c>
      <c r="J334" s="49">
        <v>34933.089999999997</v>
      </c>
      <c r="K334" s="49">
        <v>21756.45</v>
      </c>
      <c r="L334" s="44">
        <f t="shared" si="32"/>
        <v>13176.639999999996</v>
      </c>
      <c r="M334" s="20">
        <v>39356</v>
      </c>
      <c r="N334" s="20">
        <v>39721</v>
      </c>
      <c r="O334" s="50">
        <v>39168</v>
      </c>
      <c r="P334" s="51">
        <v>39168</v>
      </c>
      <c r="Q334" s="103">
        <v>39528</v>
      </c>
      <c r="R334" s="101">
        <v>39528</v>
      </c>
    </row>
    <row r="335" spans="2:18" customFormat="1" x14ac:dyDescent="0.2">
      <c r="B335" s="17" t="s">
        <v>1369</v>
      </c>
      <c r="C335" s="17" t="s">
        <v>1370</v>
      </c>
      <c r="D335" s="185" t="s">
        <v>1371</v>
      </c>
      <c r="E335" s="61">
        <v>32233.919999999998</v>
      </c>
      <c r="F335" s="83">
        <v>55393.22</v>
      </c>
      <c r="G335" s="44">
        <v>-21464.400000000001</v>
      </c>
      <c r="H335" s="19">
        <f t="shared" si="33"/>
        <v>-0.3874914655620309</v>
      </c>
      <c r="I335" s="19">
        <f t="shared" si="34"/>
        <v>1.8032170553594665E-3</v>
      </c>
      <c r="J335" s="49">
        <v>33928.82</v>
      </c>
      <c r="K335" s="49">
        <v>55393.22</v>
      </c>
      <c r="L335" s="44">
        <f t="shared" si="32"/>
        <v>-21464.400000000001</v>
      </c>
      <c r="M335" s="20">
        <v>39356</v>
      </c>
      <c r="N335" s="20">
        <v>39721</v>
      </c>
      <c r="O335" s="50">
        <v>39630</v>
      </c>
      <c r="P335" s="51">
        <v>39630</v>
      </c>
      <c r="Q335" s="103">
        <v>39719</v>
      </c>
      <c r="R335" s="101">
        <v>39719</v>
      </c>
    </row>
    <row r="336" spans="2:18" customFormat="1" x14ac:dyDescent="0.2">
      <c r="B336" s="17" t="s">
        <v>1330</v>
      </c>
      <c r="C336" s="17" t="s">
        <v>1331</v>
      </c>
      <c r="D336" s="185" t="s">
        <v>1332</v>
      </c>
      <c r="E336" s="61">
        <v>34471.300000000003</v>
      </c>
      <c r="F336" s="83">
        <v>25000</v>
      </c>
      <c r="G336" s="44">
        <v>9471.2999999999993</v>
      </c>
      <c r="H336" s="19">
        <f t="shared" si="33"/>
        <v>0.37885199999999997</v>
      </c>
      <c r="I336" s="19">
        <f t="shared" si="34"/>
        <v>1.8320482728374516E-3</v>
      </c>
      <c r="J336" s="49">
        <v>34471.300000000003</v>
      </c>
      <c r="K336" s="49">
        <v>25000</v>
      </c>
      <c r="L336" s="44">
        <f t="shared" si="32"/>
        <v>9471.3000000000029</v>
      </c>
      <c r="M336" s="20">
        <v>39356</v>
      </c>
      <c r="N336" s="20">
        <v>39721</v>
      </c>
      <c r="O336" s="50">
        <v>39602</v>
      </c>
      <c r="P336" s="51">
        <v>39602</v>
      </c>
      <c r="Q336" s="103">
        <v>40085</v>
      </c>
      <c r="R336" s="101">
        <v>40085</v>
      </c>
    </row>
    <row r="337" spans="2:18" customFormat="1" x14ac:dyDescent="0.2">
      <c r="B337" s="17" t="s">
        <v>1226</v>
      </c>
      <c r="C337" s="17" t="s">
        <v>1227</v>
      </c>
      <c r="D337" s="185" t="s">
        <v>1228</v>
      </c>
      <c r="E337" s="61">
        <v>35061.120000000003</v>
      </c>
      <c r="F337" s="83">
        <v>16272.33</v>
      </c>
      <c r="G337" s="44">
        <v>18788.79</v>
      </c>
      <c r="H337" s="19">
        <f t="shared" si="33"/>
        <v>1.1546465687458405</v>
      </c>
      <c r="I337" s="19">
        <f t="shared" si="34"/>
        <v>1.8633954721680537E-3</v>
      </c>
      <c r="J337" s="49">
        <v>35061.120000000003</v>
      </c>
      <c r="K337" s="49">
        <v>16272.33</v>
      </c>
      <c r="L337" s="44">
        <f t="shared" si="32"/>
        <v>18788.79</v>
      </c>
      <c r="M337" s="20">
        <v>39356</v>
      </c>
      <c r="N337" s="20">
        <v>39721</v>
      </c>
      <c r="O337" s="50">
        <v>39505</v>
      </c>
      <c r="P337" s="51">
        <v>39505</v>
      </c>
      <c r="Q337" s="103">
        <v>39719</v>
      </c>
      <c r="R337" s="101">
        <v>39719</v>
      </c>
    </row>
    <row r="338" spans="2:18" customFormat="1" x14ac:dyDescent="0.2">
      <c r="B338" s="17" t="s">
        <v>1333</v>
      </c>
      <c r="C338" s="17" t="s">
        <v>1334</v>
      </c>
      <c r="D338" s="185" t="s">
        <v>1335</v>
      </c>
      <c r="E338" s="61">
        <v>36482.379999999997</v>
      </c>
      <c r="F338" s="83">
        <v>31420</v>
      </c>
      <c r="G338" s="44">
        <v>11637.39</v>
      </c>
      <c r="H338" s="19">
        <f t="shared" si="33"/>
        <v>0.3703816040738383</v>
      </c>
      <c r="I338" s="19">
        <f t="shared" si="34"/>
        <v>2.288373719076117E-3</v>
      </c>
      <c r="J338" s="49">
        <v>43057.39</v>
      </c>
      <c r="K338" s="49">
        <v>31420</v>
      </c>
      <c r="L338" s="44">
        <f t="shared" si="32"/>
        <v>11637.39</v>
      </c>
      <c r="M338" s="20">
        <v>39356</v>
      </c>
      <c r="N338" s="20">
        <v>39721</v>
      </c>
      <c r="O338" s="50">
        <v>39602</v>
      </c>
      <c r="P338" s="51">
        <v>39602</v>
      </c>
      <c r="Q338" s="103">
        <v>40085</v>
      </c>
      <c r="R338" s="101">
        <v>40085</v>
      </c>
    </row>
    <row r="339" spans="2:18" customFormat="1" x14ac:dyDescent="0.2">
      <c r="B339" s="17" t="s">
        <v>679</v>
      </c>
      <c r="C339" s="17" t="s">
        <v>680</v>
      </c>
      <c r="D339" s="185" t="s">
        <v>681</v>
      </c>
      <c r="E339" s="61">
        <v>36989.46</v>
      </c>
      <c r="F339" s="83">
        <v>46257</v>
      </c>
      <c r="G339" s="44">
        <v>-9267.5400000000009</v>
      </c>
      <c r="H339" s="19">
        <f t="shared" si="33"/>
        <v>-0.20034892016343475</v>
      </c>
      <c r="I339" s="19">
        <f t="shared" si="34"/>
        <v>1.9658810751607856E-3</v>
      </c>
      <c r="J339" s="49">
        <v>36989.46</v>
      </c>
      <c r="K339" s="49">
        <v>46257</v>
      </c>
      <c r="L339" s="44">
        <f t="shared" si="32"/>
        <v>-9267.5400000000009</v>
      </c>
      <c r="M339" s="20">
        <v>39356</v>
      </c>
      <c r="N339" s="20">
        <v>39721</v>
      </c>
      <c r="O339" s="50">
        <v>39346</v>
      </c>
      <c r="P339" s="51">
        <v>39346</v>
      </c>
      <c r="Q339" s="103">
        <v>39605</v>
      </c>
      <c r="R339" s="101">
        <v>39605</v>
      </c>
    </row>
    <row r="340" spans="2:18" customFormat="1" x14ac:dyDescent="0.2">
      <c r="B340" s="17" t="s">
        <v>458</v>
      </c>
      <c r="C340" s="17" t="s">
        <v>459</v>
      </c>
      <c r="D340" s="185" t="s">
        <v>460</v>
      </c>
      <c r="E340" s="61">
        <v>37189.19</v>
      </c>
      <c r="F340" s="83">
        <v>63687</v>
      </c>
      <c r="G340" s="44">
        <v>39540.410000000003</v>
      </c>
      <c r="H340" s="19">
        <f t="shared" si="33"/>
        <v>0.62085527658705864</v>
      </c>
      <c r="I340" s="19">
        <f t="shared" si="34"/>
        <v>5.4862334231660388E-3</v>
      </c>
      <c r="J340" s="49">
        <v>103227.41</v>
      </c>
      <c r="K340" s="49">
        <v>63687</v>
      </c>
      <c r="L340" s="44">
        <f t="shared" si="32"/>
        <v>39540.410000000003</v>
      </c>
      <c r="M340" s="20">
        <v>39356</v>
      </c>
      <c r="N340" s="20">
        <v>39721</v>
      </c>
      <c r="O340" s="50">
        <v>39295</v>
      </c>
      <c r="P340" s="51">
        <v>39295</v>
      </c>
      <c r="Q340" s="103">
        <v>39668</v>
      </c>
      <c r="R340" s="101">
        <v>39668</v>
      </c>
    </row>
    <row r="341" spans="2:18" customFormat="1" x14ac:dyDescent="0.2">
      <c r="B341" s="17" t="s">
        <v>669</v>
      </c>
      <c r="C341" s="17" t="s">
        <v>670</v>
      </c>
      <c r="D341" s="185" t="s">
        <v>670</v>
      </c>
      <c r="E341" s="61">
        <v>39179.629999999997</v>
      </c>
      <c r="F341" s="83" t="s">
        <v>2801</v>
      </c>
      <c r="G341" s="71" t="s">
        <v>2907</v>
      </c>
      <c r="H341" s="35" t="s">
        <v>2907</v>
      </c>
      <c r="I341" s="19">
        <f t="shared" si="34"/>
        <v>2.1810341950314303E-3</v>
      </c>
      <c r="J341" s="49">
        <v>41037.72</v>
      </c>
      <c r="K341" s="49" t="s">
        <v>2801</v>
      </c>
      <c r="L341" s="44" t="s">
        <v>2907</v>
      </c>
      <c r="M341" s="20">
        <v>39356</v>
      </c>
      <c r="N341" s="20">
        <v>39721</v>
      </c>
      <c r="O341" s="50">
        <v>39343</v>
      </c>
      <c r="P341" s="51">
        <v>39343</v>
      </c>
      <c r="Q341" s="103">
        <v>39752</v>
      </c>
      <c r="R341" s="101">
        <v>39752</v>
      </c>
    </row>
    <row r="342" spans="2:18" customFormat="1" x14ac:dyDescent="0.2">
      <c r="B342" s="17" t="s">
        <v>1235</v>
      </c>
      <c r="C342" s="17" t="s">
        <v>1236</v>
      </c>
      <c r="D342" s="185" t="s">
        <v>1237</v>
      </c>
      <c r="E342" s="61">
        <v>43821.32</v>
      </c>
      <c r="F342" s="83">
        <v>36009.67</v>
      </c>
      <c r="G342" s="44">
        <v>8706.83</v>
      </c>
      <c r="H342" s="19">
        <f t="shared" ref="H342:H355" si="35">G342/F342</f>
        <v>0.24179144102125902</v>
      </c>
      <c r="I342" s="19">
        <f t="shared" si="34"/>
        <v>2.3765505389218245E-3</v>
      </c>
      <c r="J342" s="49">
        <v>44716.5</v>
      </c>
      <c r="K342" s="49">
        <v>36009.67</v>
      </c>
      <c r="L342" s="44">
        <f t="shared" ref="L342:L355" si="36">J342-K342</f>
        <v>8706.8300000000017</v>
      </c>
      <c r="M342" s="20">
        <v>39356</v>
      </c>
      <c r="N342" s="20">
        <v>39721</v>
      </c>
      <c r="O342" s="50">
        <v>39513</v>
      </c>
      <c r="P342" s="51">
        <v>39513</v>
      </c>
      <c r="Q342" s="103">
        <v>39719</v>
      </c>
      <c r="R342" s="101">
        <v>39719</v>
      </c>
    </row>
    <row r="343" spans="2:18" customFormat="1" x14ac:dyDescent="0.2">
      <c r="B343" s="17" t="s">
        <v>1477</v>
      </c>
      <c r="C343" s="17" t="s">
        <v>1478</v>
      </c>
      <c r="D343" s="185" t="s">
        <v>1479</v>
      </c>
      <c r="E343" s="61">
        <v>45591.13</v>
      </c>
      <c r="F343" s="83">
        <v>-8938.609999999986</v>
      </c>
      <c r="G343" s="44">
        <v>31942.97</v>
      </c>
      <c r="H343" s="19">
        <f t="shared" si="35"/>
        <v>-3.5735947759215416</v>
      </c>
      <c r="I343" s="19">
        <f t="shared" si="34"/>
        <v>1.2226141168372227E-3</v>
      </c>
      <c r="J343" s="49">
        <v>23004.36</v>
      </c>
      <c r="K343" s="49">
        <v>-8938.609999999986</v>
      </c>
      <c r="L343" s="44">
        <f t="shared" si="36"/>
        <v>31942.969999999987</v>
      </c>
      <c r="M343" s="20">
        <v>39356</v>
      </c>
      <c r="N343" s="20">
        <v>39721</v>
      </c>
      <c r="O343" s="50">
        <v>39678</v>
      </c>
      <c r="P343" s="51">
        <v>39678</v>
      </c>
      <c r="Q343" s="103">
        <v>40043</v>
      </c>
      <c r="R343" s="101">
        <v>40043</v>
      </c>
    </row>
    <row r="344" spans="2:18" customFormat="1" x14ac:dyDescent="0.2">
      <c r="B344" s="17" t="s">
        <v>2401</v>
      </c>
      <c r="C344" s="17" t="s">
        <v>2402</v>
      </c>
      <c r="D344" s="185" t="s">
        <v>2403</v>
      </c>
      <c r="E344" s="61">
        <v>48694.03</v>
      </c>
      <c r="F344" s="83">
        <v>45044.83</v>
      </c>
      <c r="G344" s="44">
        <v>3649.2</v>
      </c>
      <c r="H344" s="19">
        <f t="shared" si="35"/>
        <v>8.1012626754280115E-2</v>
      </c>
      <c r="I344" s="19">
        <f t="shared" si="34"/>
        <v>2.5879445671905337E-3</v>
      </c>
      <c r="J344" s="49">
        <v>48694.03</v>
      </c>
      <c r="K344" s="49">
        <v>45044.83</v>
      </c>
      <c r="L344" s="44">
        <f t="shared" si="36"/>
        <v>3649.1999999999971</v>
      </c>
      <c r="M344" s="20">
        <v>39356</v>
      </c>
      <c r="N344" s="20">
        <v>39721</v>
      </c>
      <c r="O344" s="50">
        <v>39428</v>
      </c>
      <c r="P344" s="51">
        <v>39428</v>
      </c>
      <c r="Q344" s="103">
        <v>39716</v>
      </c>
      <c r="R344" s="101">
        <v>39716</v>
      </c>
    </row>
    <row r="345" spans="2:18" customFormat="1" x14ac:dyDescent="0.2">
      <c r="B345" s="17" t="s">
        <v>1459</v>
      </c>
      <c r="C345" s="17" t="s">
        <v>1460</v>
      </c>
      <c r="D345" s="185" t="s">
        <v>1461</v>
      </c>
      <c r="E345" s="61">
        <v>49650.14</v>
      </c>
      <c r="F345" s="83">
        <v>81350.92</v>
      </c>
      <c r="G345" s="44">
        <v>-16328.71</v>
      </c>
      <c r="H345" s="19">
        <f t="shared" si="35"/>
        <v>-0.20071942640599516</v>
      </c>
      <c r="I345" s="19">
        <f t="shared" si="34"/>
        <v>3.4557393404534803E-3</v>
      </c>
      <c r="J345" s="49">
        <v>65022.21</v>
      </c>
      <c r="K345" s="49">
        <v>81350.92</v>
      </c>
      <c r="L345" s="44">
        <f t="shared" si="36"/>
        <v>-16328.71</v>
      </c>
      <c r="M345" s="20">
        <v>39356</v>
      </c>
      <c r="N345" s="20">
        <v>39721</v>
      </c>
      <c r="O345" s="50">
        <v>39673</v>
      </c>
      <c r="P345" s="51">
        <v>39673</v>
      </c>
      <c r="Q345" s="103">
        <v>40038</v>
      </c>
      <c r="R345" s="101">
        <v>40038</v>
      </c>
    </row>
    <row r="346" spans="2:18" customFormat="1" x14ac:dyDescent="0.2">
      <c r="B346" s="17" t="s">
        <v>1501</v>
      </c>
      <c r="C346" s="17" t="s">
        <v>1502</v>
      </c>
      <c r="D346" s="185" t="s">
        <v>2470</v>
      </c>
      <c r="E346" s="61">
        <v>51657.33</v>
      </c>
      <c r="F346" s="83">
        <v>58152.69</v>
      </c>
      <c r="G346" s="44">
        <v>-617.95000000000437</v>
      </c>
      <c r="H346" s="19">
        <f t="shared" si="35"/>
        <v>-1.0626335600296466E-2</v>
      </c>
      <c r="I346" s="19">
        <f t="shared" si="34"/>
        <v>3.057802318019681E-3</v>
      </c>
      <c r="J346" s="49">
        <v>57534.74</v>
      </c>
      <c r="K346" s="49">
        <v>58152.69</v>
      </c>
      <c r="L346" s="44">
        <f t="shared" si="36"/>
        <v>-617.95000000000437</v>
      </c>
      <c r="M346" s="20">
        <v>39356</v>
      </c>
      <c r="N346" s="20">
        <v>39721</v>
      </c>
      <c r="O346" s="50">
        <v>39693</v>
      </c>
      <c r="P346" s="51">
        <v>39693</v>
      </c>
      <c r="Q346" s="103">
        <v>40026</v>
      </c>
      <c r="R346" s="101">
        <v>40026</v>
      </c>
    </row>
    <row r="347" spans="2:18" customFormat="1" x14ac:dyDescent="0.2">
      <c r="B347" s="17" t="s">
        <v>2474</v>
      </c>
      <c r="C347" s="17" t="s">
        <v>2475</v>
      </c>
      <c r="D347" s="185" t="s">
        <v>2476</v>
      </c>
      <c r="E347" s="61">
        <v>51657.33</v>
      </c>
      <c r="F347" s="83">
        <v>183551.6</v>
      </c>
      <c r="G347" s="44">
        <v>6725.8899999999849</v>
      </c>
      <c r="H347" s="19">
        <f t="shared" si="35"/>
        <v>3.6643047513614614E-2</v>
      </c>
      <c r="I347" s="19">
        <f t="shared" si="34"/>
        <v>1.011268930717279E-2</v>
      </c>
      <c r="J347" s="49">
        <v>190277.49</v>
      </c>
      <c r="K347" s="49">
        <v>183551.6</v>
      </c>
      <c r="L347" s="44">
        <f t="shared" si="36"/>
        <v>6725.8899999999849</v>
      </c>
      <c r="M347" s="20">
        <v>39356</v>
      </c>
      <c r="N347" s="20">
        <v>39721</v>
      </c>
      <c r="O347" s="50">
        <v>39693</v>
      </c>
      <c r="P347" s="51">
        <v>39693</v>
      </c>
      <c r="Q347" s="103">
        <v>40026</v>
      </c>
      <c r="R347" s="101">
        <v>40026</v>
      </c>
    </row>
    <row r="348" spans="2:18" customFormat="1" x14ac:dyDescent="0.2">
      <c r="B348" s="17" t="s">
        <v>2477</v>
      </c>
      <c r="C348" s="17" t="s">
        <v>2478</v>
      </c>
      <c r="D348" s="185" t="s">
        <v>2479</v>
      </c>
      <c r="E348" s="61">
        <v>51657.33</v>
      </c>
      <c r="F348" s="83">
        <v>58152.69</v>
      </c>
      <c r="G348" s="44">
        <v>-617.95000000000437</v>
      </c>
      <c r="H348" s="19">
        <f t="shared" si="35"/>
        <v>-1.0626335600296466E-2</v>
      </c>
      <c r="I348" s="19">
        <f t="shared" si="34"/>
        <v>3.057802318019681E-3</v>
      </c>
      <c r="J348" s="49">
        <v>57534.74</v>
      </c>
      <c r="K348" s="49">
        <v>58152.69</v>
      </c>
      <c r="L348" s="44">
        <f t="shared" si="36"/>
        <v>-617.95000000000437</v>
      </c>
      <c r="M348" s="20">
        <v>39356</v>
      </c>
      <c r="N348" s="20">
        <v>39721</v>
      </c>
      <c r="O348" s="50">
        <v>39693</v>
      </c>
      <c r="P348" s="51">
        <v>39693</v>
      </c>
      <c r="Q348" s="103">
        <v>40026</v>
      </c>
      <c r="R348" s="101">
        <v>40026</v>
      </c>
    </row>
    <row r="349" spans="2:18" customFormat="1" x14ac:dyDescent="0.2">
      <c r="B349" s="17" t="s">
        <v>2480</v>
      </c>
      <c r="C349" s="17" t="s">
        <v>2481</v>
      </c>
      <c r="D349" s="185" t="s">
        <v>2482</v>
      </c>
      <c r="E349" s="61">
        <v>55888.38</v>
      </c>
      <c r="F349" s="83">
        <v>58152.69</v>
      </c>
      <c r="G349" s="44">
        <v>4124</v>
      </c>
      <c r="H349" s="19">
        <f t="shared" si="35"/>
        <v>7.0916753807949387E-2</v>
      </c>
      <c r="I349" s="19">
        <f t="shared" si="34"/>
        <v>3.3098230224138164E-3</v>
      </c>
      <c r="J349" s="49">
        <v>62276.69</v>
      </c>
      <c r="K349" s="49">
        <v>58152.69</v>
      </c>
      <c r="L349" s="44">
        <f t="shared" si="36"/>
        <v>4124</v>
      </c>
      <c r="M349" s="20">
        <v>39356</v>
      </c>
      <c r="N349" s="20">
        <v>39721</v>
      </c>
      <c r="O349" s="50">
        <v>39693</v>
      </c>
      <c r="P349" s="51">
        <v>39693</v>
      </c>
      <c r="Q349" s="103">
        <v>40026</v>
      </c>
      <c r="R349" s="101">
        <v>40026</v>
      </c>
    </row>
    <row r="350" spans="2:18" customFormat="1" x14ac:dyDescent="0.2">
      <c r="B350" s="17" t="s">
        <v>2483</v>
      </c>
      <c r="C350" s="17" t="s">
        <v>2484</v>
      </c>
      <c r="D350" s="185" t="s">
        <v>2485</v>
      </c>
      <c r="E350" s="61">
        <v>55888.38</v>
      </c>
      <c r="F350" s="83">
        <v>58152.69</v>
      </c>
      <c r="G350" s="44">
        <v>4124</v>
      </c>
      <c r="H350" s="19">
        <f t="shared" si="35"/>
        <v>7.0916753807949387E-2</v>
      </c>
      <c r="I350" s="19">
        <f t="shared" si="34"/>
        <v>3.3098230224138164E-3</v>
      </c>
      <c r="J350" s="49">
        <v>62276.69</v>
      </c>
      <c r="K350" s="49">
        <v>58152.69</v>
      </c>
      <c r="L350" s="44">
        <f t="shared" si="36"/>
        <v>4124</v>
      </c>
      <c r="M350" s="20">
        <v>39356</v>
      </c>
      <c r="N350" s="20">
        <v>39721</v>
      </c>
      <c r="O350" s="50">
        <v>39693</v>
      </c>
      <c r="P350" s="51">
        <v>39693</v>
      </c>
      <c r="Q350" s="103">
        <v>40026</v>
      </c>
      <c r="R350" s="101">
        <v>40026</v>
      </c>
    </row>
    <row r="351" spans="2:18" customFormat="1" x14ac:dyDescent="0.2">
      <c r="B351" s="17" t="s">
        <v>455</v>
      </c>
      <c r="C351" s="17" t="s">
        <v>456</v>
      </c>
      <c r="D351" s="185" t="s">
        <v>457</v>
      </c>
      <c r="E351" s="61">
        <v>56540.25</v>
      </c>
      <c r="F351" s="83">
        <v>98674</v>
      </c>
      <c r="G351" s="44">
        <v>54606.61</v>
      </c>
      <c r="H351" s="19">
        <f t="shared" si="35"/>
        <v>0.5534042402253887</v>
      </c>
      <c r="I351" s="19">
        <f t="shared" si="34"/>
        <v>8.146413880821754E-3</v>
      </c>
      <c r="J351" s="49">
        <v>153280.60999999999</v>
      </c>
      <c r="K351" s="49">
        <v>98674</v>
      </c>
      <c r="L351" s="44">
        <f t="shared" si="36"/>
        <v>54606.609999999986</v>
      </c>
      <c r="M351" s="20">
        <v>39356</v>
      </c>
      <c r="N351" s="20">
        <v>39721</v>
      </c>
      <c r="O351" s="50">
        <v>39295</v>
      </c>
      <c r="P351" s="51">
        <v>39295</v>
      </c>
      <c r="Q351" s="103">
        <v>39668</v>
      </c>
      <c r="R351" s="101">
        <v>39668</v>
      </c>
    </row>
    <row r="352" spans="2:18" customFormat="1" x14ac:dyDescent="0.2">
      <c r="B352" s="17" t="s">
        <v>1208</v>
      </c>
      <c r="C352" s="17" t="s">
        <v>1209</v>
      </c>
      <c r="D352" s="185" t="s">
        <v>1210</v>
      </c>
      <c r="E352" s="61">
        <v>57519.76</v>
      </c>
      <c r="F352" s="83">
        <v>183203.93</v>
      </c>
      <c r="G352" s="44">
        <v>3009.0800000000163</v>
      </c>
      <c r="H352" s="19">
        <f t="shared" si="35"/>
        <v>1.6424756826996106E-2</v>
      </c>
      <c r="I352" s="19">
        <f t="shared" si="34"/>
        <v>9.896674141977908E-3</v>
      </c>
      <c r="J352" s="49">
        <v>186213.01</v>
      </c>
      <c r="K352" s="49">
        <v>183203.93</v>
      </c>
      <c r="L352" s="44">
        <f t="shared" si="36"/>
        <v>3009.0800000000163</v>
      </c>
      <c r="M352" s="20">
        <v>39356</v>
      </c>
      <c r="N352" s="20">
        <v>39721</v>
      </c>
      <c r="O352" s="50">
        <v>39499</v>
      </c>
      <c r="P352" s="51">
        <v>39499</v>
      </c>
      <c r="Q352" s="103">
        <v>40026</v>
      </c>
      <c r="R352" s="101">
        <v>40026</v>
      </c>
    </row>
    <row r="353" spans="2:18" customFormat="1" x14ac:dyDescent="0.2">
      <c r="B353" s="17" t="s">
        <v>2471</v>
      </c>
      <c r="C353" s="17" t="s">
        <v>2472</v>
      </c>
      <c r="D353" s="185" t="s">
        <v>2473</v>
      </c>
      <c r="E353" s="61">
        <v>57705.57</v>
      </c>
      <c r="F353" s="83">
        <v>183551.6</v>
      </c>
      <c r="G353" s="44">
        <v>6830.8899999999849</v>
      </c>
      <c r="H353" s="19">
        <f t="shared" si="35"/>
        <v>3.7215093739308099E-2</v>
      </c>
      <c r="I353" s="19">
        <f t="shared" si="34"/>
        <v>1.0118269748544248E-2</v>
      </c>
      <c r="J353" s="49">
        <v>190382.49</v>
      </c>
      <c r="K353" s="49">
        <v>183551.6</v>
      </c>
      <c r="L353" s="44">
        <f t="shared" si="36"/>
        <v>6830.8899999999849</v>
      </c>
      <c r="M353" s="20">
        <v>39356</v>
      </c>
      <c r="N353" s="20">
        <v>39721</v>
      </c>
      <c r="O353" s="50">
        <v>39693</v>
      </c>
      <c r="P353" s="51">
        <v>39693</v>
      </c>
      <c r="Q353" s="103">
        <v>40026</v>
      </c>
      <c r="R353" s="101">
        <v>40026</v>
      </c>
    </row>
    <row r="354" spans="2:18" customFormat="1" x14ac:dyDescent="0.2">
      <c r="B354" s="17" t="s">
        <v>1205</v>
      </c>
      <c r="C354" s="17" t="s">
        <v>1206</v>
      </c>
      <c r="D354" s="185" t="s">
        <v>1207</v>
      </c>
      <c r="E354" s="61">
        <v>59428.22</v>
      </c>
      <c r="F354" s="83">
        <v>183203.93</v>
      </c>
      <c r="G354" s="44">
        <v>28665.1</v>
      </c>
      <c r="H354" s="21">
        <f t="shared" si="35"/>
        <v>0.15646552996979923</v>
      </c>
      <c r="I354" s="19">
        <f t="shared" si="34"/>
        <v>1.1260216193739318E-2</v>
      </c>
      <c r="J354" s="49">
        <v>211869.03</v>
      </c>
      <c r="K354" s="49">
        <v>183203.93</v>
      </c>
      <c r="L354" s="44">
        <f t="shared" si="36"/>
        <v>28665.100000000006</v>
      </c>
      <c r="M354" s="20">
        <v>39356</v>
      </c>
      <c r="N354" s="20">
        <v>39721</v>
      </c>
      <c r="O354" s="50">
        <v>39498</v>
      </c>
      <c r="P354" s="51">
        <v>39498</v>
      </c>
      <c r="Q354" s="103">
        <v>40026</v>
      </c>
      <c r="R354" s="101">
        <v>40026</v>
      </c>
    </row>
    <row r="355" spans="2:18" customFormat="1" x14ac:dyDescent="0.2">
      <c r="B355" s="17" t="s">
        <v>837</v>
      </c>
      <c r="C355" s="17" t="s">
        <v>838</v>
      </c>
      <c r="D355" s="185" t="s">
        <v>839</v>
      </c>
      <c r="E355" s="61">
        <v>60149.68</v>
      </c>
      <c r="F355" s="83">
        <v>45102.25</v>
      </c>
      <c r="G355" s="44">
        <v>15047.43</v>
      </c>
      <c r="H355" s="19">
        <f t="shared" si="35"/>
        <v>0.33362925352948025</v>
      </c>
      <c r="I355" s="19">
        <f t="shared" si="34"/>
        <v>3.1967786928756791E-3</v>
      </c>
      <c r="J355" s="49">
        <v>60149.68</v>
      </c>
      <c r="K355" s="49">
        <v>45102.25</v>
      </c>
      <c r="L355" s="44">
        <f t="shared" si="36"/>
        <v>15047.43</v>
      </c>
      <c r="M355" s="20">
        <v>39356</v>
      </c>
      <c r="N355" s="20">
        <v>39721</v>
      </c>
      <c r="O355" s="50">
        <v>39456</v>
      </c>
      <c r="P355" s="51">
        <v>39456</v>
      </c>
      <c r="Q355" s="103">
        <v>39717</v>
      </c>
      <c r="R355" s="101">
        <v>39717</v>
      </c>
    </row>
    <row r="356" spans="2:18" customFormat="1" x14ac:dyDescent="0.2">
      <c r="B356" s="17" t="s">
        <v>2572</v>
      </c>
      <c r="C356" s="17" t="s">
        <v>2573</v>
      </c>
      <c r="D356" s="185" t="s">
        <v>2574</v>
      </c>
      <c r="E356" s="61">
        <v>60442.06</v>
      </c>
      <c r="F356" s="83" t="s">
        <v>2801</v>
      </c>
      <c r="G356" s="71" t="s">
        <v>2907</v>
      </c>
      <c r="H356" s="36" t="s">
        <v>2907</v>
      </c>
      <c r="I356" s="19">
        <f t="shared" si="34"/>
        <v>0.10693344542402745</v>
      </c>
      <c r="J356" s="49">
        <v>2012029.34</v>
      </c>
      <c r="K356" s="49" t="s">
        <v>2801</v>
      </c>
      <c r="L356" s="44" t="s">
        <v>2907</v>
      </c>
      <c r="M356" s="20">
        <v>39356</v>
      </c>
      <c r="N356" s="20">
        <v>39721</v>
      </c>
      <c r="O356" s="50">
        <v>38995</v>
      </c>
      <c r="P356" s="51">
        <v>38995</v>
      </c>
      <c r="Q356" s="103">
        <v>39354</v>
      </c>
      <c r="R356" s="101">
        <v>39354</v>
      </c>
    </row>
    <row r="357" spans="2:18" customFormat="1" ht="25.5" x14ac:dyDescent="0.2">
      <c r="B357" s="17" t="s">
        <v>2507</v>
      </c>
      <c r="C357" s="17" t="s">
        <v>2508</v>
      </c>
      <c r="D357" s="185" t="s">
        <v>2509</v>
      </c>
      <c r="E357" s="61">
        <v>62920.47</v>
      </c>
      <c r="F357" s="83">
        <v>68645.61</v>
      </c>
      <c r="G357" s="44">
        <v>-5725.14</v>
      </c>
      <c r="H357" s="19">
        <f t="shared" ref="H357:H364" si="37">G357/F357</f>
        <v>-8.3401400322613492E-2</v>
      </c>
      <c r="I357" s="19">
        <f t="shared" si="34"/>
        <v>3.344038037138741E-3</v>
      </c>
      <c r="J357" s="49">
        <v>62920.47</v>
      </c>
      <c r="K357" s="49">
        <v>68645.61</v>
      </c>
      <c r="L357" s="44">
        <f t="shared" ref="L357:L364" si="38">J357-K357</f>
        <v>-5725.1399999999994</v>
      </c>
      <c r="M357" s="20">
        <v>39356</v>
      </c>
      <c r="N357" s="20">
        <v>39721</v>
      </c>
      <c r="O357" s="50">
        <v>39700</v>
      </c>
      <c r="P357" s="51">
        <v>39700</v>
      </c>
      <c r="Q357" s="103">
        <v>40057</v>
      </c>
      <c r="R357" s="101">
        <v>40057</v>
      </c>
    </row>
    <row r="358" spans="2:18" customFormat="1" x14ac:dyDescent="0.2">
      <c r="B358" s="17" t="s">
        <v>1214</v>
      </c>
      <c r="C358" s="17" t="s">
        <v>1215</v>
      </c>
      <c r="D358" s="185" t="s">
        <v>1216</v>
      </c>
      <c r="E358" s="61">
        <v>63671.03</v>
      </c>
      <c r="F358" s="83">
        <v>46551.02</v>
      </c>
      <c r="G358" s="44">
        <v>16642.27</v>
      </c>
      <c r="H358" s="19">
        <f t="shared" si="37"/>
        <v>0.35750602242442814</v>
      </c>
      <c r="I358" s="19">
        <f t="shared" si="34"/>
        <v>3.3585376182336084E-3</v>
      </c>
      <c r="J358" s="49">
        <v>63193.29</v>
      </c>
      <c r="K358" s="49">
        <v>46551.02</v>
      </c>
      <c r="L358" s="44">
        <f t="shared" si="38"/>
        <v>16642.270000000004</v>
      </c>
      <c r="M358" s="20">
        <v>39356</v>
      </c>
      <c r="N358" s="20">
        <v>39721</v>
      </c>
      <c r="O358" s="50">
        <v>39500</v>
      </c>
      <c r="P358" s="51">
        <v>39500</v>
      </c>
      <c r="Q358" s="103">
        <v>39866</v>
      </c>
      <c r="R358" s="101">
        <v>39866</v>
      </c>
    </row>
    <row r="359" spans="2:18" customFormat="1" x14ac:dyDescent="0.2">
      <c r="B359" s="17" t="s">
        <v>1411</v>
      </c>
      <c r="C359" s="17" t="s">
        <v>1412</v>
      </c>
      <c r="D359" s="185" t="s">
        <v>1413</v>
      </c>
      <c r="E359" s="61">
        <v>63752.92</v>
      </c>
      <c r="F359" s="83">
        <v>198079</v>
      </c>
      <c r="G359" s="44">
        <v>-6596.06</v>
      </c>
      <c r="H359" s="19">
        <f t="shared" si="37"/>
        <v>-3.3300147920779087E-2</v>
      </c>
      <c r="I359" s="19">
        <f t="shared" si="34"/>
        <v>1.0176755431470161E-2</v>
      </c>
      <c r="J359" s="49">
        <v>191482.94</v>
      </c>
      <c r="K359" s="49">
        <v>198079</v>
      </c>
      <c r="L359" s="44">
        <f t="shared" si="38"/>
        <v>-6596.0599999999977</v>
      </c>
      <c r="M359" s="20">
        <v>39356</v>
      </c>
      <c r="N359" s="20">
        <v>39721</v>
      </c>
      <c r="O359" s="50">
        <v>39654</v>
      </c>
      <c r="P359" s="51">
        <v>39654</v>
      </c>
      <c r="Q359" s="103">
        <v>40019</v>
      </c>
      <c r="R359" s="101">
        <v>40019</v>
      </c>
    </row>
    <row r="360" spans="2:18" customFormat="1" x14ac:dyDescent="0.2">
      <c r="B360" s="17" t="s">
        <v>2285</v>
      </c>
      <c r="C360" s="17" t="s">
        <v>2719</v>
      </c>
      <c r="D360" s="185" t="s">
        <v>2720</v>
      </c>
      <c r="E360" s="61">
        <v>66317.05</v>
      </c>
      <c r="F360" s="83">
        <v>91677.11</v>
      </c>
      <c r="G360" s="44">
        <v>-20305.25</v>
      </c>
      <c r="H360" s="19">
        <f t="shared" si="37"/>
        <v>-0.22148658481926403</v>
      </c>
      <c r="I360" s="19">
        <f t="shared" si="34"/>
        <v>3.7932045743037362E-3</v>
      </c>
      <c r="J360" s="49">
        <v>71371.86</v>
      </c>
      <c r="K360" s="49">
        <v>91677.11</v>
      </c>
      <c r="L360" s="44">
        <f t="shared" si="38"/>
        <v>-20305.25</v>
      </c>
      <c r="M360" s="20">
        <v>39356</v>
      </c>
      <c r="N360" s="20">
        <v>39721</v>
      </c>
      <c r="O360" s="50">
        <v>39363</v>
      </c>
      <c r="P360" s="51">
        <v>39363</v>
      </c>
      <c r="Q360" s="103">
        <v>39717</v>
      </c>
      <c r="R360" s="101">
        <v>39717</v>
      </c>
    </row>
    <row r="361" spans="2:18" customFormat="1" x14ac:dyDescent="0.2">
      <c r="B361" s="17" t="s">
        <v>858</v>
      </c>
      <c r="C361" s="17" t="s">
        <v>859</v>
      </c>
      <c r="D361" s="185" t="s">
        <v>860</v>
      </c>
      <c r="E361" s="61">
        <v>66837.69</v>
      </c>
      <c r="F361" s="83">
        <v>46196</v>
      </c>
      <c r="G361" s="44">
        <v>20641.689999999999</v>
      </c>
      <c r="H361" s="19">
        <f t="shared" si="37"/>
        <v>0.446828513291194</v>
      </c>
      <c r="I361" s="19">
        <f t="shared" si="34"/>
        <v>3.552226766177806E-3</v>
      </c>
      <c r="J361" s="49">
        <v>66837.69</v>
      </c>
      <c r="K361" s="49">
        <v>46196</v>
      </c>
      <c r="L361" s="44">
        <f t="shared" si="38"/>
        <v>20641.690000000002</v>
      </c>
      <c r="M361" s="20">
        <v>39356</v>
      </c>
      <c r="N361" s="20">
        <v>39721</v>
      </c>
      <c r="O361" s="50">
        <v>39464</v>
      </c>
      <c r="P361" s="51">
        <v>39464</v>
      </c>
      <c r="Q361" s="103">
        <v>39830</v>
      </c>
      <c r="R361" s="101">
        <v>39830</v>
      </c>
    </row>
    <row r="362" spans="2:18" customFormat="1" x14ac:dyDescent="0.2">
      <c r="B362" s="17" t="s">
        <v>1306</v>
      </c>
      <c r="C362" s="17" t="s">
        <v>1307</v>
      </c>
      <c r="D362" s="185" t="s">
        <v>1308</v>
      </c>
      <c r="E362" s="61">
        <v>68360.61</v>
      </c>
      <c r="F362" s="83">
        <v>79761.14</v>
      </c>
      <c r="G362" s="44">
        <v>4178.75</v>
      </c>
      <c r="H362" s="19">
        <f t="shared" si="37"/>
        <v>5.2390800833588887E-2</v>
      </c>
      <c r="I362" s="19">
        <f t="shared" si="34"/>
        <v>4.4611584273487118E-3</v>
      </c>
      <c r="J362" s="49">
        <v>83939.89</v>
      </c>
      <c r="K362" s="49">
        <v>79761.14</v>
      </c>
      <c r="L362" s="44">
        <f t="shared" si="38"/>
        <v>4178.75</v>
      </c>
      <c r="M362" s="20">
        <v>39356</v>
      </c>
      <c r="N362" s="20">
        <v>39721</v>
      </c>
      <c r="O362" s="50">
        <v>39581</v>
      </c>
      <c r="P362" s="51">
        <v>39581</v>
      </c>
      <c r="Q362" s="103">
        <v>39934</v>
      </c>
      <c r="R362" s="101">
        <v>39934</v>
      </c>
    </row>
    <row r="363" spans="2:18" customFormat="1" x14ac:dyDescent="0.2">
      <c r="B363" s="17" t="s">
        <v>2775</v>
      </c>
      <c r="C363" s="17" t="s">
        <v>2776</v>
      </c>
      <c r="D363" s="185" t="s">
        <v>2777</v>
      </c>
      <c r="E363" s="61">
        <v>69587.63</v>
      </c>
      <c r="F363" s="83">
        <v>47506</v>
      </c>
      <c r="G363" s="44">
        <v>23444.25</v>
      </c>
      <c r="H363" s="19">
        <f t="shared" si="37"/>
        <v>0.49350082094893277</v>
      </c>
      <c r="I363" s="19">
        <f t="shared" si="34"/>
        <v>3.7707972420502095E-3</v>
      </c>
      <c r="J363" s="49">
        <v>70950.25</v>
      </c>
      <c r="K363" s="49">
        <v>47506</v>
      </c>
      <c r="L363" s="44">
        <f t="shared" si="38"/>
        <v>23444.25</v>
      </c>
      <c r="M363" s="20">
        <v>39356</v>
      </c>
      <c r="N363" s="20">
        <v>39721</v>
      </c>
      <c r="O363" s="50">
        <v>39384</v>
      </c>
      <c r="P363" s="51">
        <v>39384</v>
      </c>
      <c r="Q363" s="103">
        <v>39480</v>
      </c>
      <c r="R363" s="101">
        <v>39480</v>
      </c>
    </row>
    <row r="364" spans="2:18" customFormat="1" x14ac:dyDescent="0.2">
      <c r="B364" s="17" t="s">
        <v>1285</v>
      </c>
      <c r="C364" s="17" t="s">
        <v>1286</v>
      </c>
      <c r="D364" s="185" t="s">
        <v>1287</v>
      </c>
      <c r="E364" s="61">
        <v>71157.27</v>
      </c>
      <c r="F364" s="83">
        <v>62030</v>
      </c>
      <c r="G364" s="44">
        <v>9127.27</v>
      </c>
      <c r="H364" s="19">
        <f t="shared" si="37"/>
        <v>0.14714283411252621</v>
      </c>
      <c r="I364" s="19">
        <f t="shared" si="34"/>
        <v>3.7817997465522972E-3</v>
      </c>
      <c r="J364" s="49">
        <v>71157.27</v>
      </c>
      <c r="K364" s="49">
        <v>62030</v>
      </c>
      <c r="L364" s="44">
        <f t="shared" si="38"/>
        <v>9127.2700000000041</v>
      </c>
      <c r="M364" s="20">
        <v>39356</v>
      </c>
      <c r="N364" s="20">
        <v>39721</v>
      </c>
      <c r="O364" s="50">
        <v>39561</v>
      </c>
      <c r="P364" s="51">
        <v>39561</v>
      </c>
      <c r="Q364" s="103">
        <v>40057</v>
      </c>
      <c r="R364" s="101">
        <v>40057</v>
      </c>
    </row>
    <row r="365" spans="2:18" customFormat="1" x14ac:dyDescent="0.2">
      <c r="B365" s="17" t="s">
        <v>657</v>
      </c>
      <c r="C365" s="17" t="s">
        <v>658</v>
      </c>
      <c r="D365" s="185" t="s">
        <v>658</v>
      </c>
      <c r="E365" s="61">
        <v>74210.38</v>
      </c>
      <c r="F365" s="83" t="s">
        <v>2801</v>
      </c>
      <c r="G365" s="71" t="s">
        <v>2907</v>
      </c>
      <c r="H365" s="35" t="s">
        <v>2907</v>
      </c>
      <c r="I365" s="19">
        <f t="shared" si="34"/>
        <v>4.2605383712211644E-3</v>
      </c>
      <c r="J365" s="49">
        <v>80165.08</v>
      </c>
      <c r="K365" s="49" t="s">
        <v>2801</v>
      </c>
      <c r="L365" s="44" t="s">
        <v>2907</v>
      </c>
      <c r="M365" s="20">
        <v>39356</v>
      </c>
      <c r="N365" s="20">
        <v>39721</v>
      </c>
      <c r="O365" s="50">
        <v>39343</v>
      </c>
      <c r="P365" s="51">
        <v>39343</v>
      </c>
      <c r="Q365" s="103">
        <v>39752</v>
      </c>
      <c r="R365" s="101">
        <v>39752</v>
      </c>
    </row>
    <row r="366" spans="2:18" customFormat="1" x14ac:dyDescent="0.2">
      <c r="B366" s="17" t="s">
        <v>2721</v>
      </c>
      <c r="C366" s="17" t="s">
        <v>2722</v>
      </c>
      <c r="D366" s="185" t="s">
        <v>2723</v>
      </c>
      <c r="E366" s="61">
        <v>74524.91</v>
      </c>
      <c r="F366" s="83">
        <v>68688.95</v>
      </c>
      <c r="G366" s="44">
        <v>9841.9300000000076</v>
      </c>
      <c r="H366" s="21">
        <f>G366/F366</f>
        <v>0.14328258038592828</v>
      </c>
      <c r="I366" s="19">
        <f t="shared" si="34"/>
        <v>4.173685444657009E-3</v>
      </c>
      <c r="J366" s="49">
        <v>78530.880000000005</v>
      </c>
      <c r="K366" s="49">
        <v>68688.95</v>
      </c>
      <c r="L366" s="44">
        <f>J366-K366</f>
        <v>9841.9300000000076</v>
      </c>
      <c r="M366" s="20">
        <v>39356</v>
      </c>
      <c r="N366" s="20">
        <v>39721</v>
      </c>
      <c r="O366" s="50">
        <v>39363</v>
      </c>
      <c r="P366" s="51">
        <v>39363</v>
      </c>
      <c r="Q366" s="103">
        <v>39717</v>
      </c>
      <c r="R366" s="101">
        <v>39717</v>
      </c>
    </row>
    <row r="367" spans="2:18" customFormat="1" x14ac:dyDescent="0.2">
      <c r="B367" s="17" t="s">
        <v>2277</v>
      </c>
      <c r="C367" s="17" t="s">
        <v>2278</v>
      </c>
      <c r="D367" s="185" t="s">
        <v>2279</v>
      </c>
      <c r="E367" s="61">
        <v>77343.179999999993</v>
      </c>
      <c r="F367" s="83">
        <v>178972.79</v>
      </c>
      <c r="G367" s="44">
        <v>-97061.22</v>
      </c>
      <c r="H367" s="19">
        <f>G367/F367</f>
        <v>-0.54232389180500562</v>
      </c>
      <c r="I367" s="19">
        <f t="shared" si="34"/>
        <v>4.3533591812291387E-3</v>
      </c>
      <c r="J367" s="49">
        <v>81911.570000000007</v>
      </c>
      <c r="K367" s="49">
        <v>178972.79</v>
      </c>
      <c r="L367" s="44">
        <f>J367-K367</f>
        <v>-97061.22</v>
      </c>
      <c r="M367" s="20">
        <v>39356</v>
      </c>
      <c r="N367" s="20">
        <v>39721</v>
      </c>
      <c r="O367" s="50">
        <v>39359</v>
      </c>
      <c r="P367" s="51">
        <v>39359</v>
      </c>
      <c r="Q367" s="103">
        <v>39724</v>
      </c>
      <c r="R367" s="101">
        <v>39724</v>
      </c>
    </row>
    <row r="368" spans="2:18" customFormat="1" x14ac:dyDescent="0.2">
      <c r="B368" s="17" t="s">
        <v>2736</v>
      </c>
      <c r="C368" s="17" t="s">
        <v>2737</v>
      </c>
      <c r="D368" s="185" t="s">
        <v>2738</v>
      </c>
      <c r="E368" s="61">
        <v>89895.65</v>
      </c>
      <c r="F368" s="83">
        <v>87706.77</v>
      </c>
      <c r="G368" s="44">
        <v>2188.8799999999901</v>
      </c>
      <c r="H368" s="19">
        <f>G368/F368</f>
        <v>2.4956796379572408E-2</v>
      </c>
      <c r="I368" s="19">
        <f t="shared" si="34"/>
        <v>4.777689565467506E-3</v>
      </c>
      <c r="J368" s="49">
        <v>89895.65</v>
      </c>
      <c r="K368" s="49">
        <v>87706.77</v>
      </c>
      <c r="L368" s="44">
        <f>J368-K368</f>
        <v>2188.8799999999901</v>
      </c>
      <c r="M368" s="20">
        <v>39356</v>
      </c>
      <c r="N368" s="20">
        <v>39721</v>
      </c>
      <c r="O368" s="50">
        <v>39371</v>
      </c>
      <c r="P368" s="51">
        <v>39371</v>
      </c>
      <c r="Q368" s="103">
        <v>39447</v>
      </c>
      <c r="R368" s="101">
        <v>39447</v>
      </c>
    </row>
    <row r="369" spans="2:18" customFormat="1" x14ac:dyDescent="0.2">
      <c r="B369" s="17" t="s">
        <v>2005</v>
      </c>
      <c r="C369" s="17" t="s">
        <v>2006</v>
      </c>
      <c r="D369" s="185" t="s">
        <v>2007</v>
      </c>
      <c r="E369" s="61">
        <v>90136.29</v>
      </c>
      <c r="F369" s="83">
        <v>11332</v>
      </c>
      <c r="G369" s="44">
        <v>154520.35999999999</v>
      </c>
      <c r="H369" s="21">
        <f>G369/F369</f>
        <v>13.635753618072712</v>
      </c>
      <c r="I369" s="19">
        <f t="shared" si="34"/>
        <v>8.8145654409324623E-3</v>
      </c>
      <c r="J369" s="49">
        <v>165852.35999999999</v>
      </c>
      <c r="K369" s="49">
        <v>11332</v>
      </c>
      <c r="L369" s="44">
        <f>J369-K369</f>
        <v>154520.35999999999</v>
      </c>
      <c r="M369" s="20">
        <v>39356</v>
      </c>
      <c r="N369" s="20">
        <v>39721</v>
      </c>
      <c r="O369" s="50">
        <v>39183</v>
      </c>
      <c r="P369" s="51">
        <v>39183</v>
      </c>
      <c r="Q369" s="103">
        <v>39549</v>
      </c>
      <c r="R369" s="101">
        <v>39549</v>
      </c>
    </row>
    <row r="370" spans="2:18" customFormat="1" x14ac:dyDescent="0.2">
      <c r="B370" s="17" t="s">
        <v>675</v>
      </c>
      <c r="C370" s="17" t="s">
        <v>676</v>
      </c>
      <c r="D370" s="185" t="s">
        <v>676</v>
      </c>
      <c r="E370" s="61">
        <v>93535.54</v>
      </c>
      <c r="F370" s="83" t="s">
        <v>2801</v>
      </c>
      <c r="G370" s="71" t="s">
        <v>2907</v>
      </c>
      <c r="H370" s="36" t="s">
        <v>2907</v>
      </c>
      <c r="I370" s="19">
        <f t="shared" si="34"/>
        <v>5.3524978799637498E-3</v>
      </c>
      <c r="J370" s="49">
        <v>100711.08</v>
      </c>
      <c r="K370" s="49" t="s">
        <v>2801</v>
      </c>
      <c r="L370" s="44" t="s">
        <v>2907</v>
      </c>
      <c r="M370" s="20">
        <v>39356</v>
      </c>
      <c r="N370" s="20">
        <v>39721</v>
      </c>
      <c r="O370" s="50">
        <v>39343</v>
      </c>
      <c r="P370" s="51">
        <v>39343</v>
      </c>
      <c r="Q370" s="103">
        <v>39752</v>
      </c>
      <c r="R370" s="101">
        <v>39752</v>
      </c>
    </row>
    <row r="371" spans="2:18" customFormat="1" x14ac:dyDescent="0.2">
      <c r="B371" s="17" t="s">
        <v>2066</v>
      </c>
      <c r="C371" s="17" t="s">
        <v>2067</v>
      </c>
      <c r="D371" s="185" t="s">
        <v>2068</v>
      </c>
      <c r="E371" s="61">
        <v>96149.33</v>
      </c>
      <c r="F371" s="83">
        <v>227641</v>
      </c>
      <c r="G371" s="44">
        <v>123112.58</v>
      </c>
      <c r="H371" s="19">
        <f>G371/F371</f>
        <v>0.54081900887801404</v>
      </c>
      <c r="I371" s="19">
        <f t="shared" si="34"/>
        <v>1.8641521800180232E-2</v>
      </c>
      <c r="J371" s="49">
        <v>350753.58</v>
      </c>
      <c r="K371" s="49">
        <v>227641</v>
      </c>
      <c r="L371" s="44">
        <f>J371-K371</f>
        <v>123112.58000000002</v>
      </c>
      <c r="M371" s="20">
        <v>39356</v>
      </c>
      <c r="N371" s="20">
        <v>39721</v>
      </c>
      <c r="O371" s="50">
        <v>39219</v>
      </c>
      <c r="P371" s="51">
        <v>39219</v>
      </c>
      <c r="Q371" s="103">
        <v>39585</v>
      </c>
      <c r="R371" s="101">
        <v>39585</v>
      </c>
    </row>
    <row r="372" spans="2:18" customFormat="1" x14ac:dyDescent="0.2">
      <c r="B372" s="17" t="s">
        <v>1324</v>
      </c>
      <c r="C372" s="17" t="s">
        <v>1325</v>
      </c>
      <c r="D372" s="185" t="s">
        <v>1326</v>
      </c>
      <c r="E372" s="61">
        <v>100228.4</v>
      </c>
      <c r="F372" s="83">
        <v>143335</v>
      </c>
      <c r="G372" s="44">
        <v>-20932.13</v>
      </c>
      <c r="H372" s="19">
        <f>G372/F372</f>
        <v>-0.14603641818118396</v>
      </c>
      <c r="I372" s="19">
        <f t="shared" si="34"/>
        <v>6.5053527593635025E-3</v>
      </c>
      <c r="J372" s="49">
        <v>122402.87</v>
      </c>
      <c r="K372" s="49">
        <v>143335</v>
      </c>
      <c r="L372" s="44">
        <f>J372-K372</f>
        <v>-20932.130000000005</v>
      </c>
      <c r="M372" s="20">
        <v>39356</v>
      </c>
      <c r="N372" s="20">
        <v>39721</v>
      </c>
      <c r="O372" s="50">
        <v>39597</v>
      </c>
      <c r="P372" s="51">
        <v>39597</v>
      </c>
      <c r="Q372" s="103">
        <v>39962</v>
      </c>
      <c r="R372" s="101">
        <v>39962</v>
      </c>
    </row>
    <row r="373" spans="2:18" customFormat="1" x14ac:dyDescent="0.2">
      <c r="B373" s="17" t="s">
        <v>1309</v>
      </c>
      <c r="C373" s="17" t="s">
        <v>1310</v>
      </c>
      <c r="D373" s="185" t="s">
        <v>1311</v>
      </c>
      <c r="E373" s="61">
        <v>101806.27</v>
      </c>
      <c r="F373" s="83">
        <v>42749.99</v>
      </c>
      <c r="G373" s="44">
        <v>77008.5</v>
      </c>
      <c r="H373" s="19">
        <f>G373/F373</f>
        <v>1.8013688424254604</v>
      </c>
      <c r="I373" s="19">
        <f t="shared" si="34"/>
        <v>6.3648117350410694E-3</v>
      </c>
      <c r="J373" s="49">
        <v>119758.49</v>
      </c>
      <c r="K373" s="49">
        <v>42749.99</v>
      </c>
      <c r="L373" s="44">
        <f>J373-K373</f>
        <v>77008.5</v>
      </c>
      <c r="M373" s="20">
        <v>39356</v>
      </c>
      <c r="N373" s="20">
        <v>39721</v>
      </c>
      <c r="O373" s="50">
        <v>39581</v>
      </c>
      <c r="P373" s="51">
        <v>39581</v>
      </c>
      <c r="Q373" s="103">
        <v>39934</v>
      </c>
      <c r="R373" s="101">
        <v>39934</v>
      </c>
    </row>
    <row r="374" spans="2:18" customFormat="1" x14ac:dyDescent="0.2">
      <c r="B374" s="17" t="s">
        <v>665</v>
      </c>
      <c r="C374" s="17" t="s">
        <v>666</v>
      </c>
      <c r="D374" s="185" t="s">
        <v>666</v>
      </c>
      <c r="E374" s="61">
        <v>102228.77</v>
      </c>
      <c r="F374" s="83" t="s">
        <v>2801</v>
      </c>
      <c r="G374" s="71" t="s">
        <v>2907</v>
      </c>
      <c r="H374" s="35" t="s">
        <v>2907</v>
      </c>
      <c r="I374" s="19">
        <f t="shared" si="34"/>
        <v>5.6500842168323547E-3</v>
      </c>
      <c r="J374" s="49">
        <v>106310.38</v>
      </c>
      <c r="K374" s="49" t="s">
        <v>2801</v>
      </c>
      <c r="L374" s="44" t="s">
        <v>2907</v>
      </c>
      <c r="M374" s="20">
        <v>39356</v>
      </c>
      <c r="N374" s="20">
        <v>39721</v>
      </c>
      <c r="O374" s="50">
        <v>39343</v>
      </c>
      <c r="P374" s="51">
        <v>39343</v>
      </c>
      <c r="Q374" s="103">
        <v>39752</v>
      </c>
      <c r="R374" s="101">
        <v>39752</v>
      </c>
    </row>
    <row r="375" spans="2:18" customFormat="1" x14ac:dyDescent="0.2">
      <c r="B375" s="17" t="s">
        <v>1562</v>
      </c>
      <c r="C375" s="17" t="s">
        <v>1563</v>
      </c>
      <c r="D375" s="185" t="s">
        <v>1564</v>
      </c>
      <c r="E375" s="61">
        <v>102468.22</v>
      </c>
      <c r="F375" s="83">
        <v>79236</v>
      </c>
      <c r="G375" s="44">
        <v>118259.71</v>
      </c>
      <c r="H375" s="21">
        <f>G375/F375</f>
        <v>1.4924997475894797</v>
      </c>
      <c r="I375" s="19">
        <f t="shared" si="34"/>
        <v>1.0496316483518352E-2</v>
      </c>
      <c r="J375" s="49">
        <v>197495.71</v>
      </c>
      <c r="K375" s="49">
        <v>79236</v>
      </c>
      <c r="L375" s="44">
        <f>J375-K375</f>
        <v>118259.70999999999</v>
      </c>
      <c r="M375" s="20">
        <v>39356</v>
      </c>
      <c r="N375" s="20">
        <v>39721</v>
      </c>
      <c r="O375" s="50">
        <v>39031</v>
      </c>
      <c r="P375" s="51">
        <v>39031</v>
      </c>
      <c r="Q375" s="103">
        <v>39057</v>
      </c>
      <c r="R375" s="101">
        <v>39057</v>
      </c>
    </row>
    <row r="376" spans="2:18" customFormat="1" x14ac:dyDescent="0.2">
      <c r="B376" s="17" t="s">
        <v>915</v>
      </c>
      <c r="C376" s="17" t="s">
        <v>916</v>
      </c>
      <c r="D376" s="185" t="s">
        <v>917</v>
      </c>
      <c r="E376" s="61">
        <v>107473.64</v>
      </c>
      <c r="F376" s="83">
        <v>116904.9</v>
      </c>
      <c r="G376" s="44">
        <v>-9431.26</v>
      </c>
      <c r="H376" s="19">
        <f>G376/F376</f>
        <v>-8.0674633826298137E-2</v>
      </c>
      <c r="I376" s="19">
        <f t="shared" si="34"/>
        <v>5.7119080666396113E-3</v>
      </c>
      <c r="J376" s="49">
        <v>107473.64</v>
      </c>
      <c r="K376" s="49">
        <v>116904.9</v>
      </c>
      <c r="L376" s="44">
        <f>J376-K376</f>
        <v>-9431.2599999999948</v>
      </c>
      <c r="M376" s="20">
        <v>39356</v>
      </c>
      <c r="N376" s="20">
        <v>39721</v>
      </c>
      <c r="O376" s="50">
        <v>39492</v>
      </c>
      <c r="P376" s="51">
        <v>39492</v>
      </c>
      <c r="Q376" s="103">
        <v>39717</v>
      </c>
      <c r="R376" s="101">
        <v>39717</v>
      </c>
    </row>
    <row r="377" spans="2:18" customFormat="1" x14ac:dyDescent="0.2">
      <c r="B377" s="17" t="s">
        <v>2793</v>
      </c>
      <c r="C377" s="17" t="s">
        <v>2794</v>
      </c>
      <c r="D377" s="185" t="s">
        <v>2369</v>
      </c>
      <c r="E377" s="61">
        <v>114028.42</v>
      </c>
      <c r="F377" s="83">
        <v>113732.7</v>
      </c>
      <c r="G377" s="44">
        <v>295.72000000000116</v>
      </c>
      <c r="H377" s="19">
        <f>G377/F377</f>
        <v>2.6001317123395574E-3</v>
      </c>
      <c r="I377" s="19">
        <f t="shared" si="34"/>
        <v>6.060275357047268E-3</v>
      </c>
      <c r="J377" s="49">
        <v>114028.42</v>
      </c>
      <c r="K377" s="49">
        <v>113732.7</v>
      </c>
      <c r="L377" s="44">
        <f>J377-K377</f>
        <v>295.72000000000116</v>
      </c>
      <c r="M377" s="20">
        <v>39356</v>
      </c>
      <c r="N377" s="20">
        <v>39721</v>
      </c>
      <c r="O377" s="50">
        <v>39393</v>
      </c>
      <c r="P377" s="51">
        <v>39393</v>
      </c>
      <c r="Q377" s="103">
        <v>39759</v>
      </c>
      <c r="R377" s="101">
        <v>39759</v>
      </c>
    </row>
    <row r="378" spans="2:18" customFormat="1" x14ac:dyDescent="0.2">
      <c r="B378" s="17" t="s">
        <v>649</v>
      </c>
      <c r="C378" s="17" t="s">
        <v>650</v>
      </c>
      <c r="D378" s="185" t="s">
        <v>650</v>
      </c>
      <c r="E378" s="61">
        <v>116228.69</v>
      </c>
      <c r="F378" s="83" t="s">
        <v>2801</v>
      </c>
      <c r="G378" s="71" t="s">
        <v>2907</v>
      </c>
      <c r="H378" s="35" t="s">
        <v>2907</v>
      </c>
      <c r="I378" s="19">
        <f t="shared" si="34"/>
        <v>6.6371393998506355E-3</v>
      </c>
      <c r="J378" s="49">
        <v>124882.53</v>
      </c>
      <c r="K378" s="49" t="s">
        <v>2801</v>
      </c>
      <c r="L378" s="44" t="s">
        <v>2907</v>
      </c>
      <c r="M378" s="20">
        <v>39356</v>
      </c>
      <c r="N378" s="20">
        <v>39721</v>
      </c>
      <c r="O378" s="50">
        <v>39343</v>
      </c>
      <c r="P378" s="51">
        <v>39343</v>
      </c>
      <c r="Q378" s="103">
        <v>39752</v>
      </c>
      <c r="R378" s="101">
        <v>39752</v>
      </c>
    </row>
    <row r="379" spans="2:18" customFormat="1" x14ac:dyDescent="0.2">
      <c r="B379" s="17" t="s">
        <v>1565</v>
      </c>
      <c r="C379" s="17" t="s">
        <v>1566</v>
      </c>
      <c r="D379" s="185" t="s">
        <v>1567</v>
      </c>
      <c r="E379" s="61">
        <v>117850.69</v>
      </c>
      <c r="F379" s="83">
        <v>571106</v>
      </c>
      <c r="G379" s="44">
        <v>100190.3</v>
      </c>
      <c r="H379" s="21">
        <f>G379/F379</f>
        <v>0.17543205639583545</v>
      </c>
      <c r="I379" s="19">
        <f t="shared" si="34"/>
        <v>3.5677425190728862E-2</v>
      </c>
      <c r="J379" s="49">
        <v>671296.3</v>
      </c>
      <c r="K379" s="49">
        <v>571106</v>
      </c>
      <c r="L379" s="44">
        <f>J379-K379</f>
        <v>100190.30000000005</v>
      </c>
      <c r="M379" s="20">
        <v>39356</v>
      </c>
      <c r="N379" s="20">
        <v>39721</v>
      </c>
      <c r="O379" s="50">
        <v>39031</v>
      </c>
      <c r="P379" s="51">
        <v>39031</v>
      </c>
      <c r="Q379" s="103">
        <v>39057</v>
      </c>
      <c r="R379" s="101">
        <v>39057</v>
      </c>
    </row>
    <row r="380" spans="2:18" customFormat="1" x14ac:dyDescent="0.2">
      <c r="B380" s="17" t="s">
        <v>2748</v>
      </c>
      <c r="C380" s="17" t="s">
        <v>2749</v>
      </c>
      <c r="D380" s="185" t="s">
        <v>2750</v>
      </c>
      <c r="E380" s="61">
        <v>118157.78</v>
      </c>
      <c r="F380" s="83">
        <v>247776</v>
      </c>
      <c r="G380" s="44">
        <v>-135915.57999999999</v>
      </c>
      <c r="H380" s="21">
        <f>G380/F380</f>
        <v>-0.54854215097507419</v>
      </c>
      <c r="I380" s="19">
        <f t="shared" si="34"/>
        <v>5.9450525294918351E-3</v>
      </c>
      <c r="J380" s="49">
        <v>111860.42</v>
      </c>
      <c r="K380" s="49">
        <v>247776</v>
      </c>
      <c r="L380" s="44">
        <f>J380-K380</f>
        <v>-135915.58000000002</v>
      </c>
      <c r="M380" s="20">
        <v>39356</v>
      </c>
      <c r="N380" s="20">
        <v>39721</v>
      </c>
      <c r="O380" s="50">
        <v>39377</v>
      </c>
      <c r="P380" s="51">
        <v>39377</v>
      </c>
      <c r="Q380" s="103">
        <v>39722</v>
      </c>
      <c r="R380" s="101">
        <v>39722</v>
      </c>
    </row>
    <row r="381" spans="2:18" customFormat="1" x14ac:dyDescent="0.2">
      <c r="B381" s="17" t="s">
        <v>645</v>
      </c>
      <c r="C381" s="17" t="s">
        <v>646</v>
      </c>
      <c r="D381" s="185" t="s">
        <v>646</v>
      </c>
      <c r="E381" s="61">
        <v>163206.73000000001</v>
      </c>
      <c r="F381" s="83" t="s">
        <v>2801</v>
      </c>
      <c r="G381" s="71" t="s">
        <v>2907</v>
      </c>
      <c r="H381" s="35" t="s">
        <v>2907</v>
      </c>
      <c r="I381" s="19">
        <f t="shared" si="34"/>
        <v>9.0812781187811289E-3</v>
      </c>
      <c r="J381" s="49">
        <v>170870.75</v>
      </c>
      <c r="K381" s="49" t="s">
        <v>2801</v>
      </c>
      <c r="L381" s="44" t="s">
        <v>2907</v>
      </c>
      <c r="M381" s="20">
        <v>39356</v>
      </c>
      <c r="N381" s="20">
        <v>39721</v>
      </c>
      <c r="O381" s="50">
        <v>39343</v>
      </c>
      <c r="P381" s="51">
        <v>39343</v>
      </c>
      <c r="Q381" s="103">
        <v>39752</v>
      </c>
      <c r="R381" s="101">
        <v>39752</v>
      </c>
    </row>
    <row r="382" spans="2:18" customFormat="1" x14ac:dyDescent="0.2">
      <c r="B382" s="17" t="s">
        <v>663</v>
      </c>
      <c r="C382" s="17" t="s">
        <v>664</v>
      </c>
      <c r="D382" s="185" t="s">
        <v>664</v>
      </c>
      <c r="E382" s="61">
        <v>197978.97</v>
      </c>
      <c r="F382" s="83" t="s">
        <v>2801</v>
      </c>
      <c r="G382" s="71" t="s">
        <v>2907</v>
      </c>
      <c r="H382" s="35" t="s">
        <v>2907</v>
      </c>
      <c r="I382" s="19">
        <f t="shared" si="34"/>
        <v>1.1296305705294446E-2</v>
      </c>
      <c r="J382" s="49">
        <v>212548.08</v>
      </c>
      <c r="K382" s="49" t="s">
        <v>2801</v>
      </c>
      <c r="L382" s="44" t="s">
        <v>2907</v>
      </c>
      <c r="M382" s="20">
        <v>39356</v>
      </c>
      <c r="N382" s="20">
        <v>39721</v>
      </c>
      <c r="O382" s="50">
        <v>39343</v>
      </c>
      <c r="P382" s="51">
        <v>39343</v>
      </c>
      <c r="Q382" s="103">
        <v>39752</v>
      </c>
      <c r="R382" s="101">
        <v>39752</v>
      </c>
    </row>
    <row r="383" spans="2:18" customFormat="1" x14ac:dyDescent="0.2">
      <c r="B383" s="17" t="s">
        <v>2248</v>
      </c>
      <c r="C383" s="17" t="s">
        <v>2249</v>
      </c>
      <c r="D383" s="185" t="s">
        <v>2249</v>
      </c>
      <c r="E383" s="61">
        <v>215061.23</v>
      </c>
      <c r="F383" s="83" t="s">
        <v>2801</v>
      </c>
      <c r="G383" s="71" t="s">
        <v>2907</v>
      </c>
      <c r="H383" s="35" t="s">
        <v>2907</v>
      </c>
      <c r="I383" s="19">
        <f t="shared" si="34"/>
        <v>1.2750029815501041E-2</v>
      </c>
      <c r="J383" s="49">
        <v>239900.94</v>
      </c>
      <c r="K383" s="49" t="s">
        <v>2801</v>
      </c>
      <c r="L383" s="44" t="s">
        <v>2907</v>
      </c>
      <c r="M383" s="20">
        <v>39356</v>
      </c>
      <c r="N383" s="20">
        <v>39721</v>
      </c>
      <c r="O383" s="50">
        <v>39343</v>
      </c>
      <c r="P383" s="51">
        <v>39343</v>
      </c>
      <c r="Q383" s="103">
        <v>39752</v>
      </c>
      <c r="R383" s="101">
        <v>39752</v>
      </c>
    </row>
    <row r="384" spans="2:18" customFormat="1" x14ac:dyDescent="0.2">
      <c r="B384" s="17" t="s">
        <v>653</v>
      </c>
      <c r="C384" s="17" t="s">
        <v>654</v>
      </c>
      <c r="D384" s="185" t="s">
        <v>654</v>
      </c>
      <c r="E384" s="61">
        <v>251634.57</v>
      </c>
      <c r="F384" s="83" t="s">
        <v>2801</v>
      </c>
      <c r="G384" s="71" t="s">
        <v>2907</v>
      </c>
      <c r="H384" s="35" t="s">
        <v>2907</v>
      </c>
      <c r="I384" s="19">
        <f t="shared" si="34"/>
        <v>1.4332470791969863E-2</v>
      </c>
      <c r="J384" s="49">
        <v>269675.7</v>
      </c>
      <c r="K384" s="49" t="s">
        <v>2801</v>
      </c>
      <c r="L384" s="44" t="s">
        <v>2907</v>
      </c>
      <c r="M384" s="20">
        <v>39356</v>
      </c>
      <c r="N384" s="20">
        <v>39721</v>
      </c>
      <c r="O384" s="50">
        <v>39343</v>
      </c>
      <c r="P384" s="51">
        <v>39343</v>
      </c>
      <c r="Q384" s="103">
        <v>39752</v>
      </c>
      <c r="R384" s="101">
        <v>39752</v>
      </c>
    </row>
    <row r="385" spans="2:18" customFormat="1" x14ac:dyDescent="0.2">
      <c r="B385" s="17" t="s">
        <v>1223</v>
      </c>
      <c r="C385" s="17" t="s">
        <v>1224</v>
      </c>
      <c r="D385" s="185" t="s">
        <v>1225</v>
      </c>
      <c r="E385" s="61">
        <v>255336.84</v>
      </c>
      <c r="F385" s="83">
        <v>218320.48</v>
      </c>
      <c r="G385" s="44">
        <v>37016.36</v>
      </c>
      <c r="H385" s="19">
        <f>G385/F385</f>
        <v>0.16955056163306345</v>
      </c>
      <c r="I385" s="19">
        <f t="shared" si="34"/>
        <v>1.3570402529459947E-2</v>
      </c>
      <c r="J385" s="49">
        <v>255336.84</v>
      </c>
      <c r="K385" s="49">
        <v>218320.48</v>
      </c>
      <c r="L385" s="44">
        <f>J385-K385</f>
        <v>37016.359999999986</v>
      </c>
      <c r="M385" s="20">
        <v>39356</v>
      </c>
      <c r="N385" s="20">
        <v>39721</v>
      </c>
      <c r="O385" s="50">
        <v>39504</v>
      </c>
      <c r="P385" s="51">
        <v>39504</v>
      </c>
      <c r="Q385" s="103">
        <v>39870</v>
      </c>
      <c r="R385" s="101">
        <v>39870</v>
      </c>
    </row>
    <row r="386" spans="2:18" customFormat="1" x14ac:dyDescent="0.2">
      <c r="B386" s="17" t="s">
        <v>900</v>
      </c>
      <c r="C386" s="17" t="s">
        <v>901</v>
      </c>
      <c r="D386" s="185" t="s">
        <v>902</v>
      </c>
      <c r="E386" s="61">
        <v>277711.48</v>
      </c>
      <c r="F386" s="83">
        <v>11486</v>
      </c>
      <c r="G386" s="44">
        <v>283837.65000000002</v>
      </c>
      <c r="H386" s="19">
        <f>G386/F386</f>
        <v>24.711618492077314</v>
      </c>
      <c r="I386" s="19">
        <f t="shared" si="34"/>
        <v>1.5695583946951582E-2</v>
      </c>
      <c r="J386" s="49">
        <v>295323.65000000002</v>
      </c>
      <c r="K386" s="49">
        <v>11486</v>
      </c>
      <c r="L386" s="44">
        <f>J386-K386</f>
        <v>283837.65000000002</v>
      </c>
      <c r="M386" s="20">
        <v>39356</v>
      </c>
      <c r="N386" s="20">
        <v>39721</v>
      </c>
      <c r="O386" s="50">
        <v>39484</v>
      </c>
      <c r="P386" s="51">
        <v>39484</v>
      </c>
      <c r="Q386" s="103">
        <v>39850</v>
      </c>
      <c r="R386" s="101">
        <v>39850</v>
      </c>
    </row>
    <row r="387" spans="2:18" customFormat="1" x14ac:dyDescent="0.2">
      <c r="B387" s="17" t="s">
        <v>2410</v>
      </c>
      <c r="C387" s="17" t="s">
        <v>2411</v>
      </c>
      <c r="D387" s="185" t="s">
        <v>2412</v>
      </c>
      <c r="E387" s="61">
        <v>290851.87</v>
      </c>
      <c r="F387" s="83">
        <v>242742</v>
      </c>
      <c r="G387" s="44">
        <v>48099.08</v>
      </c>
      <c r="H387" s="19">
        <f>G387/F387</f>
        <v>0.19814898122286215</v>
      </c>
      <c r="I387" s="19">
        <f t="shared" si="34"/>
        <v>1.5457348527156767E-2</v>
      </c>
      <c r="J387" s="49">
        <v>290841.08</v>
      </c>
      <c r="K387" s="49">
        <v>242742</v>
      </c>
      <c r="L387" s="44">
        <f>J387-K387</f>
        <v>48099.080000000016</v>
      </c>
      <c r="M387" s="20">
        <v>39356</v>
      </c>
      <c r="N387" s="20">
        <v>39721</v>
      </c>
      <c r="O387" s="50">
        <v>39437</v>
      </c>
      <c r="P387" s="51">
        <v>39437</v>
      </c>
      <c r="Q387" s="103">
        <v>39803</v>
      </c>
      <c r="R387" s="101">
        <v>39803</v>
      </c>
    </row>
    <row r="388" spans="2:18" customFormat="1" x14ac:dyDescent="0.2">
      <c r="B388" s="17" t="s">
        <v>2367</v>
      </c>
      <c r="C388" s="17" t="s">
        <v>2368</v>
      </c>
      <c r="D388" s="185" t="s">
        <v>607</v>
      </c>
      <c r="E388" s="61">
        <v>297681.58</v>
      </c>
      <c r="F388" s="83">
        <v>246240.25</v>
      </c>
      <c r="G388" s="44">
        <v>51441.33</v>
      </c>
      <c r="H388" s="19">
        <f>G388/F388</f>
        <v>0.20890707347803619</v>
      </c>
      <c r="I388" s="19">
        <f t="shared" si="34"/>
        <v>1.5820900995742071E-2</v>
      </c>
      <c r="J388" s="49">
        <v>297681.58</v>
      </c>
      <c r="K388" s="49">
        <v>246240.25</v>
      </c>
      <c r="L388" s="44">
        <f>J388-K388</f>
        <v>51441.330000000016</v>
      </c>
      <c r="M388" s="20">
        <v>39356</v>
      </c>
      <c r="N388" s="20">
        <v>39721</v>
      </c>
      <c r="O388" s="50">
        <v>39219</v>
      </c>
      <c r="P388" s="51">
        <v>39219</v>
      </c>
      <c r="Q388" s="103">
        <v>39585</v>
      </c>
      <c r="R388" s="101">
        <v>39585</v>
      </c>
    </row>
    <row r="389" spans="2:18" customFormat="1" x14ac:dyDescent="0.2">
      <c r="B389" s="17" t="s">
        <v>661</v>
      </c>
      <c r="C389" s="17" t="s">
        <v>662</v>
      </c>
      <c r="D389" s="185" t="s">
        <v>662</v>
      </c>
      <c r="E389" s="61">
        <v>346425.5</v>
      </c>
      <c r="F389" s="83" t="s">
        <v>2801</v>
      </c>
      <c r="G389" s="71" t="s">
        <v>2907</v>
      </c>
      <c r="H389" s="36" t="s">
        <v>2907</v>
      </c>
      <c r="I389" s="19">
        <f t="shared" si="34"/>
        <v>1.9462674181519323E-2</v>
      </c>
      <c r="J389" s="49">
        <v>366204.15</v>
      </c>
      <c r="K389" s="49" t="s">
        <v>2801</v>
      </c>
      <c r="L389" s="44" t="s">
        <v>2907</v>
      </c>
      <c r="M389" s="20">
        <v>39356</v>
      </c>
      <c r="N389" s="20">
        <v>39721</v>
      </c>
      <c r="O389" s="50">
        <v>39343</v>
      </c>
      <c r="P389" s="51">
        <v>39343</v>
      </c>
      <c r="Q389" s="103">
        <v>39752</v>
      </c>
      <c r="R389" s="101">
        <v>39752</v>
      </c>
    </row>
    <row r="390" spans="2:18" customFormat="1" x14ac:dyDescent="0.2">
      <c r="B390" s="17" t="s">
        <v>659</v>
      </c>
      <c r="C390" s="17" t="s">
        <v>660</v>
      </c>
      <c r="D390" s="185" t="s">
        <v>660</v>
      </c>
      <c r="E390" s="61">
        <v>346829.64</v>
      </c>
      <c r="F390" s="83" t="s">
        <v>2801</v>
      </c>
      <c r="G390" s="71" t="s">
        <v>2907</v>
      </c>
      <c r="H390" s="35" t="s">
        <v>2907</v>
      </c>
      <c r="I390" s="19">
        <f t="shared" si="34"/>
        <v>1.9546947349758044E-2</v>
      </c>
      <c r="J390" s="49">
        <v>367789.81</v>
      </c>
      <c r="K390" s="49" t="s">
        <v>2801</v>
      </c>
      <c r="L390" s="44" t="s">
        <v>2907</v>
      </c>
      <c r="M390" s="20">
        <v>39356</v>
      </c>
      <c r="N390" s="20">
        <v>39721</v>
      </c>
      <c r="O390" s="50">
        <v>39343</v>
      </c>
      <c r="P390" s="51">
        <v>39343</v>
      </c>
      <c r="Q390" s="103">
        <v>39752</v>
      </c>
      <c r="R390" s="101">
        <v>39752</v>
      </c>
    </row>
    <row r="391" spans="2:18" customFormat="1" x14ac:dyDescent="0.2">
      <c r="B391" s="17" t="s">
        <v>651</v>
      </c>
      <c r="C391" s="17" t="s">
        <v>652</v>
      </c>
      <c r="D391" s="185" t="s">
        <v>652</v>
      </c>
      <c r="E391" s="61">
        <v>361865.11</v>
      </c>
      <c r="F391" s="83" t="s">
        <v>2801</v>
      </c>
      <c r="G391" s="71" t="s">
        <v>2907</v>
      </c>
      <c r="H391" s="35" t="s">
        <v>2907</v>
      </c>
      <c r="I391" s="19">
        <f t="shared" si="34"/>
        <v>2.034044572101322E-2</v>
      </c>
      <c r="J391" s="49">
        <v>382720.05</v>
      </c>
      <c r="K391" s="49" t="s">
        <v>2801</v>
      </c>
      <c r="L391" s="44" t="s">
        <v>2907</v>
      </c>
      <c r="M391" s="20">
        <v>39356</v>
      </c>
      <c r="N391" s="20">
        <v>39721</v>
      </c>
      <c r="O391" s="50">
        <v>39343</v>
      </c>
      <c r="P391" s="51">
        <v>39343</v>
      </c>
      <c r="Q391" s="103">
        <v>39752</v>
      </c>
      <c r="R391" s="101">
        <v>39752</v>
      </c>
    </row>
    <row r="392" spans="2:18" customFormat="1" x14ac:dyDescent="0.2">
      <c r="B392" s="17" t="s">
        <v>677</v>
      </c>
      <c r="C392" s="17" t="s">
        <v>678</v>
      </c>
      <c r="D392" s="185" t="s">
        <v>678</v>
      </c>
      <c r="E392" s="61">
        <v>374711.38</v>
      </c>
      <c r="F392" s="83" t="s">
        <v>2801</v>
      </c>
      <c r="G392" s="71" t="s">
        <v>2907</v>
      </c>
      <c r="H392" s="35" t="s">
        <v>2907</v>
      </c>
      <c r="I392" s="19">
        <f t="shared" si="34"/>
        <v>2.1563213432855811E-2</v>
      </c>
      <c r="J392" s="49">
        <v>405727.3</v>
      </c>
      <c r="K392" s="49" t="s">
        <v>2801</v>
      </c>
      <c r="L392" s="44" t="s">
        <v>2907</v>
      </c>
      <c r="M392" s="20">
        <v>39356</v>
      </c>
      <c r="N392" s="20">
        <v>39721</v>
      </c>
      <c r="O392" s="50">
        <v>39343</v>
      </c>
      <c r="P392" s="51">
        <v>39343</v>
      </c>
      <c r="Q392" s="103">
        <v>39752</v>
      </c>
      <c r="R392" s="101">
        <v>39752</v>
      </c>
    </row>
    <row r="393" spans="2:18" customFormat="1" x14ac:dyDescent="0.2">
      <c r="B393" s="17" t="s">
        <v>667</v>
      </c>
      <c r="C393" s="17" t="s">
        <v>668</v>
      </c>
      <c r="D393" s="185" t="s">
        <v>668</v>
      </c>
      <c r="E393" s="61">
        <v>454293.99</v>
      </c>
      <c r="F393" s="83" t="s">
        <v>2801</v>
      </c>
      <c r="G393" s="71" t="s">
        <v>2907</v>
      </c>
      <c r="H393" s="35" t="s">
        <v>2907</v>
      </c>
      <c r="I393" s="19">
        <f t="shared" si="34"/>
        <v>2.5974117062566207E-2</v>
      </c>
      <c r="J393" s="49">
        <v>488721.61</v>
      </c>
      <c r="K393" s="49" t="s">
        <v>2801</v>
      </c>
      <c r="L393" s="44" t="s">
        <v>2907</v>
      </c>
      <c r="M393" s="20">
        <v>39356</v>
      </c>
      <c r="N393" s="20">
        <v>39721</v>
      </c>
      <c r="O393" s="50">
        <v>39343</v>
      </c>
      <c r="P393" s="51">
        <v>39343</v>
      </c>
      <c r="Q393" s="103">
        <v>39752</v>
      </c>
      <c r="R393" s="101">
        <v>39752</v>
      </c>
    </row>
    <row r="394" spans="2:18" customFormat="1" x14ac:dyDescent="0.2">
      <c r="B394" s="17" t="s">
        <v>671</v>
      </c>
      <c r="C394" s="17" t="s">
        <v>672</v>
      </c>
      <c r="D394" s="185" t="s">
        <v>672</v>
      </c>
      <c r="E394" s="61">
        <v>456900.07</v>
      </c>
      <c r="F394" s="83" t="s">
        <v>2801</v>
      </c>
      <c r="G394" s="71" t="s">
        <v>2907</v>
      </c>
      <c r="H394" s="36" t="s">
        <v>2907</v>
      </c>
      <c r="I394" s="19">
        <f t="shared" si="34"/>
        <v>2.560327281725553E-2</v>
      </c>
      <c r="J394" s="49">
        <v>481743.91</v>
      </c>
      <c r="K394" s="49" t="s">
        <v>2801</v>
      </c>
      <c r="L394" s="44" t="s">
        <v>2907</v>
      </c>
      <c r="M394" s="20">
        <v>39356</v>
      </c>
      <c r="N394" s="20">
        <v>39721</v>
      </c>
      <c r="O394" s="50">
        <v>39343</v>
      </c>
      <c r="P394" s="51">
        <v>39343</v>
      </c>
      <c r="Q394" s="103">
        <v>39752</v>
      </c>
      <c r="R394" s="101">
        <v>39752</v>
      </c>
    </row>
    <row r="395" spans="2:18" customFormat="1" x14ac:dyDescent="0.2">
      <c r="B395" s="17" t="s">
        <v>647</v>
      </c>
      <c r="C395" s="17" t="s">
        <v>648</v>
      </c>
      <c r="D395" s="185" t="s">
        <v>648</v>
      </c>
      <c r="E395" s="61">
        <v>468869.89</v>
      </c>
      <c r="F395" s="83" t="s">
        <v>2801</v>
      </c>
      <c r="G395" s="71" t="s">
        <v>2907</v>
      </c>
      <c r="H395" s="35" t="s">
        <v>2907</v>
      </c>
      <c r="I395" s="19">
        <f t="shared" si="34"/>
        <v>2.6071538813617297E-2</v>
      </c>
      <c r="J395" s="49">
        <v>490554.67</v>
      </c>
      <c r="K395" s="49" t="s">
        <v>2801</v>
      </c>
      <c r="L395" s="44" t="s">
        <v>2907</v>
      </c>
      <c r="M395" s="20">
        <v>39356</v>
      </c>
      <c r="N395" s="20">
        <v>39721</v>
      </c>
      <c r="O395" s="50">
        <v>39343</v>
      </c>
      <c r="P395" s="51">
        <v>39343</v>
      </c>
      <c r="Q395" s="103">
        <v>39946</v>
      </c>
      <c r="R395" s="101">
        <v>39946</v>
      </c>
    </row>
    <row r="396" spans="2:18" customFormat="1" x14ac:dyDescent="0.2">
      <c r="B396" s="17" t="s">
        <v>2250</v>
      </c>
      <c r="C396" s="17" t="s">
        <v>2251</v>
      </c>
      <c r="D396" s="185" t="s">
        <v>2251</v>
      </c>
      <c r="E396" s="61">
        <v>542305.85</v>
      </c>
      <c r="F396" s="83" t="s">
        <v>2801</v>
      </c>
      <c r="G396" s="71" t="s">
        <v>2907</v>
      </c>
      <c r="H396" s="35" t="s">
        <v>2907</v>
      </c>
      <c r="I396" s="19">
        <f t="shared" si="34"/>
        <v>2.9770252697266478E-2</v>
      </c>
      <c r="J396" s="49">
        <v>560148.62</v>
      </c>
      <c r="K396" s="49" t="s">
        <v>2801</v>
      </c>
      <c r="L396" s="44" t="s">
        <v>2907</v>
      </c>
      <c r="M396" s="20">
        <v>39356</v>
      </c>
      <c r="N396" s="20">
        <v>39721</v>
      </c>
      <c r="O396" s="50">
        <v>39343</v>
      </c>
      <c r="P396" s="51">
        <v>39343</v>
      </c>
      <c r="Q396" s="103">
        <v>39752</v>
      </c>
      <c r="R396" s="101">
        <v>39752</v>
      </c>
    </row>
    <row r="397" spans="2:18" customFormat="1" x14ac:dyDescent="0.2">
      <c r="B397" s="17" t="s">
        <v>2372</v>
      </c>
      <c r="C397" s="17" t="s">
        <v>2373</v>
      </c>
      <c r="D397" s="185" t="s">
        <v>2374</v>
      </c>
      <c r="E397" s="61">
        <v>659253.51</v>
      </c>
      <c r="F397" s="83">
        <v>583548</v>
      </c>
      <c r="G397" s="44">
        <v>-196895.12</v>
      </c>
      <c r="H397" s="19">
        <f>G397/F397</f>
        <v>-0.33741032442918151</v>
      </c>
      <c r="I397" s="19">
        <f t="shared" si="34"/>
        <v>2.0549464075669509E-2</v>
      </c>
      <c r="J397" s="49">
        <v>386652.88</v>
      </c>
      <c r="K397" s="49">
        <v>583548</v>
      </c>
      <c r="L397" s="44">
        <f>J397-K397</f>
        <v>-196895.12</v>
      </c>
      <c r="M397" s="20">
        <v>39356</v>
      </c>
      <c r="N397" s="20">
        <v>39721</v>
      </c>
      <c r="O397" s="50">
        <v>39395</v>
      </c>
      <c r="P397" s="51">
        <v>39395</v>
      </c>
      <c r="Q397" s="103">
        <v>39761</v>
      </c>
      <c r="R397" s="101">
        <v>39761</v>
      </c>
    </row>
    <row r="398" spans="2:18" customFormat="1" x14ac:dyDescent="0.2">
      <c r="B398" s="17" t="s">
        <v>655</v>
      </c>
      <c r="C398" s="17" t="s">
        <v>656</v>
      </c>
      <c r="D398" s="185" t="s">
        <v>656</v>
      </c>
      <c r="E398" s="61">
        <v>671027.30000000005</v>
      </c>
      <c r="F398" s="83" t="s">
        <v>2801</v>
      </c>
      <c r="G398" s="71" t="s">
        <v>2907</v>
      </c>
      <c r="H398" s="36" t="s">
        <v>2907</v>
      </c>
      <c r="I398" s="19">
        <f t="shared" ref="I398:I403" si="39">J398/18815716</f>
        <v>3.7548910177003098E-2</v>
      </c>
      <c r="J398" s="49">
        <v>706509.63</v>
      </c>
      <c r="K398" s="49" t="s">
        <v>2801</v>
      </c>
      <c r="L398" s="44" t="s">
        <v>2907</v>
      </c>
      <c r="M398" s="20">
        <v>39356</v>
      </c>
      <c r="N398" s="20">
        <v>39721</v>
      </c>
      <c r="O398" s="50">
        <v>39343</v>
      </c>
      <c r="P398" s="51">
        <v>39343</v>
      </c>
      <c r="Q398" s="103">
        <v>39752</v>
      </c>
      <c r="R398" s="101">
        <v>39752</v>
      </c>
    </row>
    <row r="399" spans="2:18" customFormat="1" x14ac:dyDescent="0.2">
      <c r="B399" s="17" t="s">
        <v>673</v>
      </c>
      <c r="C399" s="17" t="s">
        <v>674</v>
      </c>
      <c r="D399" s="185" t="s">
        <v>674</v>
      </c>
      <c r="E399" s="61">
        <v>899811.85</v>
      </c>
      <c r="F399" s="83" t="s">
        <v>2801</v>
      </c>
      <c r="G399" s="71" t="s">
        <v>2907</v>
      </c>
      <c r="H399" s="35" t="s">
        <v>2907</v>
      </c>
      <c r="I399" s="19">
        <f t="shared" si="39"/>
        <v>5.0354878336811633E-2</v>
      </c>
      <c r="J399" s="49">
        <v>947463.09</v>
      </c>
      <c r="K399" s="49" t="s">
        <v>2801</v>
      </c>
      <c r="L399" s="44" t="s">
        <v>2907</v>
      </c>
      <c r="M399" s="20">
        <v>39356</v>
      </c>
      <c r="N399" s="20">
        <v>39721</v>
      </c>
      <c r="O399" s="50">
        <v>39343</v>
      </c>
      <c r="P399" s="51">
        <v>39343</v>
      </c>
      <c r="Q399" s="103">
        <v>39752</v>
      </c>
      <c r="R399" s="101">
        <v>39752</v>
      </c>
    </row>
    <row r="400" spans="2:18" customFormat="1" x14ac:dyDescent="0.2">
      <c r="B400" s="17" t="s">
        <v>641</v>
      </c>
      <c r="C400" s="17" t="s">
        <v>642</v>
      </c>
      <c r="D400" s="185" t="s">
        <v>642</v>
      </c>
      <c r="E400" s="61">
        <v>1073058.5</v>
      </c>
      <c r="F400" s="83" t="s">
        <v>2801</v>
      </c>
      <c r="G400" s="71" t="s">
        <v>2907</v>
      </c>
      <c r="H400" s="36" t="s">
        <v>2907</v>
      </c>
      <c r="I400" s="19">
        <f t="shared" si="39"/>
        <v>5.9208339985573767E-2</v>
      </c>
      <c r="J400" s="49">
        <v>1114047.31</v>
      </c>
      <c r="K400" s="49" t="s">
        <v>2801</v>
      </c>
      <c r="L400" s="44" t="s">
        <v>2907</v>
      </c>
      <c r="M400" s="20">
        <v>39356</v>
      </c>
      <c r="N400" s="20">
        <v>39721</v>
      </c>
      <c r="O400" s="50">
        <v>39343</v>
      </c>
      <c r="P400" s="51">
        <v>39343</v>
      </c>
      <c r="Q400" s="103">
        <v>39752</v>
      </c>
      <c r="R400" s="101">
        <v>39752</v>
      </c>
    </row>
    <row r="401" spans="1:18" x14ac:dyDescent="0.2">
      <c r="A401"/>
      <c r="B401" s="17" t="s">
        <v>2252</v>
      </c>
      <c r="C401" s="17" t="s">
        <v>2253</v>
      </c>
      <c r="D401" s="185" t="s">
        <v>2253</v>
      </c>
      <c r="E401" s="61">
        <v>1397017.03</v>
      </c>
      <c r="F401" s="83" t="s">
        <v>2801</v>
      </c>
      <c r="G401" s="71" t="s">
        <v>2907</v>
      </c>
      <c r="H401" s="35" t="s">
        <v>2907</v>
      </c>
      <c r="I401" s="19">
        <f t="shared" si="39"/>
        <v>7.8382802971728532E-2</v>
      </c>
      <c r="J401" s="49">
        <v>1474828.56</v>
      </c>
      <c r="K401" s="49" t="s">
        <v>2801</v>
      </c>
      <c r="L401" s="44" t="s">
        <v>2907</v>
      </c>
      <c r="M401" s="20">
        <v>39356</v>
      </c>
      <c r="N401" s="20">
        <v>39721</v>
      </c>
      <c r="O401" s="50">
        <v>39343</v>
      </c>
      <c r="P401" s="51">
        <v>39343</v>
      </c>
      <c r="Q401" s="103">
        <v>39752</v>
      </c>
      <c r="R401" s="101">
        <v>39752</v>
      </c>
    </row>
    <row r="402" spans="1:18" x14ac:dyDescent="0.2">
      <c r="A402"/>
      <c r="B402" s="17" t="s">
        <v>1312</v>
      </c>
      <c r="C402" s="17" t="s">
        <v>1313</v>
      </c>
      <c r="D402" s="185" t="s">
        <v>1314</v>
      </c>
      <c r="E402" s="61">
        <v>1531917.59</v>
      </c>
      <c r="F402" s="83">
        <v>2088080.62</v>
      </c>
      <c r="G402" s="44">
        <v>625043.31999999995</v>
      </c>
      <c r="H402" s="19">
        <f>G402/F402</f>
        <v>0.29933869124267815</v>
      </c>
      <c r="I402" s="19">
        <f t="shared" si="39"/>
        <v>0.14419456267303354</v>
      </c>
      <c r="J402" s="49">
        <v>2713123.94</v>
      </c>
      <c r="K402" s="49">
        <v>2088080.62</v>
      </c>
      <c r="L402" s="44">
        <f>J402-K402</f>
        <v>625043.31999999983</v>
      </c>
      <c r="M402" s="20">
        <v>39356</v>
      </c>
      <c r="N402" s="20">
        <v>39721</v>
      </c>
      <c r="O402" s="50">
        <v>39583</v>
      </c>
      <c r="P402" s="51">
        <v>39583</v>
      </c>
      <c r="Q402" s="103">
        <v>39813</v>
      </c>
      <c r="R402" s="101">
        <v>39813</v>
      </c>
    </row>
    <row r="403" spans="1:18" x14ac:dyDescent="0.2">
      <c r="A403"/>
      <c r="B403" s="17" t="s">
        <v>643</v>
      </c>
      <c r="C403" s="17" t="s">
        <v>644</v>
      </c>
      <c r="D403" s="185" t="s">
        <v>644</v>
      </c>
      <c r="E403" s="61">
        <v>2026194.82</v>
      </c>
      <c r="F403" s="83" t="s">
        <v>2801</v>
      </c>
      <c r="G403" s="71" t="s">
        <v>2907</v>
      </c>
      <c r="H403" s="35" t="s">
        <v>2907</v>
      </c>
      <c r="I403" s="19">
        <f t="shared" si="39"/>
        <v>0.11271702602228902</v>
      </c>
      <c r="J403" s="49">
        <v>2120851.5499999998</v>
      </c>
      <c r="K403" s="49" t="s">
        <v>2801</v>
      </c>
      <c r="L403" s="44" t="s">
        <v>2907</v>
      </c>
      <c r="M403" s="20">
        <v>39356</v>
      </c>
      <c r="N403" s="20">
        <v>39721</v>
      </c>
      <c r="O403" s="50">
        <v>39343</v>
      </c>
      <c r="P403" s="51">
        <v>39343</v>
      </c>
      <c r="Q403" s="103">
        <v>39752</v>
      </c>
      <c r="R403" s="101">
        <v>39752</v>
      </c>
    </row>
    <row r="404" spans="1:18" x14ac:dyDescent="0.2">
      <c r="A404"/>
      <c r="B404" s="52"/>
      <c r="F404" s="90"/>
      <c r="H404" s="54"/>
      <c r="K404" s="92"/>
      <c r="M404" s="56"/>
      <c r="N404" s="56"/>
      <c r="O404" s="52"/>
      <c r="P404" s="52"/>
      <c r="Q404" s="52"/>
      <c r="R404" s="52"/>
    </row>
    <row r="405" spans="1:18" s="13" customFormat="1" x14ac:dyDescent="0.2">
      <c r="B405" s="52"/>
      <c r="D405" s="184"/>
      <c r="E405" s="53"/>
      <c r="F405" s="90"/>
      <c r="G405" s="55"/>
      <c r="H405" s="54"/>
      <c r="I405" s="54"/>
      <c r="J405" s="55"/>
      <c r="K405" s="92"/>
      <c r="L405" s="55"/>
      <c r="M405" s="56"/>
      <c r="N405" s="56"/>
      <c r="O405" s="52"/>
      <c r="P405" s="52"/>
      <c r="Q405" s="52"/>
      <c r="R405" s="52"/>
    </row>
    <row r="406" spans="1:18" x14ac:dyDescent="0.2">
      <c r="B406" s="52"/>
      <c r="F406" s="90"/>
      <c r="H406" s="54"/>
      <c r="K406" s="92"/>
      <c r="M406" s="56"/>
      <c r="N406" s="56"/>
      <c r="O406" s="52"/>
      <c r="P406" s="52"/>
      <c r="Q406" s="52"/>
      <c r="R406" s="52"/>
    </row>
    <row r="407" spans="1:18" x14ac:dyDescent="0.2">
      <c r="B407" s="52"/>
      <c r="F407" s="90"/>
      <c r="H407" s="54"/>
      <c r="K407" s="92"/>
      <c r="M407" s="56"/>
      <c r="N407" s="56"/>
      <c r="O407" s="52"/>
      <c r="P407" s="52"/>
      <c r="Q407" s="52"/>
      <c r="R407" s="52"/>
    </row>
    <row r="408" spans="1:18" x14ac:dyDescent="0.2">
      <c r="B408" s="52"/>
      <c r="F408" s="90"/>
      <c r="H408" s="54"/>
      <c r="K408" s="92"/>
      <c r="M408" s="56"/>
      <c r="N408" s="56"/>
      <c r="O408" s="52"/>
      <c r="P408" s="52"/>
      <c r="Q408" s="52"/>
      <c r="R408" s="52"/>
    </row>
    <row r="409" spans="1:18" x14ac:dyDescent="0.2">
      <c r="B409" s="52"/>
      <c r="F409" s="90"/>
      <c r="H409" s="54"/>
      <c r="K409" s="92"/>
      <c r="M409" s="56"/>
      <c r="N409" s="56"/>
      <c r="O409" s="52"/>
      <c r="P409" s="52"/>
      <c r="Q409" s="52"/>
      <c r="R409" s="52"/>
    </row>
    <row r="410" spans="1:18" x14ac:dyDescent="0.2">
      <c r="B410" s="52"/>
      <c r="F410" s="90"/>
      <c r="H410" s="54"/>
      <c r="K410" s="92"/>
      <c r="M410" s="56"/>
      <c r="N410" s="56"/>
      <c r="O410" s="52"/>
      <c r="P410" s="52"/>
      <c r="Q410" s="52"/>
      <c r="R410" s="52"/>
    </row>
    <row r="411" spans="1:18" x14ac:dyDescent="0.2">
      <c r="B411" s="52"/>
      <c r="F411" s="90"/>
      <c r="H411" s="54"/>
      <c r="K411" s="92"/>
      <c r="M411" s="56"/>
      <c r="N411" s="56"/>
      <c r="O411" s="52"/>
      <c r="P411" s="52"/>
      <c r="Q411" s="52"/>
      <c r="R411" s="52"/>
    </row>
    <row r="412" spans="1:18" x14ac:dyDescent="0.2">
      <c r="B412" s="52"/>
      <c r="F412" s="90"/>
      <c r="H412" s="54"/>
      <c r="K412" s="92"/>
      <c r="M412" s="56"/>
      <c r="N412" s="56"/>
      <c r="O412" s="52"/>
      <c r="P412" s="52"/>
      <c r="Q412" s="52"/>
      <c r="R412" s="52"/>
    </row>
    <row r="413" spans="1:18" x14ac:dyDescent="0.2">
      <c r="B413" s="52"/>
      <c r="F413" s="90"/>
      <c r="H413" s="54"/>
      <c r="K413" s="92"/>
      <c r="M413" s="56"/>
      <c r="N413" s="56"/>
      <c r="O413" s="52"/>
      <c r="P413" s="52"/>
      <c r="Q413" s="52"/>
      <c r="R413" s="52"/>
    </row>
    <row r="414" spans="1:18" x14ac:dyDescent="0.2">
      <c r="B414" s="52"/>
      <c r="F414" s="90"/>
      <c r="H414" s="54"/>
      <c r="K414" s="92"/>
      <c r="M414" s="56"/>
      <c r="N414" s="56"/>
      <c r="O414" s="52"/>
      <c r="P414" s="52"/>
      <c r="Q414" s="52"/>
      <c r="R414" s="52"/>
    </row>
    <row r="415" spans="1:18" x14ac:dyDescent="0.2">
      <c r="B415" s="52"/>
      <c r="F415" s="90"/>
      <c r="H415" s="54"/>
      <c r="K415" s="92"/>
      <c r="M415" s="56"/>
      <c r="N415" s="56"/>
      <c r="O415" s="52"/>
      <c r="P415" s="52"/>
      <c r="Q415" s="52"/>
      <c r="R415" s="52"/>
    </row>
    <row r="416" spans="1:18" x14ac:dyDescent="0.2">
      <c r="B416" s="52"/>
      <c r="F416" s="90"/>
      <c r="H416" s="54"/>
      <c r="K416" s="92"/>
      <c r="M416" s="56"/>
      <c r="N416" s="56"/>
      <c r="O416" s="52"/>
      <c r="P416" s="52"/>
      <c r="Q416" s="52"/>
      <c r="R416" s="52"/>
    </row>
    <row r="417" spans="2:18" x14ac:dyDescent="0.2">
      <c r="B417" s="52"/>
      <c r="F417" s="90"/>
      <c r="H417" s="54"/>
      <c r="K417" s="92"/>
      <c r="M417" s="56"/>
      <c r="N417" s="56"/>
      <c r="O417" s="52"/>
      <c r="P417" s="52"/>
      <c r="Q417" s="52"/>
      <c r="R417" s="52"/>
    </row>
    <row r="418" spans="2:18" x14ac:dyDescent="0.2">
      <c r="B418" s="52"/>
      <c r="F418" s="90"/>
      <c r="H418" s="54"/>
      <c r="K418" s="92"/>
      <c r="M418" s="56"/>
      <c r="N418" s="56"/>
      <c r="O418" s="52"/>
      <c r="P418" s="52"/>
      <c r="Q418" s="52"/>
      <c r="R418" s="52"/>
    </row>
    <row r="419" spans="2:18" x14ac:dyDescent="0.2">
      <c r="B419" s="52"/>
      <c r="F419" s="90"/>
      <c r="H419" s="54"/>
      <c r="K419" s="92"/>
      <c r="M419" s="56"/>
      <c r="N419" s="56"/>
      <c r="O419" s="52"/>
      <c r="P419" s="52"/>
      <c r="Q419" s="52"/>
      <c r="R419" s="52"/>
    </row>
    <row r="420" spans="2:18" x14ac:dyDescent="0.2">
      <c r="B420" s="52"/>
      <c r="F420" s="90"/>
      <c r="H420" s="54"/>
      <c r="K420" s="92"/>
      <c r="M420" s="56"/>
      <c r="N420" s="56"/>
      <c r="O420" s="52"/>
      <c r="P420" s="52"/>
      <c r="Q420" s="52"/>
      <c r="R420" s="52"/>
    </row>
    <row r="421" spans="2:18" x14ac:dyDescent="0.2">
      <c r="B421" s="52"/>
      <c r="F421" s="90"/>
      <c r="H421" s="54"/>
      <c r="K421" s="92"/>
      <c r="M421" s="56"/>
      <c r="N421" s="56"/>
      <c r="O421" s="52"/>
      <c r="P421" s="52"/>
      <c r="Q421" s="52"/>
      <c r="R421" s="52"/>
    </row>
    <row r="422" spans="2:18" x14ac:dyDescent="0.2">
      <c r="B422" s="52"/>
      <c r="F422" s="90"/>
      <c r="H422" s="54"/>
      <c r="K422" s="92"/>
      <c r="M422" s="56"/>
      <c r="N422" s="56"/>
      <c r="O422" s="52"/>
      <c r="P422" s="52"/>
      <c r="Q422" s="52"/>
      <c r="R422" s="52"/>
    </row>
    <row r="423" spans="2:18" x14ac:dyDescent="0.2">
      <c r="B423" s="52"/>
      <c r="F423" s="90"/>
      <c r="H423" s="54"/>
      <c r="K423" s="92"/>
      <c r="M423" s="56"/>
      <c r="N423" s="56"/>
      <c r="O423" s="52"/>
      <c r="P423" s="52"/>
      <c r="Q423" s="52"/>
      <c r="R423" s="52"/>
    </row>
    <row r="424" spans="2:18" x14ac:dyDescent="0.2">
      <c r="B424" s="52"/>
      <c r="F424" s="90"/>
      <c r="H424" s="54"/>
      <c r="K424" s="92"/>
      <c r="M424" s="56"/>
      <c r="N424" s="56"/>
      <c r="O424" s="52"/>
      <c r="P424" s="52"/>
      <c r="Q424" s="52"/>
      <c r="R424" s="52"/>
    </row>
    <row r="425" spans="2:18" x14ac:dyDescent="0.2">
      <c r="B425" s="52"/>
      <c r="F425" s="90"/>
      <c r="H425" s="54"/>
      <c r="K425" s="92"/>
      <c r="M425" s="56"/>
      <c r="N425" s="56"/>
      <c r="O425" s="52"/>
      <c r="P425" s="52"/>
      <c r="Q425" s="52"/>
      <c r="R425" s="52"/>
    </row>
    <row r="426" spans="2:18" x14ac:dyDescent="0.2">
      <c r="B426" s="52"/>
      <c r="F426" s="90"/>
      <c r="H426" s="54"/>
      <c r="K426" s="92"/>
      <c r="M426" s="56"/>
      <c r="N426" s="56"/>
      <c r="O426" s="52"/>
      <c r="P426" s="52"/>
      <c r="Q426" s="52"/>
      <c r="R426" s="52"/>
    </row>
    <row r="427" spans="2:18" x14ac:dyDescent="0.2">
      <c r="B427" s="52"/>
      <c r="F427" s="90"/>
      <c r="H427" s="57"/>
      <c r="K427" s="92"/>
      <c r="M427" s="56"/>
      <c r="N427" s="56"/>
      <c r="O427" s="52"/>
      <c r="P427" s="52"/>
      <c r="Q427" s="52"/>
      <c r="R427" s="52"/>
    </row>
    <row r="428" spans="2:18" x14ac:dyDescent="0.2">
      <c r="B428" s="52"/>
      <c r="F428" s="90"/>
      <c r="H428" s="54"/>
      <c r="K428" s="92"/>
      <c r="M428" s="56"/>
      <c r="N428" s="56"/>
      <c r="O428" s="52"/>
      <c r="P428" s="52"/>
      <c r="Q428" s="52"/>
      <c r="R428" s="52"/>
    </row>
    <row r="429" spans="2:18" x14ac:dyDescent="0.2">
      <c r="B429" s="52"/>
      <c r="F429" s="90"/>
      <c r="H429" s="54"/>
      <c r="K429" s="92"/>
      <c r="M429" s="56"/>
      <c r="N429" s="56"/>
      <c r="O429" s="52"/>
      <c r="P429" s="52"/>
      <c r="Q429" s="52"/>
      <c r="R429" s="52"/>
    </row>
    <row r="430" spans="2:18" x14ac:dyDescent="0.2">
      <c r="B430" s="52"/>
      <c r="F430" s="90"/>
      <c r="H430" s="54"/>
      <c r="K430" s="92"/>
      <c r="M430" s="56"/>
      <c r="N430" s="56"/>
      <c r="O430" s="52"/>
      <c r="P430" s="52"/>
      <c r="Q430" s="52"/>
      <c r="R430" s="52"/>
    </row>
    <row r="431" spans="2:18" x14ac:dyDescent="0.2">
      <c r="B431" s="52"/>
      <c r="F431" s="90"/>
      <c r="H431" s="54"/>
      <c r="K431" s="92"/>
      <c r="M431" s="56"/>
      <c r="N431" s="56"/>
      <c r="O431" s="52"/>
      <c r="P431" s="52"/>
      <c r="Q431" s="52"/>
      <c r="R431" s="52"/>
    </row>
    <row r="432" spans="2:18" x14ac:dyDescent="0.2">
      <c r="B432" s="52"/>
      <c r="F432" s="90"/>
      <c r="H432" s="54"/>
      <c r="K432" s="92"/>
      <c r="M432" s="56"/>
      <c r="N432" s="56"/>
      <c r="O432" s="52"/>
      <c r="P432" s="52"/>
      <c r="Q432" s="52"/>
      <c r="R432" s="52"/>
    </row>
    <row r="433" spans="2:18" x14ac:dyDescent="0.2">
      <c r="B433" s="52"/>
      <c r="F433" s="90"/>
      <c r="H433" s="54"/>
      <c r="K433" s="92"/>
      <c r="M433" s="56"/>
      <c r="N433" s="56"/>
      <c r="O433" s="52"/>
      <c r="P433" s="52"/>
      <c r="Q433" s="52"/>
      <c r="R433" s="52"/>
    </row>
    <row r="434" spans="2:18" x14ac:dyDescent="0.2">
      <c r="B434" s="52"/>
      <c r="F434" s="90"/>
      <c r="H434" s="54"/>
      <c r="K434" s="92"/>
      <c r="M434" s="56"/>
      <c r="N434" s="56"/>
      <c r="O434" s="52"/>
      <c r="P434" s="52"/>
      <c r="Q434" s="52"/>
      <c r="R434" s="52"/>
    </row>
    <row r="435" spans="2:18" x14ac:dyDescent="0.2">
      <c r="B435" s="52"/>
      <c r="F435" s="90"/>
      <c r="H435" s="54"/>
      <c r="K435" s="92"/>
      <c r="M435" s="56"/>
      <c r="N435" s="56"/>
      <c r="O435" s="52"/>
      <c r="P435" s="52"/>
      <c r="Q435" s="52"/>
      <c r="R435" s="52"/>
    </row>
    <row r="436" spans="2:18" x14ac:dyDescent="0.2">
      <c r="B436" s="52"/>
      <c r="F436" s="90"/>
      <c r="H436" s="54"/>
      <c r="K436" s="92"/>
      <c r="M436" s="56"/>
      <c r="N436" s="56"/>
      <c r="O436" s="52"/>
      <c r="P436" s="52"/>
      <c r="Q436" s="52"/>
      <c r="R436" s="52"/>
    </row>
    <row r="437" spans="2:18" x14ac:dyDescent="0.2">
      <c r="B437" s="52"/>
      <c r="F437" s="90"/>
      <c r="H437" s="54"/>
      <c r="K437" s="92"/>
      <c r="M437" s="56"/>
      <c r="N437" s="56"/>
      <c r="O437" s="52"/>
      <c r="P437" s="52"/>
      <c r="Q437" s="52"/>
      <c r="R437" s="52"/>
    </row>
    <row r="438" spans="2:18" x14ac:dyDescent="0.2">
      <c r="B438" s="52"/>
      <c r="F438" s="90"/>
      <c r="H438" s="54"/>
      <c r="K438" s="92"/>
      <c r="M438" s="56"/>
      <c r="N438" s="56"/>
      <c r="O438" s="52"/>
      <c r="P438" s="52"/>
      <c r="Q438" s="52"/>
      <c r="R438" s="52"/>
    </row>
    <row r="439" spans="2:18" x14ac:dyDescent="0.2">
      <c r="B439" s="52"/>
      <c r="F439" s="90"/>
      <c r="H439" s="54"/>
      <c r="K439" s="92"/>
      <c r="M439" s="56"/>
      <c r="N439" s="56"/>
      <c r="O439" s="52"/>
      <c r="P439" s="52"/>
      <c r="Q439" s="52"/>
      <c r="R439" s="52"/>
    </row>
    <row r="440" spans="2:18" x14ac:dyDescent="0.2">
      <c r="B440" s="52"/>
      <c r="F440" s="90"/>
      <c r="H440" s="54"/>
      <c r="K440" s="92"/>
      <c r="M440" s="56"/>
      <c r="N440" s="56"/>
      <c r="O440" s="52"/>
      <c r="P440" s="52"/>
      <c r="Q440" s="52"/>
      <c r="R440" s="52"/>
    </row>
    <row r="441" spans="2:18" x14ac:dyDescent="0.2">
      <c r="B441" s="52"/>
      <c r="F441" s="90"/>
      <c r="H441" s="54"/>
      <c r="K441" s="92"/>
      <c r="M441" s="56"/>
      <c r="N441" s="56"/>
      <c r="O441" s="52"/>
      <c r="P441" s="52"/>
      <c r="Q441" s="52"/>
      <c r="R441" s="52"/>
    </row>
    <row r="442" spans="2:18" x14ac:dyDescent="0.2">
      <c r="B442" s="52"/>
      <c r="F442" s="90"/>
      <c r="H442" s="54"/>
      <c r="K442" s="92"/>
      <c r="M442" s="56"/>
      <c r="N442" s="56"/>
      <c r="O442" s="52"/>
      <c r="P442" s="52"/>
      <c r="Q442" s="52"/>
      <c r="R442" s="52"/>
    </row>
    <row r="443" spans="2:18" x14ac:dyDescent="0.2">
      <c r="B443" s="52"/>
      <c r="F443" s="90"/>
      <c r="H443" s="54"/>
      <c r="K443" s="92"/>
      <c r="M443" s="56"/>
      <c r="N443" s="56"/>
      <c r="O443" s="52"/>
      <c r="P443" s="52"/>
      <c r="Q443" s="52"/>
      <c r="R443" s="52"/>
    </row>
    <row r="444" spans="2:18" x14ac:dyDescent="0.2">
      <c r="B444" s="52"/>
      <c r="F444" s="90"/>
      <c r="H444" s="54"/>
      <c r="K444" s="92"/>
      <c r="M444" s="56"/>
      <c r="N444" s="56"/>
      <c r="O444" s="52"/>
      <c r="P444" s="52"/>
      <c r="Q444" s="52"/>
      <c r="R444" s="52"/>
    </row>
    <row r="445" spans="2:18" x14ac:dyDescent="0.2">
      <c r="B445" s="52"/>
      <c r="F445" s="90"/>
      <c r="H445" s="54"/>
      <c r="K445" s="92"/>
      <c r="M445" s="56"/>
      <c r="N445" s="56"/>
      <c r="O445" s="52"/>
      <c r="P445" s="52"/>
      <c r="Q445" s="52"/>
      <c r="R445" s="52"/>
    </row>
    <row r="446" spans="2:18" x14ac:dyDescent="0.2">
      <c r="B446" s="52"/>
      <c r="F446" s="90"/>
      <c r="H446" s="54"/>
      <c r="K446" s="92"/>
      <c r="M446" s="56"/>
      <c r="N446" s="56"/>
      <c r="O446" s="52"/>
      <c r="P446" s="52"/>
      <c r="Q446" s="52"/>
      <c r="R446" s="52"/>
    </row>
    <row r="447" spans="2:18" x14ac:dyDescent="0.2">
      <c r="B447" s="52"/>
      <c r="F447" s="90"/>
      <c r="H447" s="54"/>
      <c r="K447" s="92"/>
      <c r="M447" s="56"/>
      <c r="N447" s="56"/>
      <c r="O447" s="52"/>
      <c r="P447" s="52"/>
      <c r="Q447" s="52"/>
      <c r="R447" s="52"/>
    </row>
    <row r="448" spans="2:18" x14ac:dyDescent="0.2">
      <c r="B448" s="52"/>
      <c r="F448" s="90"/>
      <c r="H448" s="54"/>
      <c r="K448" s="92"/>
      <c r="M448" s="56"/>
      <c r="N448" s="56"/>
      <c r="O448" s="52"/>
      <c r="P448" s="52"/>
      <c r="Q448" s="52"/>
      <c r="R448" s="52"/>
    </row>
    <row r="449" spans="2:18" x14ac:dyDescent="0.2">
      <c r="B449" s="52"/>
      <c r="F449" s="90"/>
      <c r="H449" s="54"/>
      <c r="K449" s="92"/>
      <c r="M449" s="56"/>
      <c r="N449" s="56"/>
      <c r="O449" s="52"/>
      <c r="P449" s="52"/>
      <c r="Q449" s="52"/>
      <c r="R449" s="52"/>
    </row>
    <row r="450" spans="2:18" x14ac:dyDescent="0.2">
      <c r="B450" s="52"/>
      <c r="F450" s="90"/>
      <c r="H450" s="54"/>
      <c r="K450" s="92"/>
      <c r="M450" s="56"/>
      <c r="N450" s="56"/>
      <c r="O450" s="52"/>
      <c r="P450" s="52"/>
      <c r="Q450" s="52"/>
      <c r="R450" s="52"/>
    </row>
    <row r="451" spans="2:18" x14ac:dyDescent="0.2">
      <c r="B451" s="52"/>
      <c r="F451" s="90"/>
      <c r="H451" s="54"/>
      <c r="K451" s="92"/>
      <c r="M451" s="56"/>
      <c r="N451" s="56"/>
      <c r="O451" s="52"/>
      <c r="P451" s="52"/>
      <c r="Q451" s="52"/>
      <c r="R451" s="52"/>
    </row>
    <row r="452" spans="2:18" x14ac:dyDescent="0.2">
      <c r="B452" s="52"/>
      <c r="F452" s="90"/>
      <c r="H452" s="54"/>
      <c r="K452" s="92"/>
      <c r="M452" s="56"/>
      <c r="N452" s="56"/>
      <c r="O452" s="52"/>
      <c r="P452" s="52"/>
      <c r="Q452" s="52"/>
      <c r="R452" s="52"/>
    </row>
    <row r="453" spans="2:18" x14ac:dyDescent="0.2">
      <c r="B453" s="52"/>
      <c r="F453" s="90"/>
      <c r="H453" s="54"/>
      <c r="K453" s="92"/>
      <c r="M453" s="56"/>
      <c r="N453" s="56"/>
      <c r="O453" s="52"/>
      <c r="P453" s="52"/>
      <c r="Q453" s="52"/>
      <c r="R453" s="52"/>
    </row>
    <row r="454" spans="2:18" x14ac:dyDescent="0.2">
      <c r="B454" s="52"/>
      <c r="F454" s="90"/>
      <c r="H454" s="54"/>
      <c r="K454" s="92"/>
      <c r="M454" s="56"/>
      <c r="N454" s="56"/>
      <c r="O454" s="52"/>
      <c r="P454" s="52"/>
      <c r="Q454" s="52"/>
      <c r="R454" s="52"/>
    </row>
    <row r="455" spans="2:18" x14ac:dyDescent="0.2">
      <c r="B455" s="52"/>
      <c r="F455" s="90"/>
      <c r="H455" s="54"/>
      <c r="K455" s="92"/>
      <c r="M455" s="56"/>
      <c r="N455" s="56"/>
      <c r="O455" s="52"/>
      <c r="P455" s="52"/>
      <c r="Q455" s="52"/>
      <c r="R455" s="52"/>
    </row>
    <row r="456" spans="2:18" x14ac:dyDescent="0.2">
      <c r="B456" s="52"/>
      <c r="F456" s="90"/>
      <c r="H456" s="54"/>
      <c r="K456" s="92"/>
      <c r="M456" s="56"/>
      <c r="N456" s="56"/>
      <c r="O456" s="52"/>
      <c r="P456" s="52"/>
      <c r="Q456" s="52"/>
      <c r="R456" s="52"/>
    </row>
    <row r="457" spans="2:18" x14ac:dyDescent="0.2">
      <c r="B457" s="52"/>
      <c r="F457" s="90"/>
      <c r="H457" s="54"/>
      <c r="K457" s="92"/>
      <c r="M457" s="56"/>
      <c r="N457" s="56"/>
      <c r="O457" s="52"/>
      <c r="P457" s="52"/>
      <c r="Q457" s="52"/>
      <c r="R457" s="52"/>
    </row>
    <row r="458" spans="2:18" x14ac:dyDescent="0.2">
      <c r="B458" s="52"/>
      <c r="F458" s="90"/>
      <c r="H458" s="54"/>
      <c r="K458" s="92"/>
      <c r="M458" s="56"/>
      <c r="N458" s="56"/>
      <c r="O458" s="52"/>
      <c r="P458" s="52"/>
      <c r="Q458" s="52"/>
      <c r="R458" s="52"/>
    </row>
    <row r="459" spans="2:18" x14ac:dyDescent="0.2">
      <c r="B459" s="52"/>
      <c r="F459" s="90"/>
      <c r="H459" s="54"/>
      <c r="K459" s="92"/>
      <c r="M459" s="56"/>
      <c r="N459" s="56"/>
      <c r="O459" s="52"/>
      <c r="P459" s="52"/>
      <c r="Q459" s="52"/>
      <c r="R459" s="52"/>
    </row>
    <row r="460" spans="2:18" x14ac:dyDescent="0.2">
      <c r="B460" s="52"/>
      <c r="F460" s="90"/>
      <c r="H460" s="54"/>
      <c r="K460" s="92"/>
      <c r="M460" s="56"/>
      <c r="N460" s="56"/>
      <c r="O460" s="52"/>
      <c r="P460" s="52"/>
      <c r="Q460" s="52"/>
      <c r="R460" s="52"/>
    </row>
    <row r="461" spans="2:18" x14ac:dyDescent="0.2">
      <c r="B461" s="52"/>
      <c r="F461" s="90"/>
      <c r="H461" s="54"/>
      <c r="K461" s="92"/>
      <c r="M461" s="56"/>
      <c r="N461" s="56"/>
      <c r="O461" s="52"/>
      <c r="P461" s="52"/>
      <c r="Q461" s="52"/>
      <c r="R461" s="52"/>
    </row>
    <row r="462" spans="2:18" x14ac:dyDescent="0.2">
      <c r="B462" s="52"/>
      <c r="F462" s="90"/>
      <c r="H462" s="54"/>
      <c r="K462" s="92"/>
      <c r="M462" s="56"/>
      <c r="N462" s="56"/>
      <c r="O462" s="52"/>
      <c r="P462" s="52"/>
      <c r="Q462" s="52"/>
      <c r="R462" s="52"/>
    </row>
    <row r="463" spans="2:18" x14ac:dyDescent="0.2">
      <c r="B463" s="52"/>
      <c r="F463" s="90"/>
      <c r="H463" s="54"/>
      <c r="K463" s="92"/>
      <c r="M463" s="56"/>
      <c r="N463" s="56"/>
      <c r="O463" s="52"/>
      <c r="P463" s="52"/>
      <c r="Q463" s="52"/>
      <c r="R463" s="52"/>
    </row>
    <row r="464" spans="2:18" x14ac:dyDescent="0.2">
      <c r="B464" s="52"/>
      <c r="F464" s="90"/>
      <c r="H464" s="54"/>
      <c r="K464" s="92"/>
      <c r="M464" s="56"/>
      <c r="N464" s="56"/>
      <c r="O464" s="52"/>
      <c r="P464" s="52"/>
      <c r="Q464" s="52"/>
      <c r="R464" s="52"/>
    </row>
    <row r="465" spans="2:18" x14ac:dyDescent="0.2">
      <c r="B465" s="52"/>
      <c r="F465" s="90"/>
      <c r="H465" s="54"/>
      <c r="K465" s="92"/>
      <c r="M465" s="56"/>
      <c r="N465" s="56"/>
      <c r="O465" s="52"/>
      <c r="P465" s="52"/>
      <c r="Q465" s="52"/>
      <c r="R465" s="52"/>
    </row>
    <row r="466" spans="2:18" x14ac:dyDescent="0.2">
      <c r="B466" s="52"/>
      <c r="F466" s="90"/>
      <c r="H466" s="54"/>
      <c r="K466" s="92"/>
      <c r="M466" s="56"/>
      <c r="N466" s="56"/>
      <c r="O466" s="52"/>
      <c r="P466" s="52"/>
      <c r="Q466" s="52"/>
      <c r="R466" s="52"/>
    </row>
    <row r="467" spans="2:18" x14ac:dyDescent="0.2">
      <c r="B467" s="52"/>
      <c r="F467" s="90"/>
      <c r="H467" s="54"/>
      <c r="K467" s="92"/>
      <c r="M467" s="56"/>
      <c r="N467" s="56"/>
      <c r="O467" s="52"/>
      <c r="P467" s="52"/>
      <c r="Q467" s="52"/>
      <c r="R467" s="52"/>
    </row>
    <row r="468" spans="2:18" x14ac:dyDescent="0.2">
      <c r="B468" s="52"/>
      <c r="F468" s="90"/>
      <c r="H468" s="54"/>
      <c r="K468" s="92"/>
      <c r="M468" s="56"/>
      <c r="N468" s="56"/>
      <c r="O468" s="52"/>
      <c r="P468" s="52"/>
      <c r="Q468" s="52"/>
      <c r="R468" s="52"/>
    </row>
    <row r="469" spans="2:18" x14ac:dyDescent="0.2">
      <c r="B469" s="52"/>
      <c r="F469" s="90"/>
      <c r="H469" s="54"/>
      <c r="K469" s="92"/>
      <c r="M469" s="56"/>
      <c r="N469" s="56"/>
      <c r="O469" s="52"/>
      <c r="P469" s="52"/>
      <c r="Q469" s="52"/>
      <c r="R469" s="52"/>
    </row>
    <row r="470" spans="2:18" x14ac:dyDescent="0.2">
      <c r="B470" s="52"/>
      <c r="F470" s="90"/>
      <c r="H470" s="54"/>
      <c r="K470" s="92"/>
      <c r="M470" s="56"/>
      <c r="N470" s="56"/>
      <c r="O470" s="52"/>
      <c r="P470" s="52"/>
      <c r="Q470" s="52"/>
      <c r="R470" s="52"/>
    </row>
    <row r="471" spans="2:18" x14ac:dyDescent="0.2">
      <c r="B471" s="52"/>
      <c r="F471" s="90"/>
      <c r="H471" s="54"/>
      <c r="K471" s="92"/>
      <c r="M471" s="56"/>
      <c r="N471" s="56"/>
      <c r="O471" s="52"/>
      <c r="P471" s="52"/>
      <c r="Q471" s="52"/>
      <c r="R471" s="52"/>
    </row>
    <row r="472" spans="2:18" x14ac:dyDescent="0.2">
      <c r="B472" s="52"/>
      <c r="F472" s="90"/>
      <c r="H472" s="54"/>
      <c r="K472" s="92"/>
      <c r="M472" s="56"/>
      <c r="N472" s="56"/>
      <c r="O472" s="52"/>
      <c r="P472" s="52"/>
      <c r="Q472" s="52"/>
      <c r="R472" s="52"/>
    </row>
    <row r="473" spans="2:18" x14ac:dyDescent="0.2">
      <c r="B473" s="52"/>
      <c r="F473" s="90"/>
      <c r="H473" s="54"/>
      <c r="K473" s="92"/>
      <c r="M473" s="56"/>
      <c r="N473" s="56"/>
      <c r="O473" s="52"/>
      <c r="P473" s="52"/>
      <c r="Q473" s="52"/>
      <c r="R473" s="52"/>
    </row>
    <row r="474" spans="2:18" x14ac:dyDescent="0.2">
      <c r="B474" s="52"/>
      <c r="F474" s="90"/>
      <c r="H474" s="54"/>
      <c r="K474" s="92"/>
      <c r="M474" s="56"/>
      <c r="N474" s="56"/>
      <c r="O474" s="52"/>
      <c r="P474" s="52"/>
      <c r="Q474" s="52"/>
      <c r="R474" s="52"/>
    </row>
    <row r="475" spans="2:18" x14ac:dyDescent="0.2">
      <c r="B475" s="52"/>
      <c r="F475" s="90"/>
      <c r="H475" s="54"/>
      <c r="K475" s="92"/>
      <c r="M475" s="56"/>
      <c r="N475" s="56"/>
      <c r="O475" s="52"/>
      <c r="P475" s="52"/>
      <c r="Q475" s="52"/>
      <c r="R475" s="52"/>
    </row>
    <row r="476" spans="2:18" x14ac:dyDescent="0.2">
      <c r="B476" s="52"/>
      <c r="F476" s="90"/>
      <c r="H476" s="54"/>
      <c r="K476" s="92"/>
      <c r="M476" s="56"/>
      <c r="N476" s="56"/>
      <c r="O476" s="52"/>
      <c r="P476" s="52"/>
      <c r="Q476" s="52"/>
      <c r="R476" s="52"/>
    </row>
    <row r="477" spans="2:18" x14ac:dyDescent="0.2">
      <c r="B477" s="52"/>
      <c r="F477" s="90"/>
      <c r="H477" s="54"/>
      <c r="K477" s="92"/>
      <c r="M477" s="56"/>
      <c r="N477" s="56"/>
      <c r="O477" s="52"/>
      <c r="P477" s="52"/>
      <c r="Q477" s="52"/>
      <c r="R477" s="52"/>
    </row>
    <row r="478" spans="2:18" x14ac:dyDescent="0.2">
      <c r="B478" s="52"/>
      <c r="F478" s="90"/>
      <c r="H478" s="54"/>
      <c r="K478" s="92"/>
      <c r="M478" s="56"/>
      <c r="N478" s="56"/>
      <c r="O478" s="52"/>
      <c r="P478" s="52"/>
      <c r="Q478" s="52"/>
      <c r="R478" s="52"/>
    </row>
    <row r="479" spans="2:18" x14ac:dyDescent="0.2">
      <c r="B479" s="52"/>
      <c r="F479" s="90"/>
      <c r="H479" s="54"/>
      <c r="K479" s="92"/>
      <c r="M479" s="56"/>
      <c r="N479" s="56"/>
      <c r="O479" s="52"/>
      <c r="P479" s="52"/>
      <c r="Q479" s="52"/>
      <c r="R479" s="52"/>
    </row>
    <row r="480" spans="2:18" x14ac:dyDescent="0.2">
      <c r="B480" s="52"/>
      <c r="F480" s="90"/>
      <c r="H480" s="54"/>
      <c r="K480" s="92"/>
      <c r="M480" s="56"/>
      <c r="N480" s="56"/>
      <c r="O480" s="52"/>
      <c r="P480" s="52"/>
      <c r="Q480" s="52"/>
      <c r="R480" s="52"/>
    </row>
    <row r="481" spans="2:18" x14ac:dyDescent="0.2">
      <c r="B481" s="52"/>
      <c r="F481" s="90"/>
      <c r="H481" s="54"/>
      <c r="K481" s="92"/>
      <c r="M481" s="56"/>
      <c r="N481" s="56"/>
      <c r="O481" s="52"/>
      <c r="P481" s="52"/>
      <c r="Q481" s="52"/>
      <c r="R481" s="52"/>
    </row>
    <row r="482" spans="2:18" x14ac:dyDescent="0.2">
      <c r="B482" s="52"/>
      <c r="F482" s="90"/>
      <c r="H482" s="54"/>
      <c r="K482" s="92"/>
      <c r="M482" s="56"/>
      <c r="N482" s="56"/>
      <c r="O482" s="52"/>
      <c r="P482" s="52"/>
      <c r="Q482" s="52"/>
      <c r="R482" s="52"/>
    </row>
    <row r="483" spans="2:18" x14ac:dyDescent="0.2">
      <c r="B483" s="52"/>
      <c r="F483" s="90"/>
      <c r="H483" s="54"/>
      <c r="K483" s="92"/>
      <c r="M483" s="56"/>
      <c r="N483" s="56"/>
      <c r="O483" s="52"/>
      <c r="P483" s="52"/>
      <c r="Q483" s="52"/>
      <c r="R483" s="52"/>
    </row>
    <row r="484" spans="2:18" x14ac:dyDescent="0.2">
      <c r="B484" s="52"/>
      <c r="F484" s="90"/>
      <c r="H484" s="54"/>
      <c r="K484" s="92"/>
      <c r="M484" s="56"/>
      <c r="N484" s="56"/>
      <c r="O484" s="52"/>
      <c r="P484" s="52"/>
      <c r="Q484" s="52"/>
      <c r="R484" s="52"/>
    </row>
    <row r="485" spans="2:18" x14ac:dyDescent="0.2">
      <c r="B485" s="52"/>
      <c r="F485" s="90"/>
      <c r="H485" s="54"/>
      <c r="K485" s="92"/>
      <c r="M485" s="56"/>
      <c r="N485" s="56"/>
      <c r="O485" s="52"/>
      <c r="P485" s="52"/>
      <c r="Q485" s="52"/>
      <c r="R485" s="52"/>
    </row>
    <row r="486" spans="2:18" x14ac:dyDescent="0.2">
      <c r="B486" s="52"/>
      <c r="F486" s="90"/>
      <c r="H486" s="54"/>
      <c r="K486" s="92"/>
      <c r="M486" s="56"/>
      <c r="N486" s="56"/>
      <c r="O486" s="52"/>
      <c r="P486" s="52"/>
      <c r="Q486" s="52"/>
      <c r="R486" s="52"/>
    </row>
    <row r="487" spans="2:18" x14ac:dyDescent="0.2">
      <c r="B487" s="52"/>
      <c r="F487" s="90"/>
      <c r="H487" s="54"/>
      <c r="K487" s="92"/>
      <c r="M487" s="56"/>
      <c r="N487" s="56"/>
      <c r="O487" s="52"/>
      <c r="P487" s="52"/>
      <c r="Q487" s="52"/>
      <c r="R487" s="52"/>
    </row>
    <row r="488" spans="2:18" x14ac:dyDescent="0.2">
      <c r="B488" s="52"/>
      <c r="F488" s="90"/>
      <c r="H488" s="54"/>
      <c r="K488" s="92"/>
      <c r="M488" s="56"/>
      <c r="N488" s="56"/>
      <c r="O488" s="52"/>
      <c r="P488" s="52"/>
      <c r="Q488" s="52"/>
      <c r="R488" s="52"/>
    </row>
    <row r="489" spans="2:18" x14ac:dyDescent="0.2">
      <c r="B489" s="52"/>
      <c r="F489" s="90"/>
      <c r="H489" s="54"/>
      <c r="K489" s="92"/>
      <c r="M489" s="56"/>
      <c r="N489" s="56"/>
      <c r="O489" s="52"/>
      <c r="P489" s="52"/>
      <c r="Q489" s="52"/>
      <c r="R489" s="52"/>
    </row>
    <row r="490" spans="2:18" x14ac:dyDescent="0.2">
      <c r="B490" s="52"/>
      <c r="F490" s="90"/>
      <c r="H490" s="54"/>
      <c r="K490" s="92"/>
      <c r="M490" s="56"/>
      <c r="N490" s="56"/>
      <c r="O490" s="52"/>
      <c r="P490" s="52"/>
      <c r="Q490" s="52"/>
      <c r="R490" s="52"/>
    </row>
    <row r="491" spans="2:18" x14ac:dyDescent="0.2">
      <c r="B491" s="52"/>
      <c r="F491" s="90"/>
      <c r="H491" s="54"/>
      <c r="K491" s="92"/>
      <c r="M491" s="56"/>
      <c r="N491" s="56"/>
      <c r="O491" s="52"/>
      <c r="P491" s="52"/>
      <c r="Q491" s="52"/>
      <c r="R491" s="52"/>
    </row>
    <row r="492" spans="2:18" x14ac:dyDescent="0.2">
      <c r="B492" s="52"/>
      <c r="F492" s="90"/>
      <c r="H492" s="54"/>
      <c r="K492" s="92"/>
      <c r="M492" s="56"/>
      <c r="N492" s="56"/>
      <c r="O492" s="52"/>
      <c r="P492" s="52"/>
      <c r="Q492" s="52"/>
      <c r="R492" s="52"/>
    </row>
    <row r="493" spans="2:18" x14ac:dyDescent="0.2">
      <c r="B493" s="52"/>
      <c r="F493" s="90"/>
      <c r="H493" s="54"/>
      <c r="K493" s="92"/>
      <c r="M493" s="56"/>
      <c r="N493" s="56"/>
      <c r="O493" s="52"/>
      <c r="P493" s="52"/>
      <c r="Q493" s="52"/>
      <c r="R493" s="52"/>
    </row>
    <row r="494" spans="2:18" x14ac:dyDescent="0.2">
      <c r="B494" s="52"/>
      <c r="F494" s="90"/>
      <c r="H494" s="54"/>
      <c r="K494" s="92"/>
      <c r="M494" s="56"/>
      <c r="N494" s="56"/>
      <c r="O494" s="52"/>
      <c r="P494" s="52"/>
      <c r="Q494" s="52"/>
      <c r="R494" s="52"/>
    </row>
    <row r="495" spans="2:18" x14ac:dyDescent="0.2">
      <c r="B495" s="52"/>
      <c r="F495" s="90"/>
      <c r="H495" s="54"/>
      <c r="K495" s="92"/>
      <c r="M495" s="56"/>
      <c r="N495" s="56"/>
      <c r="O495" s="52"/>
      <c r="P495" s="52"/>
      <c r="Q495" s="52"/>
      <c r="R495" s="52"/>
    </row>
    <row r="496" spans="2:18" x14ac:dyDescent="0.2">
      <c r="B496" s="52"/>
      <c r="F496" s="90"/>
      <c r="H496" s="54"/>
      <c r="K496" s="92"/>
      <c r="M496" s="56"/>
      <c r="N496" s="56"/>
      <c r="O496" s="52"/>
      <c r="P496" s="52"/>
      <c r="Q496" s="52"/>
      <c r="R496" s="52"/>
    </row>
    <row r="497" spans="2:18" x14ac:dyDescent="0.2">
      <c r="B497" s="52"/>
      <c r="F497" s="90"/>
      <c r="H497" s="54"/>
      <c r="K497" s="92"/>
      <c r="M497" s="56"/>
      <c r="N497" s="56"/>
      <c r="O497" s="52"/>
      <c r="P497" s="52"/>
      <c r="Q497" s="52"/>
      <c r="R497" s="52"/>
    </row>
    <row r="498" spans="2:18" x14ac:dyDescent="0.2">
      <c r="B498" s="52"/>
      <c r="F498" s="90"/>
      <c r="H498" s="57"/>
      <c r="K498" s="92"/>
      <c r="M498" s="56"/>
      <c r="N498" s="56"/>
      <c r="O498" s="52"/>
      <c r="P498" s="52"/>
      <c r="Q498" s="52"/>
      <c r="R498" s="52"/>
    </row>
    <row r="499" spans="2:18" x14ac:dyDescent="0.2">
      <c r="B499" s="52"/>
      <c r="F499" s="90"/>
      <c r="H499" s="54"/>
      <c r="K499" s="92"/>
      <c r="M499" s="56"/>
      <c r="N499" s="56"/>
      <c r="O499" s="52"/>
      <c r="P499" s="52"/>
      <c r="Q499" s="52"/>
      <c r="R499" s="52"/>
    </row>
    <row r="500" spans="2:18" x14ac:dyDescent="0.2">
      <c r="B500" s="52"/>
      <c r="F500" s="90"/>
      <c r="H500" s="54"/>
      <c r="K500" s="92"/>
      <c r="M500" s="56"/>
      <c r="N500" s="56"/>
      <c r="O500" s="52"/>
      <c r="P500" s="52"/>
      <c r="Q500" s="52"/>
      <c r="R500" s="52"/>
    </row>
    <row r="501" spans="2:18" x14ac:dyDescent="0.2">
      <c r="B501" s="52"/>
      <c r="F501" s="90"/>
      <c r="H501" s="54"/>
      <c r="K501" s="92"/>
      <c r="M501" s="56"/>
      <c r="N501" s="56"/>
      <c r="O501" s="52"/>
      <c r="P501" s="52"/>
      <c r="Q501" s="52"/>
      <c r="R501" s="52"/>
    </row>
    <row r="502" spans="2:18" x14ac:dyDescent="0.2">
      <c r="B502" s="52"/>
      <c r="F502" s="90"/>
      <c r="H502" s="54"/>
      <c r="K502" s="92"/>
      <c r="M502" s="56"/>
      <c r="N502" s="56"/>
      <c r="O502" s="52"/>
      <c r="P502" s="52"/>
      <c r="Q502" s="52"/>
      <c r="R502" s="52"/>
    </row>
    <row r="503" spans="2:18" x14ac:dyDescent="0.2">
      <c r="B503" s="52"/>
      <c r="F503" s="90"/>
      <c r="H503" s="57"/>
      <c r="K503" s="92"/>
      <c r="M503" s="56"/>
      <c r="N503" s="56"/>
      <c r="O503" s="52"/>
      <c r="P503" s="52"/>
      <c r="Q503" s="52"/>
      <c r="R503" s="52"/>
    </row>
    <row r="504" spans="2:18" x14ac:dyDescent="0.2">
      <c r="B504" s="52"/>
      <c r="F504" s="90"/>
      <c r="H504" s="54"/>
      <c r="K504" s="92"/>
      <c r="M504" s="56"/>
      <c r="N504" s="56"/>
      <c r="O504" s="52"/>
      <c r="P504" s="52"/>
      <c r="Q504" s="52"/>
      <c r="R504" s="52"/>
    </row>
    <row r="505" spans="2:18" x14ac:dyDescent="0.2">
      <c r="B505" s="52"/>
      <c r="F505" s="90"/>
      <c r="H505" s="54"/>
      <c r="K505" s="92"/>
      <c r="M505" s="56"/>
      <c r="N505" s="56"/>
      <c r="O505" s="52"/>
      <c r="P505" s="52"/>
      <c r="Q505" s="52"/>
      <c r="R505" s="52"/>
    </row>
    <row r="506" spans="2:18" x14ac:dyDescent="0.2">
      <c r="B506" s="52"/>
      <c r="F506" s="90"/>
      <c r="H506" s="54"/>
      <c r="K506" s="92"/>
      <c r="M506" s="56"/>
      <c r="N506" s="56"/>
      <c r="O506" s="52"/>
      <c r="P506" s="52"/>
      <c r="Q506" s="52"/>
      <c r="R506" s="52"/>
    </row>
    <row r="507" spans="2:18" x14ac:dyDescent="0.2">
      <c r="B507" s="52"/>
      <c r="F507" s="90"/>
      <c r="H507" s="54"/>
      <c r="K507" s="92"/>
      <c r="M507" s="56"/>
      <c r="N507" s="56"/>
      <c r="O507" s="52"/>
      <c r="P507" s="52"/>
      <c r="Q507" s="52"/>
      <c r="R507" s="52"/>
    </row>
    <row r="508" spans="2:18" x14ac:dyDescent="0.2">
      <c r="B508" s="52"/>
      <c r="F508" s="90"/>
      <c r="H508" s="54"/>
      <c r="K508" s="92"/>
      <c r="M508" s="56"/>
      <c r="N508" s="56"/>
      <c r="O508" s="52"/>
      <c r="P508" s="52"/>
      <c r="Q508" s="52"/>
      <c r="R508" s="52"/>
    </row>
    <row r="509" spans="2:18" x14ac:dyDescent="0.2">
      <c r="B509" s="52"/>
      <c r="F509" s="90"/>
      <c r="H509" s="54"/>
      <c r="K509" s="92"/>
      <c r="M509" s="56"/>
      <c r="N509" s="56"/>
      <c r="O509" s="52"/>
      <c r="P509" s="52"/>
      <c r="Q509" s="52"/>
      <c r="R509" s="52"/>
    </row>
    <row r="510" spans="2:18" x14ac:dyDescent="0.2">
      <c r="B510" s="52"/>
      <c r="F510" s="90"/>
      <c r="H510" s="54"/>
      <c r="K510" s="92"/>
      <c r="M510" s="56"/>
      <c r="N510" s="56"/>
      <c r="O510" s="52"/>
      <c r="P510" s="52"/>
      <c r="Q510" s="52"/>
      <c r="R510" s="52"/>
    </row>
    <row r="511" spans="2:18" x14ac:dyDescent="0.2">
      <c r="B511" s="52"/>
      <c r="F511" s="90"/>
      <c r="H511" s="54"/>
      <c r="K511" s="92"/>
      <c r="M511" s="56"/>
      <c r="N511" s="56"/>
      <c r="O511" s="52"/>
      <c r="P511" s="52"/>
      <c r="Q511" s="52"/>
      <c r="R511" s="52"/>
    </row>
    <row r="512" spans="2:18" x14ac:dyDescent="0.2">
      <c r="B512" s="52"/>
      <c r="F512" s="90"/>
      <c r="H512" s="54"/>
      <c r="K512" s="92"/>
      <c r="M512" s="56"/>
      <c r="N512" s="56"/>
      <c r="O512" s="52"/>
      <c r="P512" s="52"/>
      <c r="Q512" s="52"/>
      <c r="R512" s="52"/>
    </row>
    <row r="513" spans="2:18" x14ac:dyDescent="0.2">
      <c r="B513" s="52"/>
      <c r="F513" s="90"/>
      <c r="H513" s="54"/>
      <c r="K513" s="92"/>
      <c r="M513" s="56"/>
      <c r="N513" s="56"/>
      <c r="O513" s="52"/>
      <c r="P513" s="52"/>
      <c r="Q513" s="52"/>
      <c r="R513" s="52"/>
    </row>
    <row r="514" spans="2:18" x14ac:dyDescent="0.2">
      <c r="B514" s="52"/>
      <c r="F514" s="90"/>
      <c r="H514" s="54"/>
      <c r="K514" s="92"/>
      <c r="M514" s="56"/>
      <c r="N514" s="56"/>
      <c r="O514" s="52"/>
      <c r="P514" s="52"/>
      <c r="Q514" s="52"/>
      <c r="R514" s="52"/>
    </row>
    <row r="515" spans="2:18" x14ac:dyDescent="0.2">
      <c r="B515" s="52"/>
      <c r="F515" s="90"/>
      <c r="H515" s="54"/>
      <c r="K515" s="92"/>
      <c r="M515" s="56"/>
      <c r="N515" s="56"/>
      <c r="O515" s="52"/>
      <c r="P515" s="52"/>
      <c r="Q515" s="52"/>
      <c r="R515" s="52"/>
    </row>
    <row r="516" spans="2:18" x14ac:dyDescent="0.2">
      <c r="B516" s="52"/>
      <c r="F516" s="90"/>
      <c r="H516" s="54"/>
      <c r="K516" s="92"/>
      <c r="M516" s="56"/>
      <c r="N516" s="56"/>
      <c r="O516" s="52"/>
      <c r="P516" s="52"/>
      <c r="Q516" s="52"/>
      <c r="R516" s="52"/>
    </row>
    <row r="517" spans="2:18" x14ac:dyDescent="0.2">
      <c r="B517" s="52"/>
      <c r="F517" s="90"/>
      <c r="H517" s="54"/>
      <c r="K517" s="92"/>
      <c r="M517" s="56"/>
      <c r="N517" s="56"/>
      <c r="O517" s="52"/>
      <c r="P517" s="52"/>
      <c r="Q517" s="52"/>
      <c r="R517" s="52"/>
    </row>
    <row r="518" spans="2:18" x14ac:dyDescent="0.2">
      <c r="B518" s="52"/>
      <c r="F518" s="90"/>
      <c r="H518" s="54"/>
      <c r="K518" s="92"/>
      <c r="M518" s="56"/>
      <c r="N518" s="56"/>
      <c r="O518" s="52"/>
      <c r="P518" s="52"/>
      <c r="Q518" s="52"/>
      <c r="R518" s="52"/>
    </row>
    <row r="519" spans="2:18" x14ac:dyDescent="0.2">
      <c r="B519" s="52"/>
      <c r="F519" s="90"/>
      <c r="H519" s="54"/>
      <c r="K519" s="92"/>
      <c r="M519" s="56"/>
      <c r="N519" s="56"/>
      <c r="O519" s="52"/>
      <c r="P519" s="52"/>
      <c r="Q519" s="52"/>
      <c r="R519" s="52"/>
    </row>
    <row r="520" spans="2:18" x14ac:dyDescent="0.2">
      <c r="B520" s="52"/>
      <c r="F520" s="90"/>
      <c r="H520" s="54"/>
      <c r="K520" s="92"/>
      <c r="M520" s="56"/>
      <c r="N520" s="56"/>
      <c r="O520" s="52"/>
      <c r="P520" s="52"/>
      <c r="Q520" s="52"/>
      <c r="R520" s="52"/>
    </row>
    <row r="521" spans="2:18" x14ac:dyDescent="0.2">
      <c r="B521" s="52"/>
      <c r="F521" s="90"/>
      <c r="H521" s="54"/>
      <c r="K521" s="92"/>
      <c r="M521" s="56"/>
      <c r="N521" s="56"/>
      <c r="O521" s="52"/>
      <c r="P521" s="52"/>
      <c r="Q521" s="52"/>
      <c r="R521" s="52"/>
    </row>
    <row r="522" spans="2:18" x14ac:dyDescent="0.2">
      <c r="B522" s="52"/>
      <c r="F522" s="90"/>
      <c r="H522" s="54"/>
      <c r="K522" s="92"/>
      <c r="M522" s="56"/>
      <c r="N522" s="56"/>
      <c r="O522" s="52"/>
      <c r="P522" s="52"/>
      <c r="Q522" s="52"/>
      <c r="R522" s="52"/>
    </row>
    <row r="523" spans="2:18" x14ac:dyDescent="0.2">
      <c r="B523" s="52"/>
      <c r="F523" s="90"/>
      <c r="H523" s="54"/>
      <c r="K523" s="92"/>
      <c r="M523" s="56"/>
      <c r="N523" s="56"/>
      <c r="O523" s="52"/>
      <c r="P523" s="52"/>
      <c r="Q523" s="52"/>
      <c r="R523" s="52"/>
    </row>
    <row r="524" spans="2:18" x14ac:dyDescent="0.2">
      <c r="B524" s="52"/>
      <c r="F524" s="90"/>
      <c r="H524" s="54"/>
      <c r="K524" s="92"/>
      <c r="M524" s="56"/>
      <c r="N524" s="56"/>
      <c r="O524" s="52"/>
      <c r="P524" s="52"/>
      <c r="Q524" s="52"/>
      <c r="R524" s="52"/>
    </row>
    <row r="525" spans="2:18" x14ac:dyDescent="0.2">
      <c r="B525" s="52"/>
      <c r="F525" s="90"/>
      <c r="H525" s="54"/>
      <c r="K525" s="92"/>
      <c r="M525" s="56"/>
      <c r="N525" s="56"/>
      <c r="O525" s="52"/>
      <c r="P525" s="52"/>
      <c r="Q525" s="52"/>
      <c r="R525" s="52"/>
    </row>
    <row r="526" spans="2:18" x14ac:dyDescent="0.2">
      <c r="B526" s="52"/>
      <c r="F526" s="90"/>
      <c r="H526" s="54"/>
      <c r="K526" s="92"/>
      <c r="M526" s="56"/>
      <c r="N526" s="56"/>
      <c r="O526" s="52"/>
      <c r="P526" s="52"/>
      <c r="Q526" s="52"/>
      <c r="R526" s="52"/>
    </row>
    <row r="527" spans="2:18" x14ac:dyDescent="0.2">
      <c r="B527" s="52"/>
      <c r="F527" s="90"/>
      <c r="H527" s="54"/>
      <c r="K527" s="92"/>
      <c r="M527" s="56"/>
      <c r="N527" s="56"/>
      <c r="O527" s="52"/>
      <c r="P527" s="52"/>
      <c r="Q527" s="52"/>
      <c r="R527" s="52"/>
    </row>
    <row r="528" spans="2:18" x14ac:dyDescent="0.2">
      <c r="B528" s="52"/>
      <c r="F528" s="90"/>
      <c r="H528" s="54"/>
      <c r="K528" s="92"/>
      <c r="M528" s="56"/>
      <c r="N528" s="56"/>
      <c r="O528" s="52"/>
      <c r="P528" s="52"/>
      <c r="Q528" s="52"/>
      <c r="R528" s="52"/>
    </row>
    <row r="529" spans="2:18" x14ac:dyDescent="0.2">
      <c r="B529" s="52"/>
      <c r="F529" s="90"/>
      <c r="H529" s="54"/>
      <c r="K529" s="92"/>
      <c r="M529" s="56"/>
      <c r="N529" s="56"/>
      <c r="O529" s="52"/>
      <c r="P529" s="52"/>
      <c r="Q529" s="52"/>
      <c r="R529" s="52"/>
    </row>
    <row r="530" spans="2:18" x14ac:dyDescent="0.2">
      <c r="B530" s="52"/>
      <c r="F530" s="90"/>
      <c r="H530" s="54"/>
      <c r="K530" s="92"/>
      <c r="M530" s="56"/>
      <c r="N530" s="56"/>
      <c r="O530" s="52"/>
      <c r="P530" s="52"/>
      <c r="Q530" s="52"/>
      <c r="R530" s="52"/>
    </row>
    <row r="531" spans="2:18" x14ac:dyDescent="0.2">
      <c r="B531" s="52"/>
      <c r="F531" s="90"/>
      <c r="H531" s="54"/>
      <c r="K531" s="92"/>
      <c r="M531" s="56"/>
      <c r="N531" s="56"/>
      <c r="O531" s="52"/>
      <c r="P531" s="52"/>
      <c r="Q531" s="52"/>
      <c r="R531" s="52"/>
    </row>
    <row r="532" spans="2:18" x14ac:dyDescent="0.2">
      <c r="B532" s="52"/>
      <c r="F532" s="90"/>
      <c r="H532" s="54"/>
      <c r="K532" s="92"/>
      <c r="M532" s="56"/>
      <c r="N532" s="56"/>
      <c r="O532" s="52"/>
      <c r="P532" s="52"/>
      <c r="Q532" s="52"/>
      <c r="R532" s="52"/>
    </row>
    <row r="533" spans="2:18" x14ac:dyDescent="0.2">
      <c r="B533" s="52"/>
      <c r="F533" s="90"/>
      <c r="H533" s="54"/>
      <c r="K533" s="92"/>
      <c r="M533" s="56"/>
      <c r="N533" s="56"/>
      <c r="O533" s="52"/>
      <c r="P533" s="52"/>
      <c r="Q533" s="52"/>
      <c r="R533" s="52"/>
    </row>
    <row r="534" spans="2:18" x14ac:dyDescent="0.2">
      <c r="B534" s="52"/>
      <c r="F534" s="90"/>
      <c r="H534" s="54"/>
      <c r="K534" s="92"/>
      <c r="M534" s="56"/>
      <c r="N534" s="56"/>
      <c r="O534" s="52"/>
      <c r="P534" s="52"/>
      <c r="Q534" s="52"/>
      <c r="R534" s="52"/>
    </row>
    <row r="535" spans="2:18" x14ac:dyDescent="0.2">
      <c r="B535" s="52"/>
      <c r="F535" s="90"/>
      <c r="H535" s="54"/>
      <c r="K535" s="92"/>
      <c r="M535" s="56"/>
      <c r="N535" s="56"/>
      <c r="O535" s="52"/>
      <c r="P535" s="52"/>
      <c r="Q535" s="52"/>
      <c r="R535" s="52"/>
    </row>
    <row r="536" spans="2:18" x14ac:dyDescent="0.2">
      <c r="B536" s="52"/>
      <c r="F536" s="90"/>
      <c r="H536" s="54"/>
      <c r="K536" s="92"/>
      <c r="M536" s="56"/>
      <c r="N536" s="56"/>
      <c r="O536" s="52"/>
      <c r="P536" s="52"/>
      <c r="Q536" s="52"/>
      <c r="R536" s="52"/>
    </row>
    <row r="537" spans="2:18" x14ac:dyDescent="0.2">
      <c r="B537" s="52"/>
      <c r="F537" s="90"/>
      <c r="H537" s="54"/>
      <c r="K537" s="92"/>
      <c r="M537" s="56"/>
      <c r="N537" s="56"/>
      <c r="O537" s="52"/>
      <c r="P537" s="52"/>
      <c r="Q537" s="52"/>
      <c r="R537" s="52"/>
    </row>
    <row r="538" spans="2:18" x14ac:dyDescent="0.2">
      <c r="B538" s="52"/>
      <c r="F538" s="90"/>
      <c r="H538" s="54"/>
      <c r="K538" s="92"/>
      <c r="M538" s="56"/>
      <c r="N538" s="56"/>
      <c r="O538" s="52"/>
      <c r="P538" s="52"/>
      <c r="Q538" s="52"/>
      <c r="R538" s="52"/>
    </row>
    <row r="539" spans="2:18" x14ac:dyDescent="0.2">
      <c r="B539" s="52"/>
      <c r="F539" s="90"/>
      <c r="H539" s="54"/>
      <c r="K539" s="92"/>
      <c r="M539" s="56"/>
      <c r="N539" s="56"/>
      <c r="O539" s="52"/>
      <c r="P539" s="52"/>
      <c r="Q539" s="52"/>
      <c r="R539" s="52"/>
    </row>
    <row r="540" spans="2:18" x14ac:dyDescent="0.2">
      <c r="B540" s="52"/>
      <c r="F540" s="90"/>
      <c r="H540" s="54"/>
      <c r="K540" s="92"/>
      <c r="M540" s="56"/>
      <c r="N540" s="56"/>
      <c r="O540" s="52"/>
      <c r="P540" s="52"/>
      <c r="Q540" s="52"/>
      <c r="R540" s="52"/>
    </row>
    <row r="541" spans="2:18" x14ac:dyDescent="0.2">
      <c r="B541" s="52"/>
      <c r="F541" s="90"/>
      <c r="H541" s="54"/>
      <c r="K541" s="92"/>
      <c r="M541" s="56"/>
      <c r="N541" s="56"/>
      <c r="O541" s="52"/>
      <c r="P541" s="52"/>
      <c r="Q541" s="52"/>
      <c r="R541" s="52"/>
    </row>
    <row r="542" spans="2:18" x14ac:dyDescent="0.2">
      <c r="B542" s="52"/>
      <c r="F542" s="90"/>
      <c r="H542" s="54"/>
      <c r="K542" s="92"/>
      <c r="M542" s="56"/>
      <c r="N542" s="56"/>
      <c r="O542" s="52"/>
      <c r="P542" s="52"/>
      <c r="Q542" s="52"/>
      <c r="R542" s="52"/>
    </row>
    <row r="543" spans="2:18" x14ac:dyDescent="0.2">
      <c r="B543" s="52"/>
      <c r="F543" s="90"/>
      <c r="H543" s="54"/>
      <c r="K543" s="92"/>
      <c r="M543" s="56"/>
      <c r="N543" s="56"/>
      <c r="O543" s="52"/>
      <c r="P543" s="52"/>
      <c r="Q543" s="52"/>
      <c r="R543" s="52"/>
    </row>
    <row r="544" spans="2:18" x14ac:dyDescent="0.2">
      <c r="B544" s="52"/>
      <c r="F544" s="90"/>
      <c r="H544" s="54"/>
      <c r="K544" s="92"/>
      <c r="M544" s="56"/>
      <c r="N544" s="56"/>
      <c r="O544" s="52"/>
      <c r="P544" s="52"/>
      <c r="Q544" s="52"/>
      <c r="R544" s="52"/>
    </row>
    <row r="545" spans="2:18" x14ac:dyDescent="0.2">
      <c r="B545" s="52"/>
      <c r="F545" s="90"/>
      <c r="H545" s="54"/>
      <c r="K545" s="92"/>
      <c r="M545" s="56"/>
      <c r="N545" s="56"/>
      <c r="O545" s="52"/>
      <c r="P545" s="52"/>
      <c r="Q545" s="52"/>
      <c r="R545" s="52"/>
    </row>
    <row r="546" spans="2:18" x14ac:dyDescent="0.2">
      <c r="B546" s="52"/>
      <c r="F546" s="90"/>
      <c r="H546" s="54"/>
      <c r="K546" s="92"/>
      <c r="M546" s="56"/>
      <c r="N546" s="56"/>
      <c r="O546" s="52"/>
      <c r="P546" s="52"/>
      <c r="Q546" s="52"/>
      <c r="R546" s="52"/>
    </row>
    <row r="547" spans="2:18" x14ac:dyDescent="0.2">
      <c r="B547" s="52"/>
      <c r="F547" s="90"/>
      <c r="H547" s="54"/>
      <c r="K547" s="92"/>
      <c r="M547" s="56"/>
      <c r="N547" s="56"/>
      <c r="O547" s="52"/>
      <c r="P547" s="52"/>
      <c r="Q547" s="52"/>
      <c r="R547" s="52"/>
    </row>
    <row r="548" spans="2:18" x14ac:dyDescent="0.2">
      <c r="B548" s="52"/>
      <c r="F548" s="90"/>
      <c r="H548" s="54"/>
      <c r="K548" s="92"/>
      <c r="M548" s="56"/>
      <c r="N548" s="56"/>
      <c r="O548" s="52"/>
      <c r="P548" s="52"/>
      <c r="Q548" s="52"/>
      <c r="R548" s="52"/>
    </row>
    <row r="549" spans="2:18" x14ac:dyDescent="0.2">
      <c r="B549" s="52"/>
      <c r="F549" s="90"/>
      <c r="H549" s="54"/>
      <c r="K549" s="92"/>
      <c r="M549" s="56"/>
      <c r="N549" s="56"/>
      <c r="O549" s="52"/>
      <c r="P549" s="52"/>
      <c r="Q549" s="52"/>
      <c r="R549" s="52"/>
    </row>
    <row r="550" spans="2:18" x14ac:dyDescent="0.2">
      <c r="B550" s="52"/>
      <c r="F550" s="90"/>
      <c r="H550" s="54"/>
      <c r="K550" s="92"/>
      <c r="M550" s="56"/>
      <c r="N550" s="56"/>
      <c r="O550" s="52"/>
      <c r="P550" s="52"/>
      <c r="Q550" s="52"/>
      <c r="R550" s="52"/>
    </row>
    <row r="551" spans="2:18" x14ac:dyDescent="0.2">
      <c r="B551" s="52"/>
      <c r="F551" s="90"/>
      <c r="H551" s="54"/>
      <c r="K551" s="92"/>
      <c r="M551" s="56"/>
      <c r="N551" s="56"/>
      <c r="O551" s="52"/>
      <c r="P551" s="52"/>
      <c r="Q551" s="52"/>
      <c r="R551" s="52"/>
    </row>
    <row r="552" spans="2:18" x14ac:dyDescent="0.2">
      <c r="B552" s="52"/>
      <c r="F552" s="90"/>
      <c r="H552" s="54"/>
      <c r="K552" s="92"/>
      <c r="M552" s="56"/>
      <c r="N552" s="56"/>
      <c r="O552" s="52"/>
      <c r="P552" s="52"/>
      <c r="Q552" s="52"/>
      <c r="R552" s="52"/>
    </row>
    <row r="553" spans="2:18" x14ac:dyDescent="0.2">
      <c r="B553" s="52"/>
      <c r="F553" s="90"/>
      <c r="H553" s="54"/>
      <c r="K553" s="92"/>
      <c r="M553" s="56"/>
      <c r="N553" s="56"/>
      <c r="O553" s="52"/>
      <c r="P553" s="52"/>
      <c r="Q553" s="52"/>
      <c r="R553" s="52"/>
    </row>
    <row r="554" spans="2:18" x14ac:dyDescent="0.2">
      <c r="B554" s="52"/>
      <c r="F554" s="90"/>
      <c r="H554" s="54"/>
      <c r="K554" s="92"/>
      <c r="M554" s="56"/>
      <c r="N554" s="56"/>
      <c r="O554" s="52"/>
      <c r="P554" s="52"/>
      <c r="Q554" s="52"/>
      <c r="R554" s="52"/>
    </row>
    <row r="555" spans="2:18" x14ac:dyDescent="0.2">
      <c r="B555" s="52"/>
      <c r="F555" s="90"/>
      <c r="H555" s="54"/>
      <c r="K555" s="92"/>
      <c r="M555" s="56"/>
      <c r="N555" s="56"/>
      <c r="O555" s="52"/>
      <c r="P555" s="52"/>
      <c r="Q555" s="52"/>
      <c r="R555" s="52"/>
    </row>
    <row r="556" spans="2:18" x14ac:dyDescent="0.2">
      <c r="B556" s="52"/>
      <c r="F556" s="90"/>
      <c r="H556" s="54"/>
      <c r="K556" s="92"/>
      <c r="M556" s="56"/>
      <c r="N556" s="56"/>
      <c r="O556" s="52"/>
      <c r="P556" s="52"/>
      <c r="Q556" s="52"/>
      <c r="R556" s="52"/>
    </row>
    <row r="557" spans="2:18" x14ac:dyDescent="0.2">
      <c r="B557" s="52"/>
      <c r="F557" s="90"/>
      <c r="H557" s="54"/>
      <c r="K557" s="92"/>
      <c r="M557" s="56"/>
      <c r="N557" s="56"/>
      <c r="O557" s="52"/>
      <c r="P557" s="52"/>
      <c r="Q557" s="52"/>
      <c r="R557" s="52"/>
    </row>
    <row r="558" spans="2:18" x14ac:dyDescent="0.2">
      <c r="B558" s="52"/>
      <c r="F558" s="90"/>
      <c r="H558" s="54"/>
      <c r="K558" s="92"/>
      <c r="M558" s="56"/>
      <c r="N558" s="56"/>
      <c r="O558" s="52"/>
      <c r="P558" s="52"/>
      <c r="Q558" s="52"/>
      <c r="R558" s="52"/>
    </row>
    <row r="559" spans="2:18" x14ac:dyDescent="0.2">
      <c r="B559" s="52"/>
      <c r="F559" s="90"/>
      <c r="H559" s="54"/>
      <c r="K559" s="92"/>
      <c r="M559" s="56"/>
      <c r="N559" s="56"/>
      <c r="O559" s="52"/>
      <c r="P559" s="52"/>
      <c r="Q559" s="52"/>
      <c r="R559" s="52"/>
    </row>
    <row r="560" spans="2:18" x14ac:dyDescent="0.2">
      <c r="B560" s="52"/>
      <c r="F560" s="90"/>
      <c r="H560" s="54"/>
      <c r="K560" s="92"/>
      <c r="M560" s="56"/>
      <c r="N560" s="56"/>
      <c r="O560" s="52"/>
      <c r="P560" s="52"/>
      <c r="Q560" s="52"/>
      <c r="R560" s="52"/>
    </row>
    <row r="561" spans="2:18" x14ac:dyDescent="0.2">
      <c r="B561" s="52"/>
      <c r="F561" s="90"/>
      <c r="H561" s="54"/>
      <c r="K561" s="92"/>
      <c r="M561" s="56"/>
      <c r="N561" s="56"/>
      <c r="O561" s="52"/>
      <c r="P561" s="52"/>
      <c r="Q561" s="52"/>
      <c r="R561" s="52"/>
    </row>
    <row r="562" spans="2:18" x14ac:dyDescent="0.2">
      <c r="B562" s="52"/>
      <c r="F562" s="90"/>
      <c r="H562" s="54"/>
      <c r="K562" s="92"/>
      <c r="M562" s="56"/>
      <c r="N562" s="56"/>
      <c r="O562" s="52"/>
      <c r="P562" s="52"/>
      <c r="Q562" s="52"/>
      <c r="R562" s="52"/>
    </row>
    <row r="563" spans="2:18" x14ac:dyDescent="0.2">
      <c r="B563" s="52"/>
      <c r="F563" s="90"/>
      <c r="H563" s="54"/>
      <c r="K563" s="92"/>
      <c r="M563" s="56"/>
      <c r="N563" s="56"/>
      <c r="O563" s="52"/>
      <c r="P563" s="52"/>
      <c r="Q563" s="52"/>
      <c r="R563" s="52"/>
    </row>
    <row r="564" spans="2:18" x14ac:dyDescent="0.2">
      <c r="B564" s="52"/>
      <c r="F564" s="90"/>
      <c r="H564" s="54"/>
      <c r="K564" s="92"/>
      <c r="M564" s="56"/>
      <c r="N564" s="56"/>
      <c r="O564" s="52"/>
      <c r="P564" s="52"/>
      <c r="Q564" s="52"/>
      <c r="R564" s="52"/>
    </row>
    <row r="565" spans="2:18" x14ac:dyDescent="0.2">
      <c r="B565" s="52"/>
      <c r="F565" s="90"/>
      <c r="H565" s="54"/>
      <c r="K565" s="92"/>
      <c r="M565" s="56"/>
      <c r="N565" s="56"/>
      <c r="O565" s="52"/>
      <c r="P565" s="52"/>
      <c r="Q565" s="52"/>
      <c r="R565" s="52"/>
    </row>
    <row r="566" spans="2:18" x14ac:dyDescent="0.2">
      <c r="B566" s="52"/>
      <c r="F566" s="90"/>
      <c r="H566" s="54"/>
      <c r="K566" s="92"/>
      <c r="M566" s="56"/>
      <c r="N566" s="56"/>
      <c r="O566" s="52"/>
      <c r="P566" s="52"/>
      <c r="Q566" s="52"/>
      <c r="R566" s="52"/>
    </row>
    <row r="567" spans="2:18" x14ac:dyDescent="0.2">
      <c r="B567" s="52"/>
      <c r="F567" s="90"/>
      <c r="H567" s="54"/>
      <c r="K567" s="92"/>
      <c r="M567" s="56"/>
      <c r="N567" s="56"/>
      <c r="O567" s="52"/>
      <c r="P567" s="52"/>
      <c r="Q567" s="52"/>
      <c r="R567" s="52"/>
    </row>
    <row r="568" spans="2:18" x14ac:dyDescent="0.2">
      <c r="B568" s="52"/>
      <c r="F568" s="90"/>
      <c r="H568" s="54"/>
      <c r="K568" s="92"/>
      <c r="M568" s="56"/>
      <c r="N568" s="56"/>
      <c r="O568" s="52"/>
      <c r="P568" s="52"/>
      <c r="Q568" s="52"/>
      <c r="R568" s="52"/>
    </row>
    <row r="569" spans="2:18" x14ac:dyDescent="0.2">
      <c r="B569" s="52"/>
      <c r="F569" s="90"/>
      <c r="H569" s="54"/>
      <c r="K569" s="92"/>
      <c r="M569" s="56"/>
      <c r="N569" s="56"/>
      <c r="O569" s="52"/>
      <c r="P569" s="52"/>
      <c r="Q569" s="52"/>
      <c r="R569" s="52"/>
    </row>
    <row r="570" spans="2:18" x14ac:dyDescent="0.2">
      <c r="B570" s="52"/>
      <c r="F570" s="90"/>
      <c r="H570" s="54"/>
      <c r="K570" s="92"/>
      <c r="M570" s="56"/>
      <c r="N570" s="56"/>
      <c r="O570" s="52"/>
      <c r="P570" s="52"/>
      <c r="Q570" s="52"/>
      <c r="R570" s="52"/>
    </row>
    <row r="571" spans="2:18" x14ac:dyDescent="0.2">
      <c r="B571" s="52"/>
      <c r="F571" s="90"/>
      <c r="H571" s="54"/>
      <c r="K571" s="92"/>
      <c r="M571" s="56"/>
      <c r="N571" s="56"/>
      <c r="O571" s="52"/>
      <c r="P571" s="52"/>
      <c r="Q571" s="52"/>
      <c r="R571" s="52"/>
    </row>
    <row r="572" spans="2:18" x14ac:dyDescent="0.2">
      <c r="B572" s="52"/>
      <c r="F572" s="90"/>
      <c r="H572" s="54"/>
      <c r="K572" s="92"/>
      <c r="M572" s="56"/>
      <c r="N572" s="56"/>
      <c r="O572" s="52"/>
      <c r="P572" s="52"/>
      <c r="Q572" s="52"/>
      <c r="R572" s="52"/>
    </row>
    <row r="573" spans="2:18" x14ac:dyDescent="0.2">
      <c r="B573" s="52"/>
      <c r="F573" s="90"/>
      <c r="H573" s="54"/>
      <c r="K573" s="92"/>
      <c r="M573" s="56"/>
      <c r="N573" s="56"/>
      <c r="O573" s="52"/>
      <c r="P573" s="52"/>
      <c r="Q573" s="52"/>
      <c r="R573" s="52"/>
    </row>
    <row r="574" spans="2:18" x14ac:dyDescent="0.2">
      <c r="B574" s="52"/>
      <c r="F574" s="90"/>
      <c r="H574" s="54"/>
      <c r="K574" s="92"/>
      <c r="M574" s="56"/>
      <c r="N574" s="56"/>
      <c r="O574" s="52"/>
      <c r="P574" s="52"/>
      <c r="Q574" s="52"/>
      <c r="R574" s="52"/>
    </row>
    <row r="575" spans="2:18" x14ac:dyDescent="0.2">
      <c r="B575" s="52"/>
      <c r="F575" s="90"/>
      <c r="H575" s="54"/>
      <c r="K575" s="92"/>
      <c r="M575" s="56"/>
      <c r="N575" s="56"/>
      <c r="O575" s="52"/>
      <c r="P575" s="52"/>
      <c r="Q575" s="52"/>
      <c r="R575" s="52"/>
    </row>
    <row r="576" spans="2:18" x14ac:dyDescent="0.2">
      <c r="B576" s="52"/>
      <c r="F576" s="90"/>
      <c r="H576" s="54"/>
      <c r="K576" s="92"/>
      <c r="M576" s="56"/>
      <c r="N576" s="56"/>
      <c r="O576" s="52"/>
      <c r="P576" s="52"/>
      <c r="Q576" s="52"/>
      <c r="R576" s="52"/>
    </row>
    <row r="577" spans="2:18" x14ac:dyDescent="0.2">
      <c r="B577" s="52"/>
      <c r="F577" s="90"/>
      <c r="H577" s="54"/>
      <c r="K577" s="92"/>
      <c r="M577" s="56"/>
      <c r="N577" s="56"/>
      <c r="O577" s="52"/>
      <c r="P577" s="52"/>
      <c r="Q577" s="52"/>
      <c r="R577" s="52"/>
    </row>
    <row r="578" spans="2:18" x14ac:dyDescent="0.2">
      <c r="B578" s="52"/>
      <c r="F578" s="90"/>
      <c r="H578" s="54"/>
      <c r="K578" s="92"/>
      <c r="M578" s="56"/>
      <c r="N578" s="56"/>
      <c r="O578" s="52"/>
      <c r="P578" s="52"/>
      <c r="Q578" s="52"/>
      <c r="R578" s="52"/>
    </row>
    <row r="579" spans="2:18" x14ac:dyDescent="0.2">
      <c r="B579" s="52"/>
      <c r="F579" s="90"/>
      <c r="H579" s="54"/>
      <c r="K579" s="92"/>
      <c r="M579" s="56"/>
      <c r="N579" s="56"/>
      <c r="O579" s="52"/>
      <c r="P579" s="52"/>
      <c r="Q579" s="52"/>
      <c r="R579" s="52"/>
    </row>
    <row r="580" spans="2:18" x14ac:dyDescent="0.2">
      <c r="B580" s="52"/>
      <c r="F580" s="90"/>
      <c r="H580" s="54"/>
      <c r="K580" s="92"/>
      <c r="M580" s="56"/>
      <c r="N580" s="56"/>
      <c r="O580" s="52"/>
      <c r="P580" s="52"/>
      <c r="Q580" s="52"/>
      <c r="R580" s="52"/>
    </row>
    <row r="581" spans="2:18" x14ac:dyDescent="0.2">
      <c r="B581" s="52"/>
      <c r="F581" s="90"/>
      <c r="H581" s="54"/>
      <c r="K581" s="92"/>
      <c r="M581" s="56"/>
      <c r="N581" s="56"/>
      <c r="O581" s="52"/>
      <c r="P581" s="52"/>
      <c r="Q581" s="52"/>
      <c r="R581" s="52"/>
    </row>
    <row r="582" spans="2:18" x14ac:dyDescent="0.2">
      <c r="B582" s="52"/>
      <c r="F582" s="90"/>
      <c r="H582" s="54"/>
      <c r="K582" s="92"/>
      <c r="M582" s="56"/>
      <c r="N582" s="56"/>
      <c r="O582" s="52"/>
      <c r="P582" s="52"/>
      <c r="Q582" s="52"/>
      <c r="R582" s="52"/>
    </row>
    <row r="583" spans="2:18" x14ac:dyDescent="0.2">
      <c r="B583" s="52"/>
      <c r="F583" s="90"/>
      <c r="H583" s="54"/>
      <c r="K583" s="92"/>
      <c r="M583" s="56"/>
      <c r="N583" s="56"/>
      <c r="O583" s="52"/>
      <c r="P583" s="52"/>
      <c r="Q583" s="52"/>
      <c r="R583" s="52"/>
    </row>
    <row r="584" spans="2:18" x14ac:dyDescent="0.2">
      <c r="B584" s="52"/>
      <c r="F584" s="90"/>
      <c r="H584" s="54"/>
      <c r="K584" s="92"/>
      <c r="M584" s="56"/>
      <c r="N584" s="56"/>
      <c r="O584" s="52"/>
      <c r="P584" s="52"/>
      <c r="Q584" s="52"/>
      <c r="R584" s="52"/>
    </row>
    <row r="585" spans="2:18" x14ac:dyDescent="0.2">
      <c r="B585" s="52"/>
      <c r="F585" s="90"/>
      <c r="H585" s="54"/>
      <c r="K585" s="92"/>
      <c r="M585" s="56"/>
      <c r="N585" s="56"/>
      <c r="O585" s="52"/>
      <c r="P585" s="52"/>
      <c r="Q585" s="52"/>
      <c r="R585" s="52"/>
    </row>
    <row r="586" spans="2:18" x14ac:dyDescent="0.2">
      <c r="B586" s="52"/>
      <c r="F586" s="90"/>
      <c r="H586" s="54"/>
      <c r="K586" s="92"/>
      <c r="M586" s="56"/>
      <c r="N586" s="56"/>
      <c r="O586" s="52"/>
      <c r="P586" s="52"/>
      <c r="Q586" s="52"/>
      <c r="R586" s="52"/>
    </row>
    <row r="587" spans="2:18" x14ac:dyDescent="0.2">
      <c r="B587" s="52"/>
      <c r="F587" s="90"/>
      <c r="H587" s="54"/>
      <c r="K587" s="92"/>
      <c r="M587" s="56"/>
      <c r="N587" s="56"/>
      <c r="O587" s="52"/>
      <c r="P587" s="52"/>
      <c r="Q587" s="52"/>
      <c r="R587" s="52"/>
    </row>
    <row r="588" spans="2:18" x14ac:dyDescent="0.2">
      <c r="B588" s="52"/>
      <c r="F588" s="90"/>
      <c r="H588" s="54"/>
      <c r="K588" s="92"/>
      <c r="M588" s="56"/>
      <c r="N588" s="56"/>
      <c r="O588" s="52"/>
      <c r="P588" s="52"/>
      <c r="Q588" s="52"/>
      <c r="R588" s="52"/>
    </row>
    <row r="589" spans="2:18" x14ac:dyDescent="0.2">
      <c r="B589" s="52"/>
      <c r="F589" s="90"/>
      <c r="H589" s="54"/>
      <c r="K589" s="92"/>
      <c r="M589" s="56"/>
      <c r="N589" s="56"/>
      <c r="O589" s="52"/>
      <c r="P589" s="52"/>
      <c r="Q589" s="52"/>
      <c r="R589" s="52"/>
    </row>
    <row r="590" spans="2:18" x14ac:dyDescent="0.2">
      <c r="B590" s="52"/>
      <c r="F590" s="90"/>
      <c r="H590" s="54"/>
      <c r="K590" s="92"/>
      <c r="M590" s="56"/>
      <c r="N590" s="56"/>
      <c r="O590" s="52"/>
      <c r="P590" s="52"/>
      <c r="Q590" s="52"/>
      <c r="R590" s="52"/>
    </row>
    <row r="591" spans="2:18" x14ac:dyDescent="0.2">
      <c r="B591" s="52"/>
      <c r="F591" s="90"/>
      <c r="H591" s="54"/>
      <c r="K591" s="92"/>
      <c r="M591" s="56"/>
      <c r="N591" s="56"/>
      <c r="O591" s="52"/>
      <c r="P591" s="52"/>
      <c r="Q591" s="52"/>
      <c r="R591" s="52"/>
    </row>
    <row r="592" spans="2:18" x14ac:dyDescent="0.2">
      <c r="B592" s="52"/>
      <c r="F592" s="90"/>
      <c r="H592" s="54"/>
      <c r="K592" s="92"/>
      <c r="M592" s="56"/>
      <c r="N592" s="56"/>
      <c r="O592" s="52"/>
      <c r="P592" s="52"/>
      <c r="Q592" s="52"/>
      <c r="R592" s="52"/>
    </row>
    <row r="593" spans="2:18" x14ac:dyDescent="0.2">
      <c r="B593" s="52"/>
      <c r="F593" s="90"/>
      <c r="H593" s="54"/>
      <c r="K593" s="92"/>
      <c r="M593" s="56"/>
      <c r="N593" s="56"/>
      <c r="O593" s="52"/>
      <c r="P593" s="52"/>
      <c r="Q593" s="52"/>
      <c r="R593" s="52"/>
    </row>
    <row r="594" spans="2:18" x14ac:dyDescent="0.2">
      <c r="B594" s="52"/>
      <c r="F594" s="90"/>
      <c r="H594" s="54"/>
      <c r="K594" s="92"/>
      <c r="M594" s="56"/>
      <c r="N594" s="56"/>
      <c r="O594" s="52"/>
      <c r="P594" s="52"/>
      <c r="Q594" s="52"/>
      <c r="R594" s="52"/>
    </row>
    <row r="595" spans="2:18" x14ac:dyDescent="0.2">
      <c r="B595" s="52"/>
      <c r="F595" s="90"/>
      <c r="H595" s="54"/>
      <c r="K595" s="92"/>
      <c r="M595" s="56"/>
      <c r="N595" s="56"/>
      <c r="O595" s="52"/>
      <c r="P595" s="52"/>
      <c r="Q595" s="52"/>
      <c r="R595" s="52"/>
    </row>
    <row r="596" spans="2:18" x14ac:dyDescent="0.2">
      <c r="B596" s="52"/>
      <c r="F596" s="90"/>
      <c r="H596" s="54"/>
      <c r="K596" s="92"/>
      <c r="M596" s="56"/>
      <c r="N596" s="56"/>
      <c r="O596" s="52"/>
      <c r="P596" s="52"/>
      <c r="Q596" s="52"/>
      <c r="R596" s="52"/>
    </row>
    <row r="597" spans="2:18" x14ac:dyDescent="0.2">
      <c r="B597" s="52"/>
      <c r="F597" s="90"/>
      <c r="H597" s="54"/>
      <c r="K597" s="92"/>
      <c r="M597" s="56"/>
      <c r="N597" s="56"/>
      <c r="O597" s="52"/>
      <c r="P597" s="52"/>
      <c r="Q597" s="52"/>
      <c r="R597" s="52"/>
    </row>
    <row r="598" spans="2:18" x14ac:dyDescent="0.2">
      <c r="B598" s="52"/>
      <c r="F598" s="90"/>
      <c r="H598" s="54"/>
      <c r="K598" s="92"/>
      <c r="M598" s="56"/>
      <c r="N598" s="56"/>
      <c r="O598" s="52"/>
      <c r="P598" s="52"/>
      <c r="Q598" s="52"/>
      <c r="R598" s="52"/>
    </row>
    <row r="599" spans="2:18" x14ac:dyDescent="0.2">
      <c r="B599" s="52"/>
      <c r="F599" s="90"/>
      <c r="H599" s="54"/>
      <c r="K599" s="92"/>
      <c r="M599" s="56"/>
      <c r="N599" s="56"/>
      <c r="O599" s="52"/>
      <c r="P599" s="52"/>
      <c r="Q599" s="52"/>
      <c r="R599" s="52"/>
    </row>
    <row r="600" spans="2:18" x14ac:dyDescent="0.2">
      <c r="B600" s="52"/>
      <c r="F600" s="90"/>
      <c r="H600" s="54"/>
      <c r="K600" s="92"/>
      <c r="M600" s="56"/>
      <c r="N600" s="56"/>
      <c r="O600" s="52"/>
      <c r="P600" s="52"/>
      <c r="Q600" s="52"/>
      <c r="R600" s="52"/>
    </row>
    <row r="601" spans="2:18" x14ac:dyDescent="0.2">
      <c r="B601" s="52"/>
      <c r="F601" s="90"/>
      <c r="H601" s="54"/>
      <c r="K601" s="92"/>
      <c r="M601" s="56"/>
      <c r="N601" s="56"/>
      <c r="O601" s="52"/>
      <c r="P601" s="52"/>
      <c r="Q601" s="52"/>
      <c r="R601" s="52"/>
    </row>
    <row r="602" spans="2:18" x14ac:dyDescent="0.2">
      <c r="B602" s="52"/>
      <c r="F602" s="90"/>
      <c r="H602" s="54"/>
      <c r="K602" s="92"/>
      <c r="M602" s="56"/>
      <c r="N602" s="56"/>
      <c r="O602" s="52"/>
      <c r="P602" s="52"/>
      <c r="Q602" s="52"/>
      <c r="R602" s="52"/>
    </row>
    <row r="603" spans="2:18" x14ac:dyDescent="0.2">
      <c r="B603" s="52"/>
      <c r="F603" s="90"/>
      <c r="H603" s="54"/>
      <c r="K603" s="92"/>
      <c r="M603" s="56"/>
      <c r="N603" s="56"/>
      <c r="O603" s="52"/>
      <c r="P603" s="52"/>
      <c r="Q603" s="52"/>
      <c r="R603" s="52"/>
    </row>
    <row r="604" spans="2:18" x14ac:dyDescent="0.2">
      <c r="B604" s="52"/>
      <c r="F604" s="90"/>
      <c r="H604" s="54"/>
      <c r="K604" s="92"/>
      <c r="M604" s="56"/>
      <c r="N604" s="56"/>
      <c r="O604" s="52"/>
      <c r="P604" s="52"/>
      <c r="Q604" s="52"/>
      <c r="R604" s="52"/>
    </row>
    <row r="605" spans="2:18" x14ac:dyDescent="0.2">
      <c r="B605" s="52"/>
      <c r="F605" s="90"/>
      <c r="H605" s="54"/>
      <c r="K605" s="92"/>
      <c r="M605" s="56"/>
      <c r="N605" s="56"/>
      <c r="O605" s="52"/>
      <c r="P605" s="52"/>
      <c r="Q605" s="52"/>
      <c r="R605" s="52"/>
    </row>
    <row r="606" spans="2:18" x14ac:dyDescent="0.2">
      <c r="B606" s="52"/>
      <c r="F606" s="90"/>
      <c r="H606" s="54"/>
      <c r="K606" s="92"/>
      <c r="M606" s="56"/>
      <c r="N606" s="56"/>
      <c r="O606" s="52"/>
      <c r="P606" s="52"/>
      <c r="Q606" s="52"/>
      <c r="R606" s="52"/>
    </row>
    <row r="607" spans="2:18" x14ac:dyDescent="0.2">
      <c r="B607" s="52"/>
      <c r="F607" s="90"/>
      <c r="H607" s="54"/>
      <c r="K607" s="92"/>
      <c r="M607" s="56"/>
      <c r="N607" s="56"/>
      <c r="O607" s="52"/>
      <c r="P607" s="52"/>
      <c r="Q607" s="52"/>
      <c r="R607" s="52"/>
    </row>
    <row r="608" spans="2:18" x14ac:dyDescent="0.2">
      <c r="B608" s="52"/>
      <c r="F608" s="90"/>
      <c r="H608" s="54"/>
      <c r="K608" s="92"/>
      <c r="M608" s="56"/>
      <c r="N608" s="56"/>
      <c r="O608" s="52"/>
      <c r="P608" s="52"/>
      <c r="Q608" s="52"/>
      <c r="R608" s="52"/>
    </row>
    <row r="609" spans="2:18" x14ac:dyDescent="0.2">
      <c r="B609" s="52"/>
      <c r="F609" s="90"/>
      <c r="H609" s="54"/>
      <c r="K609" s="92"/>
      <c r="M609" s="56"/>
      <c r="N609" s="56"/>
      <c r="O609" s="52"/>
      <c r="P609" s="52"/>
      <c r="Q609" s="52"/>
      <c r="R609" s="52"/>
    </row>
    <row r="610" spans="2:18" x14ac:dyDescent="0.2">
      <c r="B610" s="52"/>
      <c r="F610" s="90"/>
      <c r="H610" s="54"/>
      <c r="K610" s="92"/>
      <c r="M610" s="56"/>
      <c r="N610" s="56"/>
      <c r="O610" s="52"/>
      <c r="P610" s="52"/>
      <c r="Q610" s="52"/>
      <c r="R610" s="52"/>
    </row>
    <row r="611" spans="2:18" x14ac:dyDescent="0.2">
      <c r="B611" s="52"/>
      <c r="F611" s="90"/>
      <c r="H611" s="54"/>
      <c r="K611" s="92"/>
      <c r="M611" s="56"/>
      <c r="N611" s="56"/>
      <c r="O611" s="52"/>
      <c r="P611" s="52"/>
      <c r="Q611" s="52"/>
      <c r="R611" s="52"/>
    </row>
    <row r="612" spans="2:18" x14ac:dyDescent="0.2">
      <c r="B612" s="52"/>
      <c r="F612" s="90"/>
      <c r="H612" s="54"/>
      <c r="K612" s="92"/>
      <c r="M612" s="56"/>
      <c r="N612" s="56"/>
      <c r="O612" s="52"/>
      <c r="P612" s="52"/>
      <c r="Q612" s="52"/>
      <c r="R612" s="52"/>
    </row>
    <row r="613" spans="2:18" x14ac:dyDescent="0.2">
      <c r="B613" s="52"/>
      <c r="F613" s="90"/>
      <c r="H613" s="54"/>
      <c r="K613" s="92"/>
      <c r="M613" s="56"/>
      <c r="N613" s="56"/>
      <c r="O613" s="52"/>
      <c r="P613" s="52"/>
      <c r="Q613" s="52"/>
      <c r="R613" s="52"/>
    </row>
    <row r="614" spans="2:18" x14ac:dyDescent="0.2">
      <c r="B614" s="52"/>
      <c r="F614" s="90"/>
      <c r="H614" s="54"/>
      <c r="K614" s="92"/>
      <c r="M614" s="56"/>
      <c r="N614" s="56"/>
      <c r="O614" s="52"/>
      <c r="P614" s="52"/>
      <c r="Q614" s="52"/>
      <c r="R614" s="52"/>
    </row>
    <row r="615" spans="2:18" x14ac:dyDescent="0.2">
      <c r="B615" s="52"/>
      <c r="F615" s="90"/>
      <c r="H615" s="54"/>
      <c r="K615" s="92"/>
      <c r="M615" s="56"/>
      <c r="N615" s="56"/>
      <c r="O615" s="52"/>
      <c r="P615" s="52"/>
      <c r="Q615" s="52"/>
      <c r="R615" s="52"/>
    </row>
    <row r="616" spans="2:18" x14ac:dyDescent="0.2">
      <c r="B616" s="52"/>
      <c r="F616" s="90"/>
      <c r="H616" s="54"/>
      <c r="K616" s="92"/>
      <c r="M616" s="56"/>
      <c r="N616" s="56"/>
      <c r="O616" s="52"/>
      <c r="P616" s="52"/>
      <c r="Q616" s="52"/>
      <c r="R616" s="52"/>
    </row>
    <row r="617" spans="2:18" x14ac:dyDescent="0.2">
      <c r="B617" s="52"/>
      <c r="F617" s="90"/>
      <c r="H617" s="54"/>
      <c r="K617" s="92"/>
      <c r="M617" s="56"/>
      <c r="N617" s="56"/>
      <c r="O617" s="52"/>
      <c r="P617" s="52"/>
      <c r="Q617" s="52"/>
      <c r="R617" s="52"/>
    </row>
    <row r="618" spans="2:18" x14ac:dyDescent="0.2">
      <c r="B618" s="52"/>
      <c r="F618" s="90"/>
      <c r="H618" s="54"/>
      <c r="K618" s="92"/>
      <c r="M618" s="56"/>
      <c r="N618" s="56"/>
      <c r="O618" s="52"/>
      <c r="P618" s="52"/>
      <c r="Q618" s="52"/>
      <c r="R618" s="52"/>
    </row>
    <row r="619" spans="2:18" x14ac:dyDescent="0.2">
      <c r="B619" s="52"/>
      <c r="F619" s="90"/>
      <c r="H619" s="57"/>
      <c r="K619" s="92"/>
      <c r="M619" s="56"/>
      <c r="N619" s="56"/>
      <c r="O619" s="52"/>
      <c r="P619" s="52"/>
      <c r="Q619" s="52"/>
      <c r="R619" s="52"/>
    </row>
    <row r="620" spans="2:18" x14ac:dyDescent="0.2">
      <c r="B620" s="52"/>
      <c r="F620" s="90"/>
      <c r="H620" s="54"/>
      <c r="K620" s="92"/>
      <c r="M620" s="56"/>
      <c r="N620" s="56"/>
      <c r="O620" s="52"/>
      <c r="P620" s="52"/>
      <c r="Q620" s="52"/>
      <c r="R620" s="52"/>
    </row>
    <row r="621" spans="2:18" x14ac:dyDescent="0.2">
      <c r="B621" s="52"/>
      <c r="F621" s="90"/>
      <c r="H621" s="54"/>
      <c r="K621" s="92"/>
      <c r="M621" s="56"/>
      <c r="N621" s="56"/>
      <c r="O621" s="52"/>
      <c r="P621" s="52"/>
      <c r="Q621" s="52"/>
      <c r="R621" s="52"/>
    </row>
    <row r="622" spans="2:18" x14ac:dyDescent="0.2">
      <c r="B622" s="52"/>
      <c r="F622" s="90"/>
      <c r="H622" s="54"/>
      <c r="K622" s="92"/>
      <c r="M622" s="56"/>
      <c r="N622" s="56"/>
      <c r="O622" s="52"/>
      <c r="P622" s="52"/>
      <c r="Q622" s="52"/>
      <c r="R622" s="52"/>
    </row>
    <row r="623" spans="2:18" x14ac:dyDescent="0.2">
      <c r="B623" s="52"/>
      <c r="F623" s="90"/>
      <c r="H623" s="54"/>
      <c r="K623" s="92"/>
      <c r="M623" s="56"/>
      <c r="N623" s="56"/>
      <c r="O623" s="52"/>
      <c r="P623" s="52"/>
      <c r="Q623" s="52"/>
      <c r="R623" s="52"/>
    </row>
    <row r="624" spans="2:18" x14ac:dyDescent="0.2">
      <c r="B624" s="52"/>
      <c r="F624" s="90"/>
      <c r="H624" s="54"/>
      <c r="K624" s="92"/>
      <c r="M624" s="56"/>
      <c r="N624" s="56"/>
      <c r="O624" s="52"/>
      <c r="P624" s="52"/>
      <c r="Q624" s="52"/>
      <c r="R624" s="52"/>
    </row>
    <row r="625" spans="2:18" x14ac:dyDescent="0.2">
      <c r="B625" s="52"/>
      <c r="F625" s="90"/>
      <c r="H625" s="54"/>
      <c r="K625" s="92"/>
      <c r="M625" s="56"/>
      <c r="N625" s="56"/>
      <c r="O625" s="52"/>
      <c r="P625" s="52"/>
      <c r="Q625" s="52"/>
      <c r="R625" s="52"/>
    </row>
    <row r="626" spans="2:18" x14ac:dyDescent="0.2">
      <c r="B626" s="52"/>
      <c r="F626" s="90"/>
      <c r="H626" s="54"/>
      <c r="K626" s="92"/>
      <c r="M626" s="56"/>
      <c r="N626" s="56"/>
      <c r="O626" s="52"/>
      <c r="P626" s="52"/>
      <c r="Q626" s="52"/>
      <c r="R626" s="52"/>
    </row>
    <row r="627" spans="2:18" x14ac:dyDescent="0.2">
      <c r="B627" s="52"/>
      <c r="F627" s="90"/>
      <c r="H627" s="54"/>
      <c r="K627" s="92"/>
      <c r="M627" s="56"/>
      <c r="N627" s="56"/>
      <c r="O627" s="52"/>
      <c r="P627" s="52"/>
      <c r="Q627" s="52"/>
      <c r="R627" s="52"/>
    </row>
    <row r="628" spans="2:18" x14ac:dyDescent="0.2">
      <c r="B628" s="52"/>
      <c r="F628" s="90"/>
      <c r="H628" s="54"/>
      <c r="K628" s="92"/>
      <c r="M628" s="56"/>
      <c r="N628" s="56"/>
      <c r="O628" s="52"/>
      <c r="P628" s="52"/>
      <c r="Q628" s="52"/>
      <c r="R628" s="52"/>
    </row>
    <row r="629" spans="2:18" x14ac:dyDescent="0.2">
      <c r="B629" s="52"/>
      <c r="F629" s="90"/>
      <c r="H629" s="54"/>
      <c r="K629" s="92"/>
      <c r="M629" s="56"/>
      <c r="N629" s="56"/>
      <c r="O629" s="52"/>
      <c r="P629" s="52"/>
      <c r="Q629" s="52"/>
      <c r="R629" s="52"/>
    </row>
    <row r="630" spans="2:18" x14ac:dyDescent="0.2">
      <c r="B630" s="52"/>
      <c r="F630" s="90"/>
      <c r="H630" s="54"/>
      <c r="K630" s="92"/>
      <c r="M630" s="56"/>
      <c r="N630" s="56"/>
      <c r="O630" s="52"/>
      <c r="P630" s="52"/>
      <c r="Q630" s="52"/>
      <c r="R630" s="52"/>
    </row>
    <row r="631" spans="2:18" x14ac:dyDescent="0.2">
      <c r="B631" s="52"/>
      <c r="F631" s="90"/>
      <c r="H631" s="54"/>
      <c r="K631" s="92"/>
      <c r="M631" s="56"/>
      <c r="N631" s="56"/>
      <c r="O631" s="52"/>
      <c r="P631" s="52"/>
      <c r="Q631" s="52"/>
      <c r="R631" s="52"/>
    </row>
    <row r="632" spans="2:18" x14ac:dyDescent="0.2">
      <c r="B632" s="52"/>
      <c r="F632" s="90"/>
      <c r="H632" s="54"/>
      <c r="K632" s="92"/>
      <c r="M632" s="56"/>
      <c r="N632" s="56"/>
      <c r="O632" s="52"/>
      <c r="P632" s="52"/>
      <c r="Q632" s="52"/>
      <c r="R632" s="52"/>
    </row>
    <row r="633" spans="2:18" x14ac:dyDescent="0.2">
      <c r="B633" s="52"/>
      <c r="F633" s="90"/>
      <c r="H633" s="54"/>
      <c r="K633" s="92"/>
      <c r="M633" s="56"/>
      <c r="N633" s="56"/>
      <c r="O633" s="52"/>
      <c r="P633" s="52"/>
      <c r="Q633" s="52"/>
      <c r="R633" s="52"/>
    </row>
    <row r="634" spans="2:18" x14ac:dyDescent="0.2">
      <c r="B634" s="52"/>
      <c r="F634" s="90"/>
      <c r="H634" s="54"/>
      <c r="K634" s="92"/>
      <c r="M634" s="56"/>
      <c r="N634" s="56"/>
      <c r="O634" s="52"/>
      <c r="P634" s="52"/>
      <c r="Q634" s="52"/>
      <c r="R634" s="52"/>
    </row>
    <row r="635" spans="2:18" x14ac:dyDescent="0.2">
      <c r="B635" s="52"/>
      <c r="F635" s="90"/>
      <c r="H635" s="54"/>
      <c r="K635" s="92"/>
      <c r="M635" s="56"/>
      <c r="N635" s="56"/>
      <c r="O635" s="52"/>
      <c r="P635" s="52"/>
      <c r="Q635" s="52"/>
      <c r="R635" s="52"/>
    </row>
    <row r="636" spans="2:18" x14ac:dyDescent="0.2">
      <c r="B636" s="52"/>
      <c r="F636" s="90"/>
      <c r="H636" s="54"/>
      <c r="K636" s="92"/>
      <c r="M636" s="56"/>
      <c r="N636" s="56"/>
      <c r="O636" s="52"/>
      <c r="P636" s="52"/>
      <c r="Q636" s="52"/>
      <c r="R636" s="52"/>
    </row>
    <row r="637" spans="2:18" x14ac:dyDescent="0.2">
      <c r="B637" s="52"/>
      <c r="F637" s="90"/>
      <c r="H637" s="54"/>
      <c r="K637" s="92"/>
      <c r="M637" s="56"/>
      <c r="N637" s="56"/>
      <c r="O637" s="52"/>
      <c r="P637" s="52"/>
      <c r="Q637" s="52"/>
      <c r="R637" s="52"/>
    </row>
    <row r="638" spans="2:18" x14ac:dyDescent="0.2">
      <c r="B638" s="52"/>
      <c r="F638" s="90"/>
      <c r="H638" s="54"/>
      <c r="K638" s="92"/>
      <c r="M638" s="56"/>
      <c r="N638" s="56"/>
      <c r="O638" s="52"/>
      <c r="P638" s="52"/>
      <c r="Q638" s="52"/>
      <c r="R638" s="52"/>
    </row>
    <row r="639" spans="2:18" x14ac:dyDescent="0.2">
      <c r="B639" s="52"/>
      <c r="F639" s="90"/>
      <c r="H639" s="54"/>
      <c r="K639" s="92"/>
      <c r="M639" s="56"/>
      <c r="N639" s="56"/>
      <c r="O639" s="52"/>
      <c r="P639" s="52"/>
      <c r="Q639" s="52"/>
      <c r="R639" s="52"/>
    </row>
    <row r="640" spans="2:18" x14ac:dyDescent="0.2">
      <c r="B640" s="52"/>
      <c r="F640" s="90"/>
      <c r="H640" s="54"/>
      <c r="K640" s="92"/>
      <c r="M640" s="56"/>
      <c r="N640" s="56"/>
      <c r="O640" s="52"/>
      <c r="P640" s="52"/>
      <c r="Q640" s="52"/>
      <c r="R640" s="52"/>
    </row>
    <row r="641" spans="2:18" x14ac:dyDescent="0.2">
      <c r="B641" s="52"/>
      <c r="F641" s="90"/>
      <c r="H641" s="54"/>
      <c r="K641" s="92"/>
      <c r="M641" s="56"/>
      <c r="N641" s="56"/>
      <c r="O641" s="52"/>
      <c r="P641" s="52"/>
      <c r="Q641" s="52"/>
      <c r="R641" s="52"/>
    </row>
    <row r="642" spans="2:18" x14ac:dyDescent="0.2">
      <c r="B642" s="52"/>
      <c r="F642" s="90"/>
      <c r="H642" s="54"/>
      <c r="K642" s="92"/>
      <c r="M642" s="56"/>
      <c r="N642" s="56"/>
      <c r="O642" s="52"/>
      <c r="P642" s="52"/>
      <c r="Q642" s="52"/>
      <c r="R642" s="52"/>
    </row>
    <row r="643" spans="2:18" x14ac:dyDescent="0.2">
      <c r="B643" s="52"/>
      <c r="F643" s="90"/>
      <c r="H643" s="54"/>
      <c r="K643" s="92"/>
      <c r="M643" s="56"/>
      <c r="N643" s="56"/>
      <c r="O643" s="52"/>
      <c r="P643" s="52"/>
      <c r="Q643" s="52"/>
      <c r="R643" s="52"/>
    </row>
    <row r="644" spans="2:18" x14ac:dyDescent="0.2">
      <c r="B644" s="52"/>
      <c r="F644" s="90"/>
      <c r="H644" s="54"/>
      <c r="K644" s="92"/>
      <c r="M644" s="56"/>
      <c r="N644" s="56"/>
      <c r="O644" s="52"/>
      <c r="P644" s="52"/>
      <c r="Q644" s="52"/>
      <c r="R644" s="52"/>
    </row>
    <row r="645" spans="2:18" x14ac:dyDescent="0.2">
      <c r="B645" s="52"/>
      <c r="F645" s="90"/>
      <c r="H645" s="54"/>
      <c r="K645" s="92"/>
      <c r="M645" s="56"/>
      <c r="N645" s="56"/>
      <c r="O645" s="52"/>
      <c r="P645" s="52"/>
      <c r="Q645" s="52"/>
      <c r="R645" s="52"/>
    </row>
    <row r="646" spans="2:18" x14ac:dyDescent="0.2">
      <c r="B646" s="52"/>
      <c r="F646" s="90"/>
      <c r="H646" s="54"/>
      <c r="K646" s="92"/>
      <c r="M646" s="56"/>
      <c r="N646" s="56"/>
      <c r="O646" s="52"/>
      <c r="P646" s="52"/>
      <c r="Q646" s="52"/>
      <c r="R646" s="52"/>
    </row>
    <row r="647" spans="2:18" x14ac:dyDescent="0.2">
      <c r="B647" s="52"/>
      <c r="F647" s="90"/>
      <c r="H647" s="57"/>
      <c r="K647" s="92"/>
      <c r="M647" s="56"/>
      <c r="N647" s="56"/>
      <c r="O647" s="52"/>
      <c r="P647" s="52"/>
      <c r="Q647" s="52"/>
      <c r="R647" s="52"/>
    </row>
    <row r="648" spans="2:18" x14ac:dyDescent="0.2">
      <c r="B648" s="52"/>
      <c r="F648" s="90"/>
      <c r="H648" s="57"/>
      <c r="K648" s="92"/>
      <c r="M648" s="56"/>
      <c r="N648" s="56"/>
      <c r="O648" s="52"/>
      <c r="P648" s="52"/>
      <c r="Q648" s="52"/>
      <c r="R648" s="52"/>
    </row>
    <row r="649" spans="2:18" x14ac:dyDescent="0.2">
      <c r="B649" s="52"/>
      <c r="F649" s="90"/>
      <c r="H649" s="57"/>
      <c r="K649" s="92"/>
      <c r="M649" s="56"/>
      <c r="N649" s="56"/>
      <c r="O649" s="52"/>
      <c r="P649" s="52"/>
      <c r="Q649" s="52"/>
      <c r="R649" s="52"/>
    </row>
    <row r="650" spans="2:18" x14ac:dyDescent="0.2">
      <c r="B650" s="52"/>
      <c r="F650" s="90"/>
      <c r="H650" s="54"/>
      <c r="K650" s="92"/>
      <c r="M650" s="56"/>
      <c r="N650" s="56"/>
      <c r="O650" s="52"/>
      <c r="P650" s="52"/>
      <c r="Q650" s="52"/>
      <c r="R650" s="52"/>
    </row>
    <row r="651" spans="2:18" x14ac:dyDescent="0.2">
      <c r="B651" s="52"/>
      <c r="F651" s="90"/>
      <c r="H651" s="54"/>
      <c r="K651" s="92"/>
      <c r="M651" s="56"/>
      <c r="N651" s="56"/>
      <c r="O651" s="52"/>
      <c r="P651" s="52"/>
      <c r="Q651" s="52"/>
      <c r="R651" s="52"/>
    </row>
    <row r="652" spans="2:18" x14ac:dyDescent="0.2">
      <c r="B652" s="52"/>
      <c r="F652" s="90"/>
      <c r="H652" s="54"/>
      <c r="K652" s="92"/>
      <c r="M652" s="56"/>
      <c r="N652" s="56"/>
      <c r="O652" s="52"/>
      <c r="P652" s="52"/>
      <c r="Q652" s="52"/>
      <c r="R652" s="52"/>
    </row>
    <row r="653" spans="2:18" x14ac:dyDescent="0.2">
      <c r="B653" s="52"/>
      <c r="F653" s="90"/>
      <c r="H653" s="57"/>
      <c r="K653" s="92"/>
      <c r="M653" s="56"/>
      <c r="N653" s="56"/>
      <c r="O653" s="52"/>
      <c r="P653" s="52"/>
      <c r="Q653" s="52"/>
      <c r="R653" s="52"/>
    </row>
    <row r="654" spans="2:18" x14ac:dyDescent="0.2">
      <c r="B654" s="52"/>
      <c r="F654" s="90"/>
      <c r="H654" s="57"/>
      <c r="K654" s="92"/>
      <c r="M654" s="56"/>
      <c r="N654" s="56"/>
      <c r="O654" s="52"/>
      <c r="P654" s="52"/>
      <c r="Q654" s="52"/>
      <c r="R654" s="52"/>
    </row>
    <row r="655" spans="2:18" x14ac:dyDescent="0.2">
      <c r="B655" s="52"/>
      <c r="F655" s="90"/>
      <c r="H655" s="57"/>
      <c r="K655" s="92"/>
      <c r="M655" s="56"/>
      <c r="N655" s="56"/>
      <c r="O655" s="52"/>
      <c r="P655" s="52"/>
      <c r="Q655" s="52"/>
      <c r="R655" s="52"/>
    </row>
    <row r="656" spans="2:18" x14ac:dyDescent="0.2">
      <c r="B656" s="52"/>
      <c r="F656" s="90"/>
      <c r="H656" s="57"/>
      <c r="K656" s="92"/>
      <c r="M656" s="56"/>
      <c r="N656" s="56"/>
      <c r="O656" s="52"/>
      <c r="P656" s="52"/>
      <c r="Q656" s="52"/>
      <c r="R656" s="52"/>
    </row>
    <row r="657" spans="2:18" x14ac:dyDescent="0.2">
      <c r="B657" s="52"/>
      <c r="F657" s="90"/>
      <c r="H657" s="57"/>
      <c r="K657" s="92"/>
      <c r="M657" s="56"/>
      <c r="N657" s="56"/>
      <c r="O657" s="52"/>
      <c r="P657" s="52"/>
      <c r="Q657" s="52"/>
      <c r="R657" s="52"/>
    </row>
    <row r="658" spans="2:18" x14ac:dyDescent="0.2">
      <c r="B658" s="52"/>
      <c r="F658" s="90"/>
      <c r="H658" s="57"/>
      <c r="K658" s="92"/>
      <c r="M658" s="56"/>
      <c r="N658" s="56"/>
      <c r="O658" s="52"/>
      <c r="P658" s="52"/>
      <c r="Q658" s="52"/>
      <c r="R658" s="52"/>
    </row>
    <row r="659" spans="2:18" x14ac:dyDescent="0.2">
      <c r="B659" s="52"/>
      <c r="F659" s="90"/>
      <c r="H659" s="57"/>
      <c r="K659" s="92"/>
      <c r="M659" s="56"/>
      <c r="N659" s="56"/>
      <c r="O659" s="52"/>
      <c r="P659" s="52"/>
      <c r="Q659" s="52"/>
      <c r="R659" s="52"/>
    </row>
    <row r="660" spans="2:18" x14ac:dyDescent="0.2">
      <c r="B660" s="52"/>
      <c r="F660" s="90"/>
      <c r="H660" s="57"/>
      <c r="K660" s="92"/>
      <c r="M660" s="56"/>
      <c r="N660" s="56"/>
      <c r="O660" s="52"/>
      <c r="P660" s="52"/>
      <c r="Q660" s="52"/>
      <c r="R660" s="52"/>
    </row>
    <row r="661" spans="2:18" x14ac:dyDescent="0.2">
      <c r="B661" s="52"/>
      <c r="F661" s="90"/>
      <c r="H661" s="57"/>
      <c r="K661" s="92"/>
      <c r="M661" s="56"/>
      <c r="N661" s="56"/>
      <c r="O661" s="52"/>
      <c r="P661" s="52"/>
      <c r="Q661" s="52"/>
      <c r="R661" s="52"/>
    </row>
    <row r="662" spans="2:18" x14ac:dyDescent="0.2">
      <c r="B662" s="52"/>
      <c r="F662" s="90"/>
      <c r="H662" s="57"/>
      <c r="K662" s="92"/>
      <c r="M662" s="56"/>
      <c r="N662" s="56"/>
      <c r="O662" s="52"/>
      <c r="P662" s="52"/>
      <c r="Q662" s="52"/>
      <c r="R662" s="52"/>
    </row>
    <row r="663" spans="2:18" x14ac:dyDescent="0.2">
      <c r="B663" s="52"/>
      <c r="F663" s="90"/>
      <c r="H663" s="57"/>
      <c r="K663" s="92"/>
      <c r="M663" s="56"/>
      <c r="N663" s="56"/>
      <c r="O663" s="52"/>
      <c r="P663" s="52"/>
      <c r="Q663" s="52"/>
      <c r="R663" s="52"/>
    </row>
    <row r="664" spans="2:18" x14ac:dyDescent="0.2">
      <c r="B664" s="52"/>
      <c r="F664" s="90"/>
      <c r="H664" s="57"/>
      <c r="K664" s="92"/>
      <c r="M664" s="56"/>
      <c r="N664" s="56"/>
      <c r="O664" s="52"/>
      <c r="P664" s="52"/>
      <c r="Q664" s="52"/>
      <c r="R664" s="52"/>
    </row>
    <row r="665" spans="2:18" x14ac:dyDescent="0.2">
      <c r="B665" s="52"/>
      <c r="F665" s="90"/>
      <c r="H665" s="57"/>
      <c r="K665" s="92"/>
      <c r="M665" s="56"/>
      <c r="N665" s="56"/>
      <c r="O665" s="52"/>
      <c r="P665" s="52"/>
      <c r="Q665" s="52"/>
      <c r="R665" s="52"/>
    </row>
    <row r="666" spans="2:18" x14ac:dyDescent="0.2">
      <c r="B666" s="52"/>
      <c r="F666" s="90"/>
      <c r="H666" s="57"/>
      <c r="K666" s="92"/>
      <c r="M666" s="56"/>
      <c r="N666" s="56"/>
      <c r="O666" s="52"/>
      <c r="P666" s="52"/>
      <c r="Q666" s="52"/>
      <c r="R666" s="52"/>
    </row>
    <row r="667" spans="2:18" x14ac:dyDescent="0.2">
      <c r="B667" s="52"/>
      <c r="F667" s="90"/>
      <c r="H667" s="57"/>
      <c r="K667" s="92"/>
      <c r="M667" s="56"/>
      <c r="N667" s="56"/>
      <c r="O667" s="52"/>
      <c r="P667" s="52"/>
      <c r="Q667" s="52"/>
      <c r="R667" s="52"/>
    </row>
    <row r="668" spans="2:18" x14ac:dyDescent="0.2">
      <c r="B668" s="52"/>
      <c r="F668" s="90"/>
      <c r="H668" s="57"/>
      <c r="K668" s="92"/>
      <c r="M668" s="56"/>
      <c r="N668" s="56"/>
      <c r="O668" s="52"/>
      <c r="P668" s="52"/>
      <c r="Q668" s="52"/>
      <c r="R668" s="52"/>
    </row>
    <row r="669" spans="2:18" x14ac:dyDescent="0.2">
      <c r="B669" s="52"/>
      <c r="F669" s="90"/>
      <c r="H669" s="57"/>
      <c r="K669" s="92"/>
      <c r="M669" s="56"/>
      <c r="N669" s="56"/>
      <c r="O669" s="52"/>
      <c r="P669" s="52"/>
      <c r="Q669" s="52"/>
      <c r="R669" s="52"/>
    </row>
    <row r="670" spans="2:18" x14ac:dyDescent="0.2">
      <c r="B670" s="52"/>
      <c r="F670" s="90"/>
      <c r="H670" s="57"/>
      <c r="K670" s="92"/>
      <c r="M670" s="56"/>
      <c r="N670" s="56"/>
      <c r="O670" s="52"/>
      <c r="P670" s="52"/>
      <c r="Q670" s="52"/>
      <c r="R670" s="52"/>
    </row>
    <row r="671" spans="2:18" x14ac:dyDescent="0.2">
      <c r="B671" s="52"/>
      <c r="F671" s="90"/>
      <c r="H671" s="57"/>
      <c r="K671" s="92"/>
      <c r="M671" s="56"/>
      <c r="N671" s="56"/>
      <c r="O671" s="52"/>
      <c r="P671" s="52"/>
      <c r="Q671" s="52"/>
      <c r="R671" s="52"/>
    </row>
  </sheetData>
  <customSheetViews>
    <customSheetView guid="{25A8392A-EC7A-4354-AAF7-7B3F8D95D2C8}" showRuler="0">
      <selection activeCell="D19" sqref="D19"/>
      <pageMargins left="0.75" right="0.75" top="1" bottom="1" header="0.5" footer="0.5"/>
      <headerFooter alignWithMargins="0"/>
    </customSheetView>
    <customSheetView guid="{D9ADE886-B155-4012-AEB4-4C04813DB758}" scale="85" showPageBreaks="1" showRuler="0" topLeftCell="A276">
      <selection activeCell="A405" sqref="A405"/>
      <pageMargins left="0.75" right="0.75" top="1" bottom="1" header="0.5" footer="0.5"/>
      <pageSetup scale="39" orientation="landscape" r:id="rId1"/>
      <headerFooter alignWithMargins="0">
        <oddHeader>&amp;RPage &amp;P of &amp;N</oddHeader>
      </headerFooter>
    </customSheetView>
  </customSheetViews>
  <mergeCells count="5">
    <mergeCell ref="C13:D13"/>
    <mergeCell ref="A2:R3"/>
    <mergeCell ref="B4:R4"/>
    <mergeCell ref="A5:R5"/>
    <mergeCell ref="A6:R6"/>
  </mergeCells>
  <phoneticPr fontId="0" type="noConversion"/>
  <printOptions horizontalCentered="1"/>
  <pageMargins left="0.2" right="0.2" top="0.5" bottom="0.5" header="0.25" footer="0.25"/>
  <pageSetup scale="45" orientation="landscape" r:id="rId2"/>
  <headerFooter>
    <oddHeader>&amp;C&amp;12&amp;A&amp;R&amp;12CASE NO. 2015-00343
ATTACHMENT 1
TO STAFF DR NO. 1-13</oddHeader>
    <oddFooter>&amp;C&amp;11&amp;P of &amp;N</oddFooter>
  </headerFooter>
  <rowBreaks count="1" manualBreakCount="1">
    <brk id="32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2016a</vt:lpstr>
      <vt:lpstr>2015a</vt:lpstr>
      <vt:lpstr>2014a</vt:lpstr>
      <vt:lpstr>2013a</vt:lpstr>
      <vt:lpstr>2012a</vt:lpstr>
      <vt:lpstr>2011a</vt:lpstr>
      <vt:lpstr>2010a</vt:lpstr>
      <vt:lpstr>2009a</vt:lpstr>
      <vt:lpstr>2008a</vt:lpstr>
      <vt:lpstr>2007a</vt:lpstr>
      <vt:lpstr>'2012a'!Print_Area</vt:lpstr>
      <vt:lpstr>'2013a'!Print_Area</vt:lpstr>
      <vt:lpstr>'2014a'!Print_Area</vt:lpstr>
      <vt:lpstr>'2015a'!Print_Area</vt:lpstr>
      <vt:lpstr>'2016a'!Print_Area</vt:lpstr>
      <vt:lpstr>'2007a'!Print_Titles</vt:lpstr>
      <vt:lpstr>'2008a'!Print_Titles</vt:lpstr>
      <vt:lpstr>'2009a'!Print_Titles</vt:lpstr>
      <vt:lpstr>'2010a'!Print_Titles</vt:lpstr>
      <vt:lpstr>'2011a'!Print_Titles</vt:lpstr>
      <vt:lpstr>'2012a'!Print_Titles</vt:lpstr>
      <vt:lpstr>'2013a'!Print_Titles</vt:lpstr>
      <vt:lpstr>'2014a'!Print_Titles</vt:lpstr>
      <vt:lpstr>'2015a'!Print_Titles</vt:lpstr>
      <vt:lpstr>'2016a'!Print_Titles</vt:lpstr>
    </vt:vector>
  </TitlesOfParts>
  <Company>Atmos Energy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jasouth</dc:creator>
  <cp:lastModifiedBy>Brannon C Taylor</cp:lastModifiedBy>
  <cp:lastPrinted>2015-11-24T19:08:58Z</cp:lastPrinted>
  <dcterms:created xsi:type="dcterms:W3CDTF">2006-12-14T21:21:50Z</dcterms:created>
  <dcterms:modified xsi:type="dcterms:W3CDTF">2017-09-24T23:09:31Z</dcterms:modified>
</cp:coreProperties>
</file>