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16(6)(f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Print_area1">#REF!</definedName>
    <definedName name="Print_Titles_MI">#REF!</definedName>
    <definedName name="pro">#REF!</definedName>
    <definedName name="PROPERTY">#REF!</definedName>
    <definedName name="py_act">#REF!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pread_Method">'[9]Tech Serv Mgr Data Entry'!$E$34:$Q$40</definedName>
    <definedName name="SSUBillings">[24]SSUAllocationTable!$D$8:$Y$52</definedName>
    <definedName name="stdrate">#REF!</definedName>
    <definedName name="table_ky">[25]SPREAD!$A$274:$G$300</definedName>
    <definedName name="table_mt">[25]SPREAD!$A$9:$I$33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19" i="1"/>
  <c r="E19" i="1" s="1"/>
  <c r="G19" i="1"/>
  <c r="E18" i="1"/>
  <c r="E17" i="1"/>
  <c r="F16" i="1"/>
  <c r="E16" i="1"/>
  <c r="E15" i="1"/>
  <c r="E14" i="1"/>
  <c r="F14" i="1"/>
  <c r="G14" i="1"/>
  <c r="E13" i="1"/>
  <c r="D22" i="1"/>
  <c r="E11" i="1"/>
  <c r="G11" i="1" s="1"/>
  <c r="F22" i="1"/>
  <c r="E10" i="1"/>
  <c r="C2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6" i="1"/>
  <c r="G15" i="1" l="1"/>
  <c r="G10" i="1"/>
  <c r="E12" i="1"/>
  <c r="E22" i="1" s="1"/>
  <c r="G16" i="1"/>
  <c r="G12" i="1" l="1"/>
  <c r="G22" i="1" s="1"/>
  <c r="G34" i="1" s="1"/>
</calcChain>
</file>

<file path=xl/sharedStrings.xml><?xml version="1.0" encoding="utf-8"?>
<sst xmlns="http://schemas.openxmlformats.org/spreadsheetml/2006/main" count="41" uniqueCount="40">
  <si>
    <t>Atmos Energy Corporation, KY</t>
  </si>
  <si>
    <t>Schedule FR 16(6)(f)</t>
  </si>
  <si>
    <t>Case No. 2017-00349</t>
  </si>
  <si>
    <t>Witness: Waller</t>
  </si>
  <si>
    <t>Reconciliation of Forecasted Test Year Rate Base to Kentucky Capital</t>
  </si>
  <si>
    <t>Forecasted test year ended March 31, 2019</t>
  </si>
  <si>
    <t>Remove</t>
  </si>
  <si>
    <t>Test Period</t>
  </si>
  <si>
    <t>Adj from</t>
  </si>
  <si>
    <t>Rate</t>
  </si>
  <si>
    <t>Line</t>
  </si>
  <si>
    <t xml:space="preserve">Rate Base </t>
  </si>
  <si>
    <t>13 month</t>
  </si>
  <si>
    <t>Making</t>
  </si>
  <si>
    <t xml:space="preserve">Balance </t>
  </si>
  <si>
    <t>No.</t>
  </si>
  <si>
    <t>Description</t>
  </si>
  <si>
    <t>as filed 13 mo avg</t>
  </si>
  <si>
    <t>average</t>
  </si>
  <si>
    <t>Adjustments</t>
  </si>
  <si>
    <t>Sheet</t>
  </si>
  <si>
    <t>Gross Plant</t>
  </si>
  <si>
    <t>Accumulated Deprec.</t>
  </si>
  <si>
    <t>CWIP</t>
  </si>
  <si>
    <t>Cash Working Capital</t>
  </si>
  <si>
    <t>Other Working Capital (Inv. &amp; Prepaids)</t>
  </si>
  <si>
    <t>Regulatory Assets</t>
  </si>
  <si>
    <t>Customer Advances</t>
  </si>
  <si>
    <t>Deferred inc. tax</t>
  </si>
  <si>
    <t>Total</t>
  </si>
  <si>
    <t>Assets not in Rate Base</t>
  </si>
  <si>
    <t xml:space="preserve">     Cash &amp; temporary investments</t>
  </si>
  <si>
    <t xml:space="preserve">     Gas plant acquisition</t>
  </si>
  <si>
    <t xml:space="preserve">     Account receivable</t>
  </si>
  <si>
    <t xml:space="preserve">     Other current assets (except inv. &amp; prepaids)</t>
  </si>
  <si>
    <t xml:space="preserve">     Deferred debits</t>
  </si>
  <si>
    <t>Liabilities &amp; Deferrals not in Rate Base</t>
  </si>
  <si>
    <t xml:space="preserve">     Current Liabilities (excl. Notes Payable)</t>
  </si>
  <si>
    <t xml:space="preserve">     Deferred Credits (excl. Customer Advances)</t>
  </si>
  <si>
    <t>Total Capitalization (net of intercompany balances)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</si>
</sst>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/>
  </cellStyleXfs>
  <cellXfs count="27">
    <xf numFmtId="0" fontId="0" fillId="0" borderId="0" xfId="0"/>
    <xf numFmtId="0" fontId="2" fillId="0" borderId="0" xfId="0" applyFont="1" applyFill="1" applyAlignment="1" applyProtection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Fill="1"/>
    <xf numFmtId="165" fontId="1" fillId="0" borderId="0" xfId="2" applyNumberFormat="1" applyFont="1" applyFill="1"/>
    <xf numFmtId="165" fontId="0" fillId="0" borderId="0" xfId="0" applyNumberFormat="1" applyFill="1" applyBorder="1"/>
    <xf numFmtId="165" fontId="1" fillId="0" borderId="0" xfId="0" applyNumberFormat="1" applyFont="1" applyFill="1"/>
    <xf numFmtId="165" fontId="1" fillId="0" borderId="0" xfId="2" applyNumberFormat="1" applyFont="1" applyFill="1" applyBorder="1"/>
    <xf numFmtId="165" fontId="0" fillId="0" borderId="0" xfId="0" applyNumberFormat="1" applyFill="1"/>
    <xf numFmtId="0" fontId="0" fillId="0" borderId="0" xfId="0" quotePrefix="1"/>
    <xf numFmtId="165" fontId="0" fillId="0" borderId="0" xfId="0" applyNumberFormat="1"/>
    <xf numFmtId="165" fontId="0" fillId="0" borderId="0" xfId="2" applyNumberFormat="1" applyFont="1" applyFill="1"/>
    <xf numFmtId="165" fontId="1" fillId="0" borderId="1" xfId="2" applyNumberFormat="1" applyFont="1" applyFill="1" applyBorder="1"/>
    <xf numFmtId="165" fontId="0" fillId="0" borderId="1" xfId="0" applyNumberFormat="1" applyFill="1" applyBorder="1"/>
    <xf numFmtId="165" fontId="0" fillId="0" borderId="1" xfId="2" applyNumberFormat="1" applyFont="1" applyFill="1" applyBorder="1"/>
    <xf numFmtId="165" fontId="0" fillId="0" borderId="0" xfId="2" applyNumberFormat="1" applyFont="1"/>
    <xf numFmtId="165" fontId="0" fillId="0" borderId="2" xfId="0" applyNumberFormat="1" applyBorder="1"/>
    <xf numFmtId="43" fontId="0" fillId="0" borderId="0" xfId="0" applyNumberFormat="1"/>
    <xf numFmtId="165" fontId="0" fillId="0" borderId="0" xfId="1" applyNumberFormat="1" applyFont="1"/>
    <xf numFmtId="37" fontId="3" fillId="0" borderId="0" xfId="3" applyFont="1" applyFill="1"/>
    <xf numFmtId="165" fontId="0" fillId="0" borderId="2" xfId="0" applyNumberFormat="1" applyFill="1" applyBorder="1"/>
  </cellXfs>
  <cellStyles count="4">
    <cellStyle name="Comma" xfId="1" builtinId="3"/>
    <cellStyle name="Comma 2" xfId="2"/>
    <cellStyle name="Normal" xfId="0" builtinId="0"/>
    <cellStyle name="Normal_Sep 99 FAB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38"/>
  <sheetViews>
    <sheetView tabSelected="1" view="pageBreakPreview" zoomScaleNormal="100" zoomScaleSheetLayoutView="100" workbookViewId="0"/>
  </sheetViews>
  <sheetFormatPr defaultRowHeight="12.75" x14ac:dyDescent="0.2"/>
  <cols>
    <col min="1" max="1" width="5.28515625" customWidth="1"/>
    <col min="2" max="2" width="36.85546875" customWidth="1"/>
    <col min="3" max="7" width="17.85546875" customWidth="1"/>
    <col min="9" max="9" width="15.5703125" bestFit="1" customWidth="1"/>
    <col min="10" max="10" width="15" bestFit="1" customWidth="1"/>
    <col min="11" max="11" width="10.85546875" bestFit="1" customWidth="1"/>
  </cols>
  <sheetData>
    <row r="1" spans="1:9" x14ac:dyDescent="0.2">
      <c r="A1" s="1" t="s">
        <v>0</v>
      </c>
    </row>
    <row r="2" spans="1:9" x14ac:dyDescent="0.2">
      <c r="A2" s="3" t="s">
        <v>2</v>
      </c>
    </row>
    <row r="3" spans="1:9" x14ac:dyDescent="0.2">
      <c r="A3" s="3" t="s">
        <v>4</v>
      </c>
      <c r="G3" s="2" t="s">
        <v>1</v>
      </c>
    </row>
    <row r="4" spans="1:9" x14ac:dyDescent="0.2">
      <c r="A4" s="3" t="s">
        <v>5</v>
      </c>
      <c r="G4" t="s">
        <v>3</v>
      </c>
    </row>
    <row r="5" spans="1:9" x14ac:dyDescent="0.2">
      <c r="F5" s="4" t="s">
        <v>6</v>
      </c>
    </row>
    <row r="6" spans="1:9" x14ac:dyDescent="0.2">
      <c r="C6" s="4" t="s">
        <v>7</v>
      </c>
      <c r="D6" s="4"/>
      <c r="E6" s="4" t="s">
        <v>8</v>
      </c>
      <c r="F6" s="4" t="s">
        <v>9</v>
      </c>
      <c r="G6" s="5">
        <f>D8</f>
        <v>43555</v>
      </c>
    </row>
    <row r="7" spans="1:9" x14ac:dyDescent="0.2">
      <c r="A7" s="4" t="s">
        <v>10</v>
      </c>
      <c r="C7" s="4" t="s">
        <v>11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9" x14ac:dyDescent="0.2">
      <c r="A8" s="6" t="s">
        <v>15</v>
      </c>
      <c r="B8" s="7" t="s">
        <v>16</v>
      </c>
      <c r="C8" s="6" t="s">
        <v>17</v>
      </c>
      <c r="D8" s="8">
        <v>43555</v>
      </c>
      <c r="E8" s="6" t="s">
        <v>18</v>
      </c>
      <c r="F8" s="6" t="s">
        <v>19</v>
      </c>
      <c r="G8" s="6" t="s">
        <v>20</v>
      </c>
    </row>
    <row r="9" spans="1:9" x14ac:dyDescent="0.2">
      <c r="D9" s="4"/>
      <c r="G9" s="9"/>
    </row>
    <row r="10" spans="1:9" x14ac:dyDescent="0.2">
      <c r="A10" s="4">
        <f t="shared" ref="A10:A34" si="0">1+A9</f>
        <v>1</v>
      </c>
      <c r="B10" t="s">
        <v>21</v>
      </c>
      <c r="C10" s="10">
        <v>657447129.35568082</v>
      </c>
      <c r="D10" s="10">
        <v>679131592.90040362</v>
      </c>
      <c r="E10" s="11">
        <f>D10-C10</f>
        <v>21684463.544722795</v>
      </c>
      <c r="F10" s="12">
        <v>24599800.69664</v>
      </c>
      <c r="G10" s="13">
        <f>C10+E10+F10</f>
        <v>703731393.59704363</v>
      </c>
      <c r="I10" s="13"/>
    </row>
    <row r="11" spans="1:9" x14ac:dyDescent="0.2">
      <c r="A11" s="4">
        <f t="shared" si="0"/>
        <v>2</v>
      </c>
      <c r="B11" t="s">
        <v>22</v>
      </c>
      <c r="C11" s="10">
        <v>-191846139.2169258</v>
      </c>
      <c r="D11" s="10">
        <v>-199948564.40244839</v>
      </c>
      <c r="E11" s="11">
        <f>D11-C11</f>
        <v>-8102425.1855225861</v>
      </c>
      <c r="F11" s="12">
        <v>0</v>
      </c>
      <c r="G11" s="13">
        <f t="shared" ref="G11:G19" si="1">C11+E11+F11</f>
        <v>-199948564.40244839</v>
      </c>
      <c r="I11" s="13"/>
    </row>
    <row r="12" spans="1:9" x14ac:dyDescent="0.2">
      <c r="A12" s="4">
        <f t="shared" si="0"/>
        <v>3</v>
      </c>
      <c r="B12" t="s">
        <v>23</v>
      </c>
      <c r="C12" s="10">
        <v>27493203.263484463</v>
      </c>
      <c r="D12" s="10">
        <v>27493203.263484463</v>
      </c>
      <c r="E12" s="11">
        <f t="shared" ref="E12:E17" si="2">D12-C12</f>
        <v>0</v>
      </c>
      <c r="F12" s="14"/>
      <c r="G12" s="13">
        <f t="shared" si="1"/>
        <v>27493203.263484463</v>
      </c>
      <c r="I12" s="13"/>
    </row>
    <row r="13" spans="1:9" x14ac:dyDescent="0.2">
      <c r="A13" s="4">
        <f t="shared" si="0"/>
        <v>4</v>
      </c>
      <c r="B13" s="15"/>
      <c r="C13" s="10"/>
      <c r="D13" s="10"/>
      <c r="E13" s="11">
        <f t="shared" si="2"/>
        <v>0</v>
      </c>
      <c r="F13" s="14"/>
      <c r="G13" s="13"/>
      <c r="I13" s="16"/>
    </row>
    <row r="14" spans="1:9" x14ac:dyDescent="0.2">
      <c r="A14" s="4">
        <f t="shared" si="0"/>
        <v>5</v>
      </c>
      <c r="B14" t="s">
        <v>24</v>
      </c>
      <c r="C14" s="10">
        <v>3270503.6536615668</v>
      </c>
      <c r="D14" s="10">
        <v>3270503.6536615668</v>
      </c>
      <c r="E14" s="11">
        <f t="shared" si="2"/>
        <v>0</v>
      </c>
      <c r="F14" s="14">
        <f>-D14</f>
        <v>-3270503.6536615668</v>
      </c>
      <c r="G14" s="13">
        <f t="shared" si="1"/>
        <v>0</v>
      </c>
      <c r="I14" s="16"/>
    </row>
    <row r="15" spans="1:9" x14ac:dyDescent="0.2">
      <c r="A15" s="4">
        <f t="shared" si="0"/>
        <v>6</v>
      </c>
      <c r="B15" t="s">
        <v>25</v>
      </c>
      <c r="C15" s="10">
        <v>10232567.841457698</v>
      </c>
      <c r="D15" s="10">
        <v>-1776684.2174286023</v>
      </c>
      <c r="E15" s="11">
        <f t="shared" si="2"/>
        <v>-12009252.058886301</v>
      </c>
      <c r="F15" s="10">
        <v>0</v>
      </c>
      <c r="G15" s="13">
        <f t="shared" si="1"/>
        <v>-1776684.2174286023</v>
      </c>
      <c r="I15" s="16"/>
    </row>
    <row r="16" spans="1:9" x14ac:dyDescent="0.2">
      <c r="A16" s="4">
        <f t="shared" si="0"/>
        <v>7</v>
      </c>
      <c r="B16" t="s">
        <v>26</v>
      </c>
      <c r="C16" s="10">
        <v>235413.06</v>
      </c>
      <c r="D16" s="10">
        <v>156942.04</v>
      </c>
      <c r="E16" s="11">
        <f t="shared" si="2"/>
        <v>-78471.01999999999</v>
      </c>
      <c r="F16" s="17">
        <f>-D16</f>
        <v>-156942.04</v>
      </c>
      <c r="G16" s="13">
        <f t="shared" si="1"/>
        <v>0</v>
      </c>
      <c r="I16" s="16"/>
    </row>
    <row r="17" spans="1:11" x14ac:dyDescent="0.2">
      <c r="A17" s="4">
        <f t="shared" si="0"/>
        <v>8</v>
      </c>
      <c r="C17" s="10"/>
      <c r="D17" s="10"/>
      <c r="E17" s="11">
        <f t="shared" si="2"/>
        <v>0</v>
      </c>
      <c r="F17" s="10">
        <v>0</v>
      </c>
      <c r="G17" s="13"/>
      <c r="I17" s="16"/>
    </row>
    <row r="18" spans="1:11" x14ac:dyDescent="0.2">
      <c r="A18" s="4">
        <f t="shared" si="0"/>
        <v>9</v>
      </c>
      <c r="C18" s="10"/>
      <c r="D18" s="10"/>
      <c r="E18" s="11">
        <f>D18-C18</f>
        <v>0</v>
      </c>
      <c r="F18" s="17"/>
      <c r="G18" s="13"/>
      <c r="I18" s="16"/>
    </row>
    <row r="19" spans="1:11" x14ac:dyDescent="0.2">
      <c r="A19" s="4">
        <f t="shared" si="0"/>
        <v>10</v>
      </c>
      <c r="B19" t="s">
        <v>27</v>
      </c>
      <c r="C19" s="10">
        <v>-1437536.5350000001</v>
      </c>
      <c r="D19" s="10">
        <f>C19</f>
        <v>-1437536.5350000001</v>
      </c>
      <c r="E19" s="11">
        <f>D19-C19</f>
        <v>0</v>
      </c>
      <c r="F19" s="17">
        <v>0</v>
      </c>
      <c r="G19" s="13">
        <f t="shared" si="1"/>
        <v>-1437536.5350000001</v>
      </c>
      <c r="I19" s="16"/>
    </row>
    <row r="20" spans="1:11" x14ac:dyDescent="0.2">
      <c r="A20" s="4">
        <f t="shared" si="0"/>
        <v>11</v>
      </c>
      <c r="B20" t="s">
        <v>28</v>
      </c>
      <c r="C20" s="18">
        <v>-75299811.551037669</v>
      </c>
      <c r="D20" s="18">
        <v>-78504836.405027285</v>
      </c>
      <c r="E20" s="19">
        <f>D20-C20</f>
        <v>-3205024.853989616</v>
      </c>
      <c r="F20" s="20">
        <f>G20-C20-E20</f>
        <v>0</v>
      </c>
      <c r="G20" s="18">
        <v>-78504836.405027285</v>
      </c>
      <c r="I20" s="16"/>
    </row>
    <row r="21" spans="1:11" x14ac:dyDescent="0.2">
      <c r="A21" s="4">
        <f t="shared" si="0"/>
        <v>12</v>
      </c>
      <c r="C21" s="21"/>
      <c r="D21" s="21"/>
      <c r="G21" s="17"/>
    </row>
    <row r="22" spans="1:11" ht="13.5" thickBot="1" x14ac:dyDescent="0.25">
      <c r="A22" s="4">
        <f t="shared" si="0"/>
        <v>13</v>
      </c>
      <c r="B22" s="15" t="s">
        <v>29</v>
      </c>
      <c r="C22" s="22">
        <f>SUM(C10:C20)</f>
        <v>430095329.87132108</v>
      </c>
      <c r="D22" s="22">
        <f>SUM(D10:D20)</f>
        <v>428384620.29764533</v>
      </c>
      <c r="E22" s="22">
        <f>SUM(E10:E20)</f>
        <v>-1710709.5736757074</v>
      </c>
      <c r="F22" s="22">
        <f>SUM(F10:F20)</f>
        <v>21172355.002978433</v>
      </c>
      <c r="G22" s="22">
        <f>SUM(G10:G20)</f>
        <v>449556975.30062377</v>
      </c>
      <c r="I22" s="23"/>
    </row>
    <row r="23" spans="1:11" ht="13.5" thickTop="1" x14ac:dyDescent="0.2">
      <c r="A23" s="4">
        <f t="shared" si="0"/>
        <v>14</v>
      </c>
      <c r="G23" s="9"/>
    </row>
    <row r="24" spans="1:11" x14ac:dyDescent="0.2">
      <c r="A24" s="4">
        <f t="shared" si="0"/>
        <v>15</v>
      </c>
      <c r="B24" t="s">
        <v>30</v>
      </c>
      <c r="G24" s="9"/>
    </row>
    <row r="25" spans="1:11" x14ac:dyDescent="0.2">
      <c r="A25" s="4">
        <f t="shared" si="0"/>
        <v>16</v>
      </c>
      <c r="B25" s="15" t="s">
        <v>31</v>
      </c>
      <c r="G25" s="10">
        <v>3447898.05932</v>
      </c>
    </row>
    <row r="26" spans="1:11" x14ac:dyDescent="0.2">
      <c r="A26" s="4">
        <f t="shared" si="0"/>
        <v>17</v>
      </c>
      <c r="B26" s="9" t="s">
        <v>32</v>
      </c>
      <c r="C26" s="9"/>
      <c r="D26" s="9"/>
      <c r="E26" s="9"/>
      <c r="F26" s="9"/>
      <c r="G26" s="10">
        <v>1004016.7381499987</v>
      </c>
    </row>
    <row r="27" spans="1:11" x14ac:dyDescent="0.2">
      <c r="A27" s="4">
        <f t="shared" si="0"/>
        <v>18</v>
      </c>
      <c r="B27" s="15" t="s">
        <v>33</v>
      </c>
      <c r="G27" s="10">
        <v>13585303.288662</v>
      </c>
    </row>
    <row r="28" spans="1:11" x14ac:dyDescent="0.2">
      <c r="A28" s="4">
        <f t="shared" si="0"/>
        <v>19</v>
      </c>
      <c r="B28" s="15" t="s">
        <v>34</v>
      </c>
      <c r="G28" s="10">
        <v>-354263.20886562625</v>
      </c>
      <c r="I28" s="16"/>
      <c r="K28" s="16"/>
    </row>
    <row r="29" spans="1:11" x14ac:dyDescent="0.2">
      <c r="A29" s="4">
        <f t="shared" si="0"/>
        <v>20</v>
      </c>
      <c r="B29" s="15" t="s">
        <v>35</v>
      </c>
      <c r="G29" s="10">
        <v>17027587.459236</v>
      </c>
      <c r="I29" s="16"/>
      <c r="J29" s="24"/>
      <c r="K29" s="16"/>
    </row>
    <row r="30" spans="1:11" x14ac:dyDescent="0.2">
      <c r="A30" s="4">
        <f t="shared" si="0"/>
        <v>21</v>
      </c>
      <c r="B30" t="s">
        <v>36</v>
      </c>
      <c r="G30" s="10"/>
    </row>
    <row r="31" spans="1:11" x14ac:dyDescent="0.2">
      <c r="A31" s="4">
        <f t="shared" si="0"/>
        <v>22</v>
      </c>
      <c r="B31" s="15" t="s">
        <v>37</v>
      </c>
      <c r="G31" s="10">
        <v>-30042333.896174997</v>
      </c>
      <c r="I31" s="16"/>
      <c r="J31" s="24"/>
    </row>
    <row r="32" spans="1:11" ht="14.25" x14ac:dyDescent="0.2">
      <c r="A32" s="4">
        <f t="shared" si="0"/>
        <v>23</v>
      </c>
      <c r="B32" s="15" t="s">
        <v>38</v>
      </c>
      <c r="G32" s="19">
        <v>-16157853.792910006</v>
      </c>
      <c r="I32" s="25"/>
    </row>
    <row r="33" spans="1:10" x14ac:dyDescent="0.2">
      <c r="A33" s="4">
        <f t="shared" si="0"/>
        <v>24</v>
      </c>
      <c r="G33" s="9"/>
    </row>
    <row r="34" spans="1:10" ht="13.5" thickBot="1" x14ac:dyDescent="0.25">
      <c r="A34" s="4">
        <f t="shared" si="0"/>
        <v>25</v>
      </c>
      <c r="B34" t="s">
        <v>39</v>
      </c>
      <c r="G34" s="26">
        <f>SUM(G22:G32)</f>
        <v>438067329.9480412</v>
      </c>
      <c r="I34" s="16"/>
      <c r="J34" s="16"/>
    </row>
    <row r="35" spans="1:10" ht="13.5" thickTop="1" x14ac:dyDescent="0.2">
      <c r="G35" s="17"/>
    </row>
    <row r="36" spans="1:10" x14ac:dyDescent="0.2">
      <c r="G36" s="14"/>
    </row>
    <row r="37" spans="1:10" x14ac:dyDescent="0.2">
      <c r="G37" s="14"/>
    </row>
    <row r="38" spans="1:10" x14ac:dyDescent="0.2">
      <c r="G38" s="14"/>
    </row>
  </sheetData>
  <pageMargins left="0.95" right="0.75" top="1" bottom="1" header="0.5" footer="0.5"/>
  <pageSetup scale="92" orientation="landscape" r:id="rId1"/>
  <headerFooter alignWithMargins="0">
    <oddHeader>&amp;RCASE NO. 2017-00349
FR_16(6)(f)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16(6)(f)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2017-09-21T18:50:58Z</cp:lastPrinted>
  <dcterms:created xsi:type="dcterms:W3CDTF">2017-09-21T16:20:18Z</dcterms:created>
  <dcterms:modified xsi:type="dcterms:W3CDTF">2017-09-21T18:51:01Z</dcterms:modified>
</cp:coreProperties>
</file>