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dSt-KY Rate Case\2017 KY Rate Case\Testimony\Martin\"/>
    </mc:Choice>
  </mc:AlternateContent>
  <bookViews>
    <workbookView xWindow="0" yWindow="0" windowWidth="28800" windowHeight="12435"/>
  </bookViews>
  <sheets>
    <sheet name="Test Year Revenue Proposed" sheetId="1" r:id="rId1"/>
  </sheets>
  <externalReferences>
    <externalReference r:id="rId2"/>
  </externalReferences>
  <definedNames>
    <definedName name="__123Graph_A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Y" localSheetId="0" hidden="1">#REF!</definedName>
    <definedName name="_Regression_Y" hidden="1">#REF!</definedName>
    <definedName name="_xlnm.Print_Area" localSheetId="0">'Test Year Revenue Proposed'!$A$1:$P$51</definedName>
  </definedNames>
  <calcPr calcId="15251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H38" i="1"/>
  <c r="M38" i="1" s="1"/>
  <c r="H37" i="1"/>
  <c r="M37" i="1" s="1"/>
  <c r="P37" i="1" s="1"/>
  <c r="H36" i="1"/>
  <c r="M36" i="1" s="1"/>
  <c r="P36" i="1" s="1"/>
  <c r="H35" i="1"/>
  <c r="M35" i="1" s="1"/>
  <c r="H34" i="1"/>
  <c r="M34" i="1" s="1"/>
  <c r="O35" i="1"/>
  <c r="H33" i="1"/>
  <c r="M33" i="1" s="1"/>
  <c r="P33" i="1" s="1"/>
  <c r="O34" i="1"/>
  <c r="H32" i="1"/>
  <c r="M32" i="1" s="1"/>
  <c r="P32" i="1" s="1"/>
  <c r="H31" i="1"/>
  <c r="M31" i="1" s="1"/>
  <c r="P31" i="1" s="1"/>
  <c r="P29" i="1"/>
  <c r="D40" i="1"/>
  <c r="P27" i="1"/>
  <c r="Q27" i="1"/>
  <c r="P26" i="1"/>
  <c r="Q26" i="1"/>
  <c r="P25" i="1"/>
  <c r="Q25" i="1"/>
  <c r="H22" i="1"/>
  <c r="M22" i="1" s="1"/>
  <c r="P22" i="1" s="1"/>
  <c r="H21" i="1"/>
  <c r="M21" i="1" s="1"/>
  <c r="P21" i="1" s="1"/>
  <c r="Q20" i="1"/>
  <c r="H19" i="1"/>
  <c r="M19" i="1" s="1"/>
  <c r="P19" i="1" s="1"/>
  <c r="H18" i="1"/>
  <c r="M18" i="1" s="1"/>
  <c r="P18" i="1" s="1"/>
  <c r="K40" i="1"/>
  <c r="G40" i="1"/>
  <c r="F40" i="1"/>
  <c r="P16" i="1"/>
  <c r="Q16" i="1"/>
  <c r="P15" i="1"/>
  <c r="P35" i="1" l="1"/>
  <c r="P34" i="1"/>
  <c r="H17" i="1"/>
  <c r="Q15" i="1"/>
  <c r="Q40" i="1" s="1"/>
  <c r="Q41" i="1" s="1"/>
  <c r="E40" i="1"/>
  <c r="P20" i="1"/>
  <c r="P28" i="1"/>
  <c r="H40" i="1" l="1"/>
  <c r="M17" i="1"/>
  <c r="M40" i="1" l="1"/>
  <c r="P17" i="1"/>
  <c r="P40" i="1" s="1"/>
  <c r="P48" i="1" l="1"/>
  <c r="P44" i="1"/>
</calcChain>
</file>

<file path=xl/sharedStrings.xml><?xml version="1.0" encoding="utf-8"?>
<sst xmlns="http://schemas.openxmlformats.org/spreadsheetml/2006/main" count="89" uniqueCount="68">
  <si>
    <t xml:space="preserve">EXHIBIT MAM-6  </t>
  </si>
  <si>
    <t>ATMOS ENERGY CORPORATION - KENTUCKY</t>
  </si>
  <si>
    <t>SUMMARY OF REVENUE AT PROPOSED RATES</t>
  </si>
  <si>
    <t>Forward-looking Adjustments</t>
  </si>
  <si>
    <t>To Test Year</t>
  </si>
  <si>
    <t>Contract Adj.</t>
  </si>
  <si>
    <t>Weather Adj.</t>
  </si>
  <si>
    <t>Customer</t>
  </si>
  <si>
    <t>Conservation</t>
  </si>
  <si>
    <t>Total</t>
  </si>
  <si>
    <t>Line</t>
  </si>
  <si>
    <t>Number</t>
  </si>
  <si>
    <t>Volumes</t>
  </si>
  <si>
    <t>Bills and</t>
  </si>
  <si>
    <t>Growth</t>
  </si>
  <si>
    <t>&amp; Efficiency</t>
  </si>
  <si>
    <t>Test Year</t>
  </si>
  <si>
    <t>Proposed</t>
  </si>
  <si>
    <t>No.</t>
  </si>
  <si>
    <t>Description</t>
  </si>
  <si>
    <t>Block (Mcf)</t>
  </si>
  <si>
    <t>of Bills, Units</t>
  </si>
  <si>
    <t>As Metered</t>
  </si>
  <si>
    <t>Forecast</t>
  </si>
  <si>
    <t>Adjustments</t>
  </si>
  <si>
    <t>Margin</t>
  </si>
  <si>
    <t>Revenue</t>
  </si>
  <si>
    <t>(a)</t>
  </si>
  <si>
    <t>(b)</t>
  </si>
  <si>
    <t>(c)</t>
  </si>
  <si>
    <t>(d)</t>
  </si>
  <si>
    <t>(e)</t>
  </si>
  <si>
    <t>(f)</t>
  </si>
  <si>
    <t>(g)</t>
  </si>
  <si>
    <t>(i)</t>
  </si>
  <si>
    <t>(j)</t>
  </si>
  <si>
    <t>(k)</t>
  </si>
  <si>
    <t>Sales</t>
  </si>
  <si>
    <t>Firm Sales (G-1)</t>
  </si>
  <si>
    <t>Customer Chrg</t>
  </si>
  <si>
    <t>0 - 300</t>
  </si>
  <si>
    <t>301 - 15,000</t>
  </si>
  <si>
    <t>Over 15,000</t>
  </si>
  <si>
    <t>Interruptible Sales (G-2)</t>
  </si>
  <si>
    <t>0 - 15,000</t>
  </si>
  <si>
    <t>Transportation</t>
  </si>
  <si>
    <t>Customer Charges (T-4)</t>
  </si>
  <si>
    <t>Customer Charges (T-3)</t>
  </si>
  <si>
    <t>Customer Charges (SpK)</t>
  </si>
  <si>
    <t>Transp. Adm. Fee</t>
  </si>
  <si>
    <t>Parked Volumes [1]</t>
  </si>
  <si>
    <t>EFM Charges</t>
  </si>
  <si>
    <t>Various</t>
  </si>
  <si>
    <t>Firm Transportation (T-4)</t>
  </si>
  <si>
    <t>Economic Dev Rider (EDR)</t>
  </si>
  <si>
    <t>Interruptible Transportation (T-3)</t>
  </si>
  <si>
    <t>Total Special Contracts [2]</t>
  </si>
  <si>
    <t>Total Tariff</t>
  </si>
  <si>
    <t>Other Revenues</t>
  </si>
  <si>
    <t>Late Payment Fees</t>
  </si>
  <si>
    <t>Total Gross Profit</t>
  </si>
  <si>
    <t>Gas Costs</t>
  </si>
  <si>
    <t>Total Revenue</t>
  </si>
  <si>
    <t>[1] Parked Volumes not included in Total Deliveries.</t>
  </si>
  <si>
    <t>[2] Based on confidential information.</t>
  </si>
  <si>
    <t>TEST YEAR ENDING MAR, 31 2019</t>
  </si>
  <si>
    <t>Reference Period - Twelve Months Ending 06/30/2017</t>
  </si>
  <si>
    <t>(NOAA 1997-2017)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</si>
</sst>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#,##0.0000_);\(#,##0.0000\)"/>
    <numFmt numFmtId="167" formatCode="_(&quot;$&quot;* #,##0_);_(&quot;$&quot;* \(#,##0\);_(&quot;$&quot;* &quot;-&quot;??_);_(@_)"/>
    <numFmt numFmtId="168" formatCode="&quot;$&quot;#,##0.0000_);\(&quot;$&quot;#,##0.0000\)"/>
  </numFmts>
  <fonts count="9" x14ac:knownFonts="1">
    <font>
      <sz val="10"/>
      <name val="Arial"/>
    </font>
    <font>
      <sz val="12"/>
      <name val="Tms Rmn"/>
    </font>
    <font>
      <sz val="12"/>
      <name val="Arial Narrow"/>
      <family val="2"/>
    </font>
    <font>
      <sz val="12"/>
      <name val="Courier"/>
      <family val="3"/>
    </font>
    <font>
      <b/>
      <sz val="12"/>
      <name val="Arial Narrow"/>
      <family val="2"/>
    </font>
    <font>
      <sz val="10"/>
      <name val="Arial"/>
      <family val="2"/>
    </font>
    <font>
      <u/>
      <sz val="12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3" fillId="0" borderId="0"/>
  </cellStyleXfs>
  <cellXfs count="76">
    <xf numFmtId="0" fontId="0" fillId="0" borderId="0" xfId="0"/>
    <xf numFmtId="0" fontId="2" fillId="0" borderId="0" xfId="3" applyFont="1" applyFill="1"/>
    <xf numFmtId="0" fontId="2" fillId="0" borderId="0" xfId="3" applyFont="1"/>
    <xf numFmtId="0" fontId="2" fillId="2" borderId="0" xfId="3" applyFont="1" applyFill="1"/>
    <xf numFmtId="0" fontId="2" fillId="0" borderId="0" xfId="3" applyFont="1" applyFill="1" applyAlignment="1">
      <alignment horizontal="right"/>
    </xf>
    <xf numFmtId="0" fontId="4" fillId="0" borderId="0" xfId="4" applyFont="1" applyFill="1" applyAlignment="1">
      <alignment horizontal="center"/>
    </xf>
    <xf numFmtId="0" fontId="2" fillId="0" borderId="0" xfId="3" applyFont="1" applyAlignment="1">
      <alignment horizontal="center"/>
    </xf>
    <xf numFmtId="0" fontId="4" fillId="0" borderId="0" xfId="3" applyFont="1" applyFill="1" applyAlignment="1">
      <alignment horizontal="center"/>
    </xf>
    <xf numFmtId="37" fontId="2" fillId="0" borderId="0" xfId="2" applyNumberFormat="1" applyFont="1"/>
    <xf numFmtId="37" fontId="2" fillId="0" borderId="0" xfId="3" applyNumberFormat="1" applyFont="1"/>
    <xf numFmtId="0" fontId="2" fillId="0" borderId="0" xfId="3" applyFont="1" applyFill="1" applyBorder="1" applyAlignment="1">
      <alignment horizontal="center"/>
    </xf>
    <xf numFmtId="5" fontId="2" fillId="0" borderId="0" xfId="2" applyNumberFormat="1" applyFont="1"/>
    <xf numFmtId="0" fontId="2" fillId="0" borderId="1" xfId="3" applyFont="1" applyFill="1" applyBorder="1"/>
    <xf numFmtId="0" fontId="2" fillId="0" borderId="1" xfId="3" applyFont="1" applyFill="1" applyBorder="1" applyAlignment="1">
      <alignment horizontal="center"/>
    </xf>
    <xf numFmtId="0" fontId="2" fillId="0" borderId="0" xfId="3" applyFont="1" applyFill="1" applyBorder="1"/>
    <xf numFmtId="0" fontId="2" fillId="0" borderId="1" xfId="3" applyFont="1" applyFill="1" applyBorder="1" applyAlignment="1">
      <alignment horizontal="center"/>
    </xf>
    <xf numFmtId="0" fontId="2" fillId="0" borderId="0" xfId="3" applyFont="1" applyFill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2" xfId="3" applyFont="1" applyFill="1" applyBorder="1" applyAlignment="1">
      <alignment horizontal="center"/>
    </xf>
    <xf numFmtId="0" fontId="2" fillId="0" borderId="2" xfId="3" quotePrefix="1" applyFont="1" applyFill="1" applyBorder="1" applyAlignment="1">
      <alignment horizontal="center"/>
    </xf>
    <xf numFmtId="0" fontId="2" fillId="0" borderId="3" xfId="3" applyFont="1" applyFill="1" applyBorder="1" applyAlignment="1">
      <alignment horizontal="center"/>
    </xf>
    <xf numFmtId="5" fontId="2" fillId="0" borderId="0" xfId="3" applyNumberFormat="1" applyFont="1"/>
    <xf numFmtId="0" fontId="2" fillId="0" borderId="0" xfId="3" quotePrefix="1" applyFont="1" applyFill="1" applyAlignment="1">
      <alignment horizontal="center"/>
    </xf>
    <xf numFmtId="164" fontId="2" fillId="0" borderId="0" xfId="3" applyNumberFormat="1" applyFont="1"/>
    <xf numFmtId="0" fontId="6" fillId="0" borderId="0" xfId="3" applyFont="1" applyFill="1"/>
    <xf numFmtId="37" fontId="2" fillId="0" borderId="0" xfId="3" applyNumberFormat="1" applyFont="1" applyFill="1" applyProtection="1"/>
    <xf numFmtId="7" fontId="2" fillId="0" borderId="0" xfId="3" applyNumberFormat="1" applyFont="1" applyFill="1" applyProtection="1"/>
    <xf numFmtId="5" fontId="2" fillId="0" borderId="0" xfId="3" applyNumberFormat="1" applyFont="1" applyFill="1" applyProtection="1"/>
    <xf numFmtId="37" fontId="2" fillId="0" borderId="0" xfId="3" applyNumberFormat="1" applyFont="1" applyProtection="1"/>
    <xf numFmtId="165" fontId="2" fillId="0" borderId="0" xfId="1" applyNumberFormat="1" applyFont="1"/>
    <xf numFmtId="37" fontId="2" fillId="0" borderId="0" xfId="3" applyNumberFormat="1" applyFont="1" applyFill="1"/>
    <xf numFmtId="39" fontId="2" fillId="0" borderId="0" xfId="3" applyNumberFormat="1" applyFont="1" applyFill="1" applyProtection="1"/>
    <xf numFmtId="165" fontId="2" fillId="0" borderId="0" xfId="1" applyNumberFormat="1" applyFont="1" applyFill="1" applyProtection="1"/>
    <xf numFmtId="166" fontId="2" fillId="0" borderId="0" xfId="3" applyNumberFormat="1" applyFont="1" applyFill="1" applyProtection="1"/>
    <xf numFmtId="165" fontId="2" fillId="0" borderId="0" xfId="3" applyNumberFormat="1" applyFont="1"/>
    <xf numFmtId="7" fontId="2" fillId="0" borderId="0" xfId="3" applyNumberFormat="1" applyFont="1"/>
    <xf numFmtId="37" fontId="4" fillId="0" borderId="0" xfId="3" applyNumberFormat="1" applyFont="1" applyFill="1"/>
    <xf numFmtId="0" fontId="4" fillId="0" borderId="0" xfId="3" applyFont="1" applyFill="1"/>
    <xf numFmtId="0" fontId="7" fillId="0" borderId="0" xfId="3" applyFont="1" applyFill="1"/>
    <xf numFmtId="0" fontId="7" fillId="0" borderId="0" xfId="3" applyFont="1" applyFill="1" applyAlignment="1">
      <alignment horizontal="center"/>
    </xf>
    <xf numFmtId="37" fontId="7" fillId="0" borderId="0" xfId="3" applyNumberFormat="1" applyFont="1" applyFill="1" applyProtection="1"/>
    <xf numFmtId="166" fontId="7" fillId="0" borderId="0" xfId="3" applyNumberFormat="1" applyFont="1" applyFill="1" applyProtection="1"/>
    <xf numFmtId="37" fontId="7" fillId="0" borderId="0" xfId="3" applyNumberFormat="1" applyFont="1" applyProtection="1"/>
    <xf numFmtId="37" fontId="2" fillId="0" borderId="0" xfId="1" applyNumberFormat="1" applyFont="1" applyFill="1"/>
    <xf numFmtId="37" fontId="2" fillId="0" borderId="0" xfId="3" applyNumberFormat="1" applyFont="1" applyFill="1" applyBorder="1"/>
    <xf numFmtId="37" fontId="2" fillId="0" borderId="0" xfId="3" applyNumberFormat="1" applyFont="1" applyFill="1" applyBorder="1" applyProtection="1"/>
    <xf numFmtId="0" fontId="2" fillId="0" borderId="0" xfId="3" applyFont="1" applyFill="1" applyBorder="1" applyAlignment="1">
      <alignment horizontal="right"/>
    </xf>
    <xf numFmtId="37" fontId="2" fillId="0" borderId="2" xfId="3" applyNumberFormat="1" applyFont="1" applyFill="1" applyBorder="1"/>
    <xf numFmtId="37" fontId="2" fillId="0" borderId="3" xfId="3" applyNumberFormat="1" applyFont="1" applyFill="1" applyBorder="1" applyProtection="1"/>
    <xf numFmtId="0" fontId="2" fillId="0" borderId="2" xfId="3" applyFont="1" applyFill="1" applyBorder="1"/>
    <xf numFmtId="165" fontId="2" fillId="0" borderId="4" xfId="1" applyNumberFormat="1" applyFont="1" applyFill="1" applyBorder="1"/>
    <xf numFmtId="165" fontId="2" fillId="0" borderId="0" xfId="1" applyNumberFormat="1" applyFont="1" applyFill="1" applyBorder="1"/>
    <xf numFmtId="37" fontId="2" fillId="0" borderId="4" xfId="1" applyNumberFormat="1" applyFont="1" applyFill="1" applyBorder="1"/>
    <xf numFmtId="165" fontId="2" fillId="0" borderId="0" xfId="1" applyNumberFormat="1" applyFont="1" applyFill="1"/>
    <xf numFmtId="165" fontId="2" fillId="0" borderId="0" xfId="3" applyNumberFormat="1" applyFont="1" applyFill="1"/>
    <xf numFmtId="0" fontId="8" fillId="0" borderId="0" xfId="3" applyFont="1" applyFill="1"/>
    <xf numFmtId="37" fontId="2" fillId="0" borderId="3" xfId="3" applyNumberFormat="1" applyFont="1" applyFill="1" applyBorder="1"/>
    <xf numFmtId="165" fontId="2" fillId="0" borderId="2" xfId="1" applyNumberFormat="1" applyFont="1" applyFill="1" applyBorder="1"/>
    <xf numFmtId="165" fontId="7" fillId="0" borderId="0" xfId="3" applyNumberFormat="1" applyFont="1"/>
    <xf numFmtId="167" fontId="2" fillId="0" borderId="4" xfId="2" applyNumberFormat="1" applyFont="1" applyFill="1" applyBorder="1" applyProtection="1"/>
    <xf numFmtId="0" fontId="2" fillId="3" borderId="0" xfId="3" applyFont="1" applyFill="1"/>
    <xf numFmtId="0" fontId="2" fillId="0" borderId="0" xfId="3" quotePrefix="1" applyFont="1" applyFill="1"/>
    <xf numFmtId="0" fontId="2" fillId="0" borderId="0" xfId="3" applyFont="1" applyBorder="1"/>
    <xf numFmtId="0" fontId="4" fillId="0" borderId="0" xfId="3" applyFont="1" applyBorder="1" applyAlignment="1">
      <alignment horizontal="center"/>
    </xf>
    <xf numFmtId="0" fontId="2" fillId="0" borderId="0" xfId="3" applyFont="1" applyBorder="1" applyAlignment="1">
      <alignment horizontal="right"/>
    </xf>
    <xf numFmtId="0" fontId="2" fillId="0" borderId="0" xfId="3" applyFont="1" applyBorder="1" applyAlignment="1">
      <alignment horizontal="center"/>
    </xf>
    <xf numFmtId="0" fontId="6" fillId="0" borderId="0" xfId="3" applyFont="1" applyBorder="1"/>
    <xf numFmtId="37" fontId="2" fillId="0" borderId="0" xfId="3" applyNumberFormat="1" applyFont="1" applyBorder="1" applyProtection="1"/>
    <xf numFmtId="7" fontId="2" fillId="0" borderId="0" xfId="3" applyNumberFormat="1" applyFont="1" applyBorder="1" applyProtection="1"/>
    <xf numFmtId="5" fontId="2" fillId="0" borderId="0" xfId="3" applyNumberFormat="1" applyFont="1" applyBorder="1" applyProtection="1"/>
    <xf numFmtId="166" fontId="2" fillId="0" borderId="0" xfId="3" applyNumberFormat="1" applyFont="1" applyBorder="1" applyProtection="1"/>
    <xf numFmtId="166" fontId="2" fillId="0" borderId="0" xfId="3" applyNumberFormat="1" applyFont="1" applyBorder="1" applyAlignment="1" applyProtection="1">
      <alignment horizontal="center"/>
    </xf>
    <xf numFmtId="39" fontId="2" fillId="0" borderId="0" xfId="3" applyNumberFormat="1" applyFont="1" applyBorder="1" applyProtection="1"/>
    <xf numFmtId="0" fontId="4" fillId="0" borderId="0" xfId="3" applyFont="1" applyBorder="1"/>
    <xf numFmtId="168" fontId="2" fillId="0" borderId="0" xfId="3" applyNumberFormat="1" applyFont="1" applyBorder="1" applyProtection="1"/>
    <xf numFmtId="5" fontId="4" fillId="0" borderId="0" xfId="3" applyNumberFormat="1" applyFont="1" applyBorder="1" applyProtection="1"/>
  </cellXfs>
  <cellStyles count="5">
    <cellStyle name="Comma" xfId="1" builtinId="3"/>
    <cellStyle name="Currency" xfId="2" builtinId="4"/>
    <cellStyle name="Normal" xfId="0" builtinId="0"/>
    <cellStyle name="Normal_1994 Rate Design Template mock-up" xfId="3"/>
    <cellStyle name="Normal_Kentucky - CCS98 as filed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Revenues/KY%20Revenue%20%20Billing%20Unit%20Forecast%20TYE%203.3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Summary &gt;&gt;&gt;"/>
      <sheetName val="Summary of Rates"/>
      <sheetName val="Summary of Revenue"/>
      <sheetName val="Summary of Stats"/>
      <sheetName val="Exhibits&gt;"/>
      <sheetName val="Bill Frequency"/>
      <sheetName val="Test Year Revenue Present"/>
      <sheetName val="Contract &amp; Vol Adj"/>
      <sheetName val="WNA Summary"/>
      <sheetName val="WNA"/>
      <sheetName val="Test Year Monthly - (Pres)"/>
      <sheetName val="Test Year Revenue Proposed"/>
      <sheetName val="Test Year Monthly - (Prop)"/>
      <sheetName val="Work Papers&gt;"/>
      <sheetName val="EM compare"/>
      <sheetName val="Rate Design"/>
      <sheetName val="Monthly Forecast"/>
      <sheetName val="TBS Adjustments"/>
      <sheetName val="Peak Day Estimate"/>
      <sheetName val="Other Revenue"/>
      <sheetName val="HDDs"/>
      <sheetName val="Gas Cost Worksheet"/>
      <sheetName val="CCS Extr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Y675"/>
  <sheetViews>
    <sheetView showGridLines="0" tabSelected="1" view="pageBreakPreview" zoomScaleNormal="70" zoomScaleSheetLayoutView="100" workbookViewId="0">
      <selection activeCell="C5" sqref="C5"/>
    </sheetView>
  </sheetViews>
  <sheetFormatPr defaultColWidth="11" defaultRowHeight="15.75" x14ac:dyDescent="0.25"/>
  <cols>
    <col min="1" max="1" width="4.85546875" style="2" customWidth="1"/>
    <col min="2" max="2" width="37.5703125" style="2" customWidth="1"/>
    <col min="3" max="3" width="16.5703125" style="2" customWidth="1"/>
    <col min="4" max="4" width="15.140625" style="2" bestFit="1" customWidth="1"/>
    <col min="5" max="5" width="15.42578125" style="2" bestFit="1" customWidth="1"/>
    <col min="6" max="6" width="13.42578125" style="2" customWidth="1"/>
    <col min="7" max="7" width="16.5703125" style="2" customWidth="1"/>
    <col min="8" max="8" width="15.42578125" style="2" bestFit="1" customWidth="1"/>
    <col min="9" max="9" width="3.5703125" style="2" customWidth="1"/>
    <col min="10" max="10" width="15.42578125" style="2" customWidth="1"/>
    <col min="11" max="11" width="18.42578125" style="2" customWidth="1"/>
    <col min="12" max="12" width="3.5703125" style="2" customWidth="1"/>
    <col min="13" max="13" width="15.42578125" style="2" bestFit="1" customWidth="1"/>
    <col min="14" max="14" width="3.5703125" style="2" customWidth="1"/>
    <col min="15" max="15" width="11" style="2"/>
    <col min="16" max="16" width="19" style="2" bestFit="1" customWidth="1"/>
    <col min="17" max="17" width="14.42578125" style="2" customWidth="1"/>
    <col min="18" max="18" width="16.140625" style="2" bestFit="1" customWidth="1"/>
    <col min="19" max="19" width="17" style="2" bestFit="1" customWidth="1"/>
    <col min="20" max="25" width="14.5703125" style="2" bestFit="1" customWidth="1"/>
    <col min="26" max="16384" width="11" style="2"/>
  </cols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3"/>
      <c r="T2" s="3"/>
    </row>
    <row r="3" spans="1:2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 t="s">
        <v>0</v>
      </c>
    </row>
    <row r="4" spans="1:25" x14ac:dyDescent="0.25">
      <c r="A4" s="1"/>
      <c r="B4" s="1"/>
      <c r="C4" s="1"/>
      <c r="D4" s="1"/>
      <c r="E4" s="1"/>
      <c r="F4" s="1"/>
      <c r="G4" s="5" t="s">
        <v>1</v>
      </c>
      <c r="H4" s="1"/>
      <c r="I4" s="1"/>
      <c r="J4" s="1"/>
      <c r="K4" s="1"/>
      <c r="L4" s="1"/>
      <c r="M4" s="1"/>
      <c r="N4" s="1"/>
      <c r="O4" s="1"/>
      <c r="P4" s="1"/>
      <c r="T4" s="6"/>
      <c r="U4" s="6"/>
      <c r="V4" s="6"/>
      <c r="W4" s="6"/>
      <c r="X4" s="6"/>
      <c r="Y4" s="6"/>
    </row>
    <row r="5" spans="1:25" x14ac:dyDescent="0.25">
      <c r="A5" s="1"/>
      <c r="B5" s="1"/>
      <c r="C5" s="1"/>
      <c r="D5" s="1"/>
      <c r="E5" s="1"/>
      <c r="F5" s="1"/>
      <c r="G5" s="7" t="s">
        <v>2</v>
      </c>
      <c r="H5" s="1"/>
      <c r="I5" s="1"/>
      <c r="J5" s="1"/>
      <c r="K5" s="1"/>
      <c r="L5" s="1"/>
      <c r="M5" s="1"/>
      <c r="N5" s="1"/>
      <c r="O5" s="1"/>
      <c r="P5" s="4"/>
      <c r="T5" s="8"/>
      <c r="U5" s="8"/>
      <c r="V5" s="8"/>
      <c r="W5" s="8"/>
      <c r="X5" s="8"/>
      <c r="Y5" s="8"/>
    </row>
    <row r="6" spans="1:25" x14ac:dyDescent="0.25">
      <c r="A6" s="1"/>
      <c r="B6" s="1"/>
      <c r="C6" s="1"/>
      <c r="D6" s="1"/>
      <c r="E6" s="1"/>
      <c r="F6" s="1"/>
      <c r="G6" s="7" t="s">
        <v>65</v>
      </c>
      <c r="H6" s="1"/>
      <c r="I6" s="1"/>
      <c r="J6" s="1"/>
      <c r="K6" s="1"/>
      <c r="L6" s="1"/>
      <c r="M6" s="1"/>
      <c r="N6" s="1"/>
      <c r="O6" s="1"/>
      <c r="P6" s="1"/>
      <c r="T6" s="8"/>
      <c r="U6" s="8"/>
      <c r="V6" s="8"/>
      <c r="W6" s="8"/>
      <c r="X6" s="8"/>
      <c r="Y6" s="8"/>
    </row>
    <row r="7" spans="1:25" x14ac:dyDescent="0.25">
      <c r="A7" s="1"/>
      <c r="B7" s="1"/>
      <c r="C7" s="1"/>
      <c r="D7" s="1"/>
      <c r="E7" s="7"/>
      <c r="F7" s="7"/>
      <c r="G7" s="1"/>
      <c r="H7" s="1"/>
      <c r="I7" s="1"/>
      <c r="J7" s="1"/>
      <c r="K7" s="1"/>
      <c r="L7" s="1"/>
      <c r="M7" s="1"/>
      <c r="N7" s="1"/>
      <c r="O7" s="1"/>
      <c r="P7" s="1"/>
      <c r="T7" s="9"/>
      <c r="U7" s="9"/>
      <c r="V7" s="9"/>
      <c r="W7" s="9"/>
      <c r="X7" s="9"/>
      <c r="Y7" s="9"/>
    </row>
    <row r="8" spans="1:25" x14ac:dyDescent="0.25">
      <c r="A8" s="1"/>
      <c r="B8" s="1"/>
      <c r="C8" s="1"/>
      <c r="D8" s="1"/>
      <c r="E8" s="1"/>
      <c r="F8" s="1"/>
      <c r="G8" s="1"/>
      <c r="H8" s="1"/>
      <c r="I8" s="1"/>
      <c r="J8" s="10" t="s">
        <v>3</v>
      </c>
      <c r="K8" s="10"/>
      <c r="L8" s="1"/>
      <c r="M8" s="1"/>
      <c r="N8" s="1"/>
      <c r="O8" s="1"/>
      <c r="P8" s="1"/>
      <c r="T8" s="11"/>
      <c r="U8" s="11"/>
      <c r="V8" s="11"/>
      <c r="W8" s="11"/>
      <c r="X8" s="11"/>
      <c r="Y8" s="11"/>
    </row>
    <row r="9" spans="1:25" ht="16.5" thickBot="1" x14ac:dyDescent="0.3">
      <c r="A9" s="1"/>
      <c r="B9" s="1"/>
      <c r="C9" s="1"/>
      <c r="D9" s="12"/>
      <c r="E9" s="12"/>
      <c r="F9" s="13" t="s">
        <v>66</v>
      </c>
      <c r="G9" s="13"/>
      <c r="H9" s="12"/>
      <c r="I9" s="14"/>
      <c r="J9" s="15" t="s">
        <v>4</v>
      </c>
      <c r="K9" s="15"/>
      <c r="L9" s="14"/>
      <c r="M9" s="14"/>
      <c r="N9" s="14"/>
      <c r="O9" s="1"/>
      <c r="P9" s="1"/>
      <c r="T9" s="11"/>
      <c r="U9" s="11"/>
      <c r="V9" s="11"/>
      <c r="W9" s="11"/>
      <c r="X9" s="11"/>
      <c r="Y9" s="11"/>
    </row>
    <row r="10" spans="1:25" ht="16.5" thickTop="1" x14ac:dyDescent="0.25">
      <c r="A10" s="1"/>
      <c r="B10" s="1"/>
      <c r="C10" s="1"/>
      <c r="D10" s="1"/>
      <c r="E10" s="16"/>
      <c r="F10" s="16" t="s">
        <v>5</v>
      </c>
      <c r="G10" s="17" t="s">
        <v>6</v>
      </c>
      <c r="H10" s="16"/>
      <c r="I10" s="16"/>
      <c r="J10" s="16" t="s">
        <v>7</v>
      </c>
      <c r="K10" s="16" t="s">
        <v>8</v>
      </c>
      <c r="L10" s="16"/>
      <c r="M10" s="16" t="s">
        <v>9</v>
      </c>
      <c r="N10" s="16"/>
      <c r="O10" s="16"/>
      <c r="P10" s="1"/>
      <c r="T10" s="11"/>
      <c r="U10" s="11"/>
      <c r="V10" s="11"/>
      <c r="W10" s="11"/>
      <c r="X10" s="11"/>
      <c r="Y10" s="11"/>
    </row>
    <row r="11" spans="1:25" x14ac:dyDescent="0.25">
      <c r="A11" s="16" t="s">
        <v>10</v>
      </c>
      <c r="B11" s="1"/>
      <c r="C11" s="1"/>
      <c r="D11" s="16" t="s">
        <v>11</v>
      </c>
      <c r="E11" s="17" t="s">
        <v>12</v>
      </c>
      <c r="F11" s="16" t="s">
        <v>13</v>
      </c>
      <c r="G11" s="17" t="s">
        <v>12</v>
      </c>
      <c r="H11" s="17" t="s">
        <v>9</v>
      </c>
      <c r="I11" s="17"/>
      <c r="J11" s="17" t="s">
        <v>14</v>
      </c>
      <c r="K11" s="16" t="s">
        <v>15</v>
      </c>
      <c r="L11" s="16"/>
      <c r="M11" s="16" t="s">
        <v>16</v>
      </c>
      <c r="N11" s="17"/>
      <c r="O11" s="16" t="s">
        <v>17</v>
      </c>
      <c r="P11" s="16" t="s">
        <v>17</v>
      </c>
      <c r="Q11" s="6"/>
      <c r="T11" s="11"/>
      <c r="U11" s="11"/>
      <c r="V11" s="11"/>
      <c r="W11" s="11"/>
      <c r="X11" s="11"/>
      <c r="Y11" s="11"/>
    </row>
    <row r="12" spans="1:25" x14ac:dyDescent="0.25">
      <c r="A12" s="18" t="s">
        <v>18</v>
      </c>
      <c r="B12" s="18" t="s">
        <v>19</v>
      </c>
      <c r="C12" s="18" t="s">
        <v>20</v>
      </c>
      <c r="D12" s="18" t="s">
        <v>21</v>
      </c>
      <c r="E12" s="18" t="s">
        <v>22</v>
      </c>
      <c r="F12" s="18" t="s">
        <v>12</v>
      </c>
      <c r="G12" s="19" t="s">
        <v>67</v>
      </c>
      <c r="H12" s="18" t="s">
        <v>12</v>
      </c>
      <c r="I12" s="19"/>
      <c r="J12" s="18" t="s">
        <v>23</v>
      </c>
      <c r="K12" s="18" t="s">
        <v>24</v>
      </c>
      <c r="L12" s="18"/>
      <c r="M12" s="18" t="s">
        <v>12</v>
      </c>
      <c r="N12" s="19"/>
      <c r="O12" s="20" t="s">
        <v>25</v>
      </c>
      <c r="P12" s="18" t="s">
        <v>26</v>
      </c>
      <c r="T12" s="21"/>
      <c r="U12" s="21"/>
      <c r="V12" s="21"/>
      <c r="W12" s="21"/>
      <c r="X12" s="21"/>
      <c r="Y12" s="21"/>
    </row>
    <row r="13" spans="1:25" x14ac:dyDescent="0.25">
      <c r="A13" s="1"/>
      <c r="B13" s="16"/>
      <c r="C13" s="16"/>
      <c r="D13" s="16" t="s">
        <v>27</v>
      </c>
      <c r="E13" s="16" t="s">
        <v>28</v>
      </c>
      <c r="F13" s="16" t="s">
        <v>29</v>
      </c>
      <c r="G13" s="16" t="s">
        <v>30</v>
      </c>
      <c r="H13" s="16" t="s">
        <v>31</v>
      </c>
      <c r="I13" s="16"/>
      <c r="J13" s="16" t="s">
        <v>32</v>
      </c>
      <c r="K13" s="16" t="s">
        <v>33</v>
      </c>
      <c r="L13" s="16"/>
      <c r="M13" s="22" t="s">
        <v>34</v>
      </c>
      <c r="N13" s="1"/>
      <c r="O13" s="22" t="s">
        <v>35</v>
      </c>
      <c r="P13" s="22" t="s">
        <v>36</v>
      </c>
      <c r="Q13" s="9"/>
      <c r="S13" s="23"/>
      <c r="T13" s="8"/>
      <c r="U13" s="8"/>
      <c r="V13" s="8"/>
      <c r="W13" s="8"/>
      <c r="X13" s="8"/>
      <c r="Y13" s="8"/>
    </row>
    <row r="14" spans="1:25" x14ac:dyDescent="0.25">
      <c r="A14" s="16">
        <v>1</v>
      </c>
      <c r="B14" s="24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9"/>
      <c r="R14" s="21"/>
      <c r="T14" s="8"/>
      <c r="U14" s="8"/>
      <c r="V14" s="8"/>
      <c r="W14" s="8"/>
      <c r="X14" s="8"/>
      <c r="Y14" s="8"/>
    </row>
    <row r="15" spans="1:25" x14ac:dyDescent="0.25">
      <c r="A15" s="16">
        <v>2</v>
      </c>
      <c r="B15" s="1" t="s">
        <v>38</v>
      </c>
      <c r="C15" s="16" t="s">
        <v>39</v>
      </c>
      <c r="D15" s="25">
        <v>1880067</v>
      </c>
      <c r="E15" s="25"/>
      <c r="F15" s="25"/>
      <c r="G15" s="25"/>
      <c r="H15" s="25"/>
      <c r="I15" s="25"/>
      <c r="J15" s="25">
        <v>6300</v>
      </c>
      <c r="K15" s="25"/>
      <c r="L15" s="25"/>
      <c r="M15" s="25"/>
      <c r="N15" s="25"/>
      <c r="O15" s="26">
        <v>20.5</v>
      </c>
      <c r="P15" s="27">
        <f>ROUND(+O15*(D15+F15+J15),0)</f>
        <v>38670524</v>
      </c>
      <c r="Q15" s="28">
        <f>D15+F15+J15</f>
        <v>1886367</v>
      </c>
      <c r="R15" s="29"/>
      <c r="S15" s="21"/>
      <c r="T15" s="9"/>
      <c r="U15" s="9"/>
      <c r="V15" s="9"/>
      <c r="W15" s="9"/>
      <c r="X15" s="9"/>
      <c r="Y15" s="9"/>
    </row>
    <row r="16" spans="1:25" x14ac:dyDescent="0.25">
      <c r="A16" s="16">
        <v>3</v>
      </c>
      <c r="B16" s="1"/>
      <c r="C16" s="16" t="s">
        <v>39</v>
      </c>
      <c r="D16" s="25">
        <v>229990.32222222222</v>
      </c>
      <c r="E16" s="25"/>
      <c r="F16" s="25">
        <v>13</v>
      </c>
      <c r="G16" s="1"/>
      <c r="H16" s="1"/>
      <c r="I16" s="1"/>
      <c r="J16" s="30"/>
      <c r="K16" s="30"/>
      <c r="L16" s="1"/>
      <c r="M16" s="1"/>
      <c r="N16" s="1"/>
      <c r="O16" s="31">
        <v>52.5</v>
      </c>
      <c r="P16" s="32">
        <f>ROUND(+O16*(D16+F16+J16),0)</f>
        <v>12075174</v>
      </c>
      <c r="Q16" s="28">
        <f>D16+F16+J16</f>
        <v>230003.32222222222</v>
      </c>
      <c r="R16" s="29"/>
      <c r="S16" s="21"/>
      <c r="T16" s="11"/>
      <c r="U16" s="11"/>
      <c r="V16" s="11"/>
      <c r="W16" s="11"/>
      <c r="X16" s="11"/>
      <c r="Y16" s="11"/>
    </row>
    <row r="17" spans="1:25" x14ac:dyDescent="0.25">
      <c r="A17" s="16">
        <v>4</v>
      </c>
      <c r="B17" s="1"/>
      <c r="C17" s="16" t="s">
        <v>40</v>
      </c>
      <c r="D17" s="30"/>
      <c r="E17" s="25">
        <v>12806756.629999999</v>
      </c>
      <c r="F17" s="25">
        <v>2648.4300000000003</v>
      </c>
      <c r="G17" s="25">
        <v>2573875.2732027033</v>
      </c>
      <c r="H17" s="25">
        <f>SUM(E17:G17)</f>
        <v>15383280.333202701</v>
      </c>
      <c r="I17" s="25"/>
      <c r="J17" s="25">
        <v>35393.092694049701</v>
      </c>
      <c r="K17" s="25">
        <v>0</v>
      </c>
      <c r="L17" s="25"/>
      <c r="M17" s="25">
        <f>H17+J17+K17</f>
        <v>15418673.425896751</v>
      </c>
      <c r="N17" s="25"/>
      <c r="O17" s="33">
        <v>1.825</v>
      </c>
      <c r="P17" s="25">
        <f>ROUND((+M17)*O17,0)</f>
        <v>28139079</v>
      </c>
      <c r="Q17" s="28"/>
      <c r="R17" s="29"/>
      <c r="S17" s="21"/>
      <c r="T17" s="34"/>
      <c r="U17" s="35"/>
      <c r="V17" s="35"/>
      <c r="W17" s="35"/>
      <c r="X17" s="35"/>
      <c r="Y17" s="35"/>
    </row>
    <row r="18" spans="1:25" x14ac:dyDescent="0.25">
      <c r="A18" s="16">
        <v>5</v>
      </c>
      <c r="B18" s="30"/>
      <c r="C18" s="16" t="s">
        <v>41</v>
      </c>
      <c r="D18" s="30"/>
      <c r="E18" s="25">
        <v>992822.01</v>
      </c>
      <c r="F18" s="25">
        <v>-34945.43</v>
      </c>
      <c r="G18" s="25">
        <v>66415.726797296797</v>
      </c>
      <c r="H18" s="25">
        <f>SUM(E18:G18)</f>
        <v>1024292.3067972967</v>
      </c>
      <c r="I18" s="25"/>
      <c r="J18" s="25"/>
      <c r="K18" s="25">
        <v>0</v>
      </c>
      <c r="L18" s="25"/>
      <c r="M18" s="25">
        <f>H18+J18+K18</f>
        <v>1024292.3067972967</v>
      </c>
      <c r="N18" s="25"/>
      <c r="O18" s="33">
        <v>1.1850000000000001</v>
      </c>
      <c r="P18" s="25">
        <f>ROUND((+M18)*O18,0)</f>
        <v>1213786</v>
      </c>
      <c r="Q18" s="28"/>
      <c r="R18" s="29"/>
      <c r="S18" s="21"/>
      <c r="T18" s="34"/>
    </row>
    <row r="19" spans="1:25" x14ac:dyDescent="0.25">
      <c r="A19" s="16">
        <v>6</v>
      </c>
      <c r="B19" s="36"/>
      <c r="C19" s="16" t="s">
        <v>42</v>
      </c>
      <c r="D19" s="30"/>
      <c r="E19" s="25">
        <v>0</v>
      </c>
      <c r="F19" s="25">
        <v>0</v>
      </c>
      <c r="G19" s="25">
        <v>0</v>
      </c>
      <c r="H19" s="25">
        <f>SUM(E19:G19)</f>
        <v>0</v>
      </c>
      <c r="I19" s="25"/>
      <c r="J19" s="25"/>
      <c r="K19" s="25">
        <v>0</v>
      </c>
      <c r="L19" s="25"/>
      <c r="M19" s="25">
        <f>H19+J19+K19</f>
        <v>0</v>
      </c>
      <c r="N19" s="25"/>
      <c r="O19" s="33">
        <v>0.9</v>
      </c>
      <c r="P19" s="25">
        <f>ROUND((+M19)*O19,0)</f>
        <v>0</v>
      </c>
      <c r="Q19" s="28"/>
      <c r="R19" s="29"/>
      <c r="S19" s="21"/>
    </row>
    <row r="20" spans="1:25" x14ac:dyDescent="0.25">
      <c r="A20" s="16">
        <v>7</v>
      </c>
      <c r="B20" s="1" t="s">
        <v>43</v>
      </c>
      <c r="C20" s="16" t="s">
        <v>39</v>
      </c>
      <c r="D20" s="25">
        <v>142</v>
      </c>
      <c r="E20" s="25"/>
      <c r="F20" s="25">
        <v>0</v>
      </c>
      <c r="G20" s="25"/>
      <c r="H20" s="25"/>
      <c r="I20" s="25"/>
      <c r="J20" s="25"/>
      <c r="K20" s="25"/>
      <c r="L20" s="25"/>
      <c r="M20" s="25"/>
      <c r="N20" s="25"/>
      <c r="O20" s="31">
        <v>400</v>
      </c>
      <c r="P20" s="32">
        <f>ROUND(+O20*(D20+F20+J20),0)</f>
        <v>56800</v>
      </c>
      <c r="Q20" s="28">
        <f>D20+F20+J20</f>
        <v>142</v>
      </c>
      <c r="R20" s="29"/>
    </row>
    <row r="21" spans="1:25" x14ac:dyDescent="0.25">
      <c r="A21" s="16">
        <v>8</v>
      </c>
      <c r="B21" s="37"/>
      <c r="C21" s="16" t="s">
        <v>44</v>
      </c>
      <c r="D21" s="25"/>
      <c r="E21" s="25">
        <v>432169</v>
      </c>
      <c r="F21" s="25">
        <v>-75000</v>
      </c>
      <c r="G21" s="25"/>
      <c r="H21" s="25">
        <f>SUM(E21:G21)</f>
        <v>357169</v>
      </c>
      <c r="I21" s="25"/>
      <c r="J21" s="25"/>
      <c r="K21" s="25"/>
      <c r="L21" s="25"/>
      <c r="M21" s="25">
        <f>H21+J21+K21</f>
        <v>357169</v>
      </c>
      <c r="N21" s="25"/>
      <c r="O21" s="33">
        <v>1.0449999999999999</v>
      </c>
      <c r="P21" s="25">
        <f>ROUND((+M21)*O21,0)</f>
        <v>373242</v>
      </c>
      <c r="Q21" s="28"/>
      <c r="R21" s="29"/>
    </row>
    <row r="22" spans="1:25" x14ac:dyDescent="0.25">
      <c r="A22" s="16">
        <v>9</v>
      </c>
      <c r="B22" s="1"/>
      <c r="C22" s="16" t="s">
        <v>42</v>
      </c>
      <c r="D22" s="25"/>
      <c r="E22" s="25">
        <v>324655.01</v>
      </c>
      <c r="F22" s="25">
        <v>-266795</v>
      </c>
      <c r="G22" s="25"/>
      <c r="H22" s="25">
        <f>SUM(E22:G22)</f>
        <v>57860.010000000009</v>
      </c>
      <c r="I22" s="25"/>
      <c r="J22" s="25"/>
      <c r="K22" s="25"/>
      <c r="L22" s="25"/>
      <c r="M22" s="25">
        <f>H22+J22+K22</f>
        <v>57860.010000000009</v>
      </c>
      <c r="N22" s="25"/>
      <c r="O22" s="33">
        <v>0.76400000000000001</v>
      </c>
      <c r="P22" s="25">
        <f>ROUND((+M22)*O22,0)</f>
        <v>44205</v>
      </c>
      <c r="Q22" s="28"/>
      <c r="R22" s="29"/>
    </row>
    <row r="23" spans="1:25" x14ac:dyDescent="0.25">
      <c r="A23" s="16">
        <v>10</v>
      </c>
      <c r="B23" s="38"/>
      <c r="C23" s="39"/>
      <c r="D23" s="40"/>
      <c r="E23" s="40"/>
      <c r="F23" s="40"/>
      <c r="G23" s="38"/>
      <c r="H23" s="40"/>
      <c r="I23" s="40"/>
      <c r="J23" s="40"/>
      <c r="K23" s="40"/>
      <c r="L23" s="40"/>
      <c r="M23" s="40"/>
      <c r="N23" s="40"/>
      <c r="O23" s="41"/>
      <c r="P23" s="40"/>
      <c r="Q23" s="42"/>
      <c r="R23" s="29"/>
    </row>
    <row r="24" spans="1:25" x14ac:dyDescent="0.25">
      <c r="A24" s="16">
        <v>11</v>
      </c>
      <c r="B24" s="24" t="s">
        <v>45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5"/>
      <c r="Q24" s="28"/>
      <c r="R24" s="29"/>
    </row>
    <row r="25" spans="1:25" x14ac:dyDescent="0.25">
      <c r="A25" s="16">
        <v>12</v>
      </c>
      <c r="B25" s="1" t="s">
        <v>46</v>
      </c>
      <c r="C25" s="16" t="s">
        <v>39</v>
      </c>
      <c r="D25" s="25">
        <v>1485</v>
      </c>
      <c r="E25" s="1"/>
      <c r="F25" s="25">
        <v>11</v>
      </c>
      <c r="G25" s="1"/>
      <c r="H25" s="25"/>
      <c r="I25" s="25"/>
      <c r="J25" s="25"/>
      <c r="K25" s="25"/>
      <c r="L25" s="25"/>
      <c r="M25" s="25"/>
      <c r="N25" s="25"/>
      <c r="O25" s="31">
        <v>400</v>
      </c>
      <c r="P25" s="25">
        <f>ROUND(+O25*(D25+F25),0)</f>
        <v>598400</v>
      </c>
      <c r="Q25" s="28">
        <f>D25+F25+J25</f>
        <v>1496</v>
      </c>
      <c r="R25" s="29"/>
    </row>
    <row r="26" spans="1:25" x14ac:dyDescent="0.25">
      <c r="A26" s="16">
        <v>13</v>
      </c>
      <c r="B26" s="1" t="s">
        <v>47</v>
      </c>
      <c r="C26" s="16" t="s">
        <v>39</v>
      </c>
      <c r="D26" s="25">
        <v>869</v>
      </c>
      <c r="E26" s="1"/>
      <c r="F26" s="25">
        <v>-17</v>
      </c>
      <c r="G26" s="1"/>
      <c r="H26" s="25"/>
      <c r="I26" s="25"/>
      <c r="J26" s="25"/>
      <c r="K26" s="25"/>
      <c r="L26" s="25"/>
      <c r="M26" s="25"/>
      <c r="N26" s="25"/>
      <c r="O26" s="31">
        <v>400</v>
      </c>
      <c r="P26" s="25">
        <f>ROUND(+O26*(D26+F26),0)</f>
        <v>340800</v>
      </c>
      <c r="Q26" s="28">
        <f>D26+F26+J26</f>
        <v>852</v>
      </c>
      <c r="R26" s="29"/>
    </row>
    <row r="27" spans="1:25" x14ac:dyDescent="0.25">
      <c r="A27" s="16">
        <v>14</v>
      </c>
      <c r="B27" s="1" t="s">
        <v>48</v>
      </c>
      <c r="C27" s="16" t="s">
        <v>39</v>
      </c>
      <c r="D27" s="25">
        <v>173.60000000000005</v>
      </c>
      <c r="E27" s="1"/>
      <c r="F27" s="25">
        <v>-7</v>
      </c>
      <c r="G27" s="1"/>
      <c r="H27" s="1"/>
      <c r="I27" s="1"/>
      <c r="J27" s="1"/>
      <c r="K27" s="1"/>
      <c r="L27" s="1"/>
      <c r="M27" s="1"/>
      <c r="N27" s="1"/>
      <c r="O27" s="31">
        <v>375</v>
      </c>
      <c r="P27" s="25">
        <f>ROUND(+O27*(D27+F27),0)</f>
        <v>62475</v>
      </c>
      <c r="Q27" s="28">
        <f>D27+F27+J27</f>
        <v>166.60000000000005</v>
      </c>
      <c r="R27" s="29"/>
    </row>
    <row r="28" spans="1:25" x14ac:dyDescent="0.25">
      <c r="A28" s="16">
        <v>15</v>
      </c>
      <c r="B28" s="1" t="s">
        <v>49</v>
      </c>
      <c r="C28" s="16" t="s">
        <v>39</v>
      </c>
      <c r="D28" s="25">
        <v>2493</v>
      </c>
      <c r="E28" s="1"/>
      <c r="F28" s="25">
        <v>-13</v>
      </c>
      <c r="G28" s="1"/>
      <c r="H28" s="25"/>
      <c r="I28" s="25"/>
      <c r="J28" s="25"/>
      <c r="K28" s="25"/>
      <c r="L28" s="25"/>
      <c r="M28" s="25"/>
      <c r="N28" s="25"/>
      <c r="O28" s="31">
        <v>50</v>
      </c>
      <c r="P28" s="25">
        <f>ROUND(+O28*(D28+F28),0)</f>
        <v>124000</v>
      </c>
      <c r="Q28" s="28"/>
      <c r="R28" s="29"/>
      <c r="S28" s="21"/>
    </row>
    <row r="29" spans="1:25" x14ac:dyDescent="0.25">
      <c r="A29" s="16">
        <v>16</v>
      </c>
      <c r="B29" s="1" t="s">
        <v>50</v>
      </c>
      <c r="C29" s="1"/>
      <c r="D29" s="1"/>
      <c r="E29" s="25">
        <v>757887.00000000012</v>
      </c>
      <c r="F29" s="25">
        <v>0</v>
      </c>
      <c r="G29" s="1"/>
      <c r="H29" s="1"/>
      <c r="I29" s="1"/>
      <c r="J29" s="1"/>
      <c r="K29" s="1"/>
      <c r="L29" s="1"/>
      <c r="M29" s="1"/>
      <c r="N29" s="1"/>
      <c r="O29" s="31">
        <v>0.1</v>
      </c>
      <c r="P29" s="25">
        <f>ROUND((+E29+G29+F29)*O29,0)</f>
        <v>75789</v>
      </c>
      <c r="Q29" s="28"/>
      <c r="R29" s="29"/>
    </row>
    <row r="30" spans="1:25" x14ac:dyDescent="0.25">
      <c r="A30" s="16">
        <v>17</v>
      </c>
      <c r="B30" s="1" t="s">
        <v>51</v>
      </c>
      <c r="C30" s="1"/>
      <c r="D30" s="1"/>
      <c r="E30" s="1"/>
      <c r="F30" s="43"/>
      <c r="G30" s="1"/>
      <c r="H30" s="1"/>
      <c r="I30" s="1"/>
      <c r="J30" s="1"/>
      <c r="K30" s="1"/>
      <c r="L30" s="1"/>
      <c r="M30" s="1"/>
      <c r="N30" s="1"/>
      <c r="O30" s="4" t="s">
        <v>52</v>
      </c>
      <c r="P30" s="30">
        <v>130600</v>
      </c>
      <c r="Q30" s="28"/>
      <c r="R30" s="29"/>
    </row>
    <row r="31" spans="1:25" x14ac:dyDescent="0.25">
      <c r="A31" s="16">
        <v>18</v>
      </c>
      <c r="B31" s="1" t="s">
        <v>53</v>
      </c>
      <c r="C31" s="16" t="s">
        <v>40</v>
      </c>
      <c r="D31" s="25"/>
      <c r="E31" s="25">
        <v>425359</v>
      </c>
      <c r="F31" s="25">
        <v>5494</v>
      </c>
      <c r="G31" s="25"/>
      <c r="H31" s="25">
        <f t="shared" ref="H31:H38" si="0">SUM(E31:G31)</f>
        <v>430853</v>
      </c>
      <c r="I31" s="25"/>
      <c r="J31" s="25"/>
      <c r="K31" s="25"/>
      <c r="L31" s="25"/>
      <c r="M31" s="25">
        <f t="shared" ref="M31:M38" si="1">H31+J31+K31</f>
        <v>430853</v>
      </c>
      <c r="N31" s="25"/>
      <c r="O31" s="33">
        <v>1.825</v>
      </c>
      <c r="P31" s="25">
        <f t="shared" ref="P31:P37" si="2">ROUND((+M31)*O31,0)</f>
        <v>786307</v>
      </c>
      <c r="Q31" s="28"/>
      <c r="R31" s="29"/>
    </row>
    <row r="32" spans="1:25" x14ac:dyDescent="0.25">
      <c r="A32" s="16">
        <v>19</v>
      </c>
      <c r="B32" s="1"/>
      <c r="C32" s="16" t="s">
        <v>41</v>
      </c>
      <c r="D32" s="25"/>
      <c r="E32" s="25">
        <v>5289535</v>
      </c>
      <c r="F32" s="25">
        <v>151171.46734954938</v>
      </c>
      <c r="G32" s="25"/>
      <c r="H32" s="25">
        <f t="shared" si="0"/>
        <v>5440706.4673495498</v>
      </c>
      <c r="I32" s="25"/>
      <c r="J32" s="25"/>
      <c r="K32" s="25"/>
      <c r="L32" s="25"/>
      <c r="M32" s="25">
        <f t="shared" si="1"/>
        <v>5440706.4673495498</v>
      </c>
      <c r="N32" s="25"/>
      <c r="O32" s="33">
        <v>1.1850000000000001</v>
      </c>
      <c r="P32" s="25">
        <f t="shared" si="2"/>
        <v>6447237</v>
      </c>
      <c r="Q32" s="28"/>
      <c r="R32" s="29"/>
    </row>
    <row r="33" spans="1:20" x14ac:dyDescent="0.25">
      <c r="A33" s="16">
        <v>20</v>
      </c>
      <c r="B33" s="1"/>
      <c r="C33" s="16" t="s">
        <v>42</v>
      </c>
      <c r="D33" s="25"/>
      <c r="E33" s="25">
        <v>1178385</v>
      </c>
      <c r="F33" s="25">
        <v>-22342.46734954937</v>
      </c>
      <c r="G33" s="25"/>
      <c r="H33" s="25">
        <f t="shared" si="0"/>
        <v>1156042.5326504507</v>
      </c>
      <c r="I33" s="25"/>
      <c r="J33" s="25"/>
      <c r="K33" s="25"/>
      <c r="L33" s="25"/>
      <c r="M33" s="25">
        <f t="shared" si="1"/>
        <v>1156042.5326504507</v>
      </c>
      <c r="N33" s="25"/>
      <c r="O33" s="33">
        <v>0.9</v>
      </c>
      <c r="P33" s="25">
        <f t="shared" si="2"/>
        <v>1040438</v>
      </c>
      <c r="Q33" s="28"/>
      <c r="R33" s="29"/>
    </row>
    <row r="34" spans="1:20" x14ac:dyDescent="0.25">
      <c r="A34" s="16">
        <v>21</v>
      </c>
      <c r="B34" s="1" t="s">
        <v>54</v>
      </c>
      <c r="C34" s="16" t="s">
        <v>41</v>
      </c>
      <c r="D34" s="25"/>
      <c r="E34" s="30">
        <v>0</v>
      </c>
      <c r="F34" s="30">
        <v>0</v>
      </c>
      <c r="G34" s="25"/>
      <c r="H34" s="25">
        <f t="shared" si="0"/>
        <v>0</v>
      </c>
      <c r="I34" s="25"/>
      <c r="J34" s="25"/>
      <c r="K34" s="25"/>
      <c r="L34" s="25"/>
      <c r="M34" s="25">
        <f t="shared" si="1"/>
        <v>0</v>
      </c>
      <c r="N34" s="25"/>
      <c r="O34" s="33">
        <f>ROUND((O32*0.75),4)</f>
        <v>0.88880000000000003</v>
      </c>
      <c r="P34" s="25">
        <f t="shared" si="2"/>
        <v>0</v>
      </c>
      <c r="Q34" s="28"/>
      <c r="R34" s="29"/>
    </row>
    <row r="35" spans="1:20" x14ac:dyDescent="0.25">
      <c r="A35" s="16">
        <v>22</v>
      </c>
      <c r="B35" s="1"/>
      <c r="C35" s="16" t="s">
        <v>42</v>
      </c>
      <c r="D35" s="25"/>
      <c r="E35" s="30">
        <v>212615</v>
      </c>
      <c r="F35" s="30">
        <v>0</v>
      </c>
      <c r="G35" s="25"/>
      <c r="H35" s="25">
        <f t="shared" si="0"/>
        <v>212615</v>
      </c>
      <c r="I35" s="25"/>
      <c r="J35" s="25"/>
      <c r="K35" s="25"/>
      <c r="L35" s="25"/>
      <c r="M35" s="25">
        <f t="shared" si="1"/>
        <v>212615</v>
      </c>
      <c r="N35" s="25"/>
      <c r="O35" s="33">
        <f>ROUND((O33*0.75),4)</f>
        <v>0.67500000000000004</v>
      </c>
      <c r="P35" s="25">
        <f t="shared" si="2"/>
        <v>143515</v>
      </c>
      <c r="Q35" s="28"/>
      <c r="R35" s="29"/>
    </row>
    <row r="36" spans="1:20" x14ac:dyDescent="0.25">
      <c r="A36" s="16">
        <v>23</v>
      </c>
      <c r="B36" s="1" t="s">
        <v>55</v>
      </c>
      <c r="C36" s="16" t="s">
        <v>44</v>
      </c>
      <c r="D36" s="25"/>
      <c r="E36" s="25">
        <v>5227792</v>
      </c>
      <c r="F36" s="25">
        <v>161611.16855604001</v>
      </c>
      <c r="G36" s="25"/>
      <c r="H36" s="25">
        <f t="shared" si="0"/>
        <v>5389403.1685560402</v>
      </c>
      <c r="I36" s="25"/>
      <c r="J36" s="25"/>
      <c r="K36" s="25"/>
      <c r="L36" s="25"/>
      <c r="M36" s="25">
        <f t="shared" si="1"/>
        <v>5389403.1685560402</v>
      </c>
      <c r="N36" s="25"/>
      <c r="O36" s="33">
        <v>1.0449999999999999</v>
      </c>
      <c r="P36" s="25">
        <f t="shared" si="2"/>
        <v>5631926</v>
      </c>
      <c r="Q36" s="28"/>
      <c r="R36" s="29"/>
    </row>
    <row r="37" spans="1:20" x14ac:dyDescent="0.25">
      <c r="A37" s="16">
        <v>24</v>
      </c>
      <c r="B37" s="1"/>
      <c r="C37" s="16" t="s">
        <v>42</v>
      </c>
      <c r="D37" s="25"/>
      <c r="E37" s="25">
        <v>2598044</v>
      </c>
      <c r="F37" s="25">
        <v>291249.83144395996</v>
      </c>
      <c r="G37" s="25"/>
      <c r="H37" s="25">
        <f t="shared" si="0"/>
        <v>2889293.8314439598</v>
      </c>
      <c r="I37" s="25"/>
      <c r="J37" s="25"/>
      <c r="K37" s="25"/>
      <c r="L37" s="25"/>
      <c r="M37" s="25">
        <f t="shared" si="1"/>
        <v>2889293.8314439598</v>
      </c>
      <c r="N37" s="25"/>
      <c r="O37" s="33">
        <v>0.76400000000000001</v>
      </c>
      <c r="P37" s="25">
        <f t="shared" si="2"/>
        <v>2207420</v>
      </c>
      <c r="Q37" s="28"/>
      <c r="R37" s="29"/>
    </row>
    <row r="38" spans="1:20" x14ac:dyDescent="0.25">
      <c r="A38" s="16">
        <v>25</v>
      </c>
      <c r="B38" s="1" t="s">
        <v>56</v>
      </c>
      <c r="C38" s="1"/>
      <c r="D38" s="44"/>
      <c r="E38" s="45">
        <v>13847313</v>
      </c>
      <c r="F38" s="45">
        <v>-24300.000000000015</v>
      </c>
      <c r="G38" s="14"/>
      <c r="H38" s="45">
        <f t="shared" si="0"/>
        <v>13823013</v>
      </c>
      <c r="I38" s="45"/>
      <c r="J38" s="45"/>
      <c r="K38" s="45"/>
      <c r="L38" s="45"/>
      <c r="M38" s="45">
        <f t="shared" si="1"/>
        <v>13823013</v>
      </c>
      <c r="N38" s="45"/>
      <c r="O38" s="46" t="s">
        <v>52</v>
      </c>
      <c r="P38" s="44">
        <v>2125425.460282953</v>
      </c>
      <c r="Q38" s="28"/>
      <c r="R38" s="29"/>
    </row>
    <row r="39" spans="1:20" x14ac:dyDescent="0.25">
      <c r="A39" s="16">
        <v>26</v>
      </c>
      <c r="B39" s="1"/>
      <c r="C39" s="1"/>
      <c r="D39" s="47"/>
      <c r="E39" s="48"/>
      <c r="F39" s="48"/>
      <c r="G39" s="49"/>
      <c r="H39" s="48"/>
      <c r="I39" s="45"/>
      <c r="J39" s="48"/>
      <c r="K39" s="48"/>
      <c r="L39" s="48"/>
      <c r="M39" s="48"/>
      <c r="N39" s="45"/>
      <c r="O39" s="4"/>
      <c r="P39" s="47"/>
      <c r="Q39" s="28"/>
      <c r="R39" s="29"/>
    </row>
    <row r="40" spans="1:20" ht="16.5" thickBot="1" x14ac:dyDescent="0.3">
      <c r="A40" s="16">
        <v>27</v>
      </c>
      <c r="B40" s="1" t="s">
        <v>57</v>
      </c>
      <c r="C40" s="1"/>
      <c r="D40" s="50">
        <f>SUM(D15:D38)-D28</f>
        <v>2112726.9222222222</v>
      </c>
      <c r="E40" s="50">
        <f>SUM((E17:E23),(E31:E38))</f>
        <v>43335445.649999999</v>
      </c>
      <c r="F40" s="50">
        <f>F17+F18+F19+F21+F22+F23+SUM(F31:F38)</f>
        <v>188792</v>
      </c>
      <c r="G40" s="50">
        <f>SUM(G14:G38)</f>
        <v>2640291</v>
      </c>
      <c r="H40" s="50">
        <f>SUM(H14:H38)</f>
        <v>46164528.649999999</v>
      </c>
      <c r="I40" s="51"/>
      <c r="J40" s="52">
        <f>SUM(J15:J38)</f>
        <v>41693.092694049701</v>
      </c>
      <c r="K40" s="52">
        <f>SUM(K17:K38)</f>
        <v>0</v>
      </c>
      <c r="L40" s="50"/>
      <c r="M40" s="50">
        <f>SUM(M14:M38)</f>
        <v>46199921.74269405</v>
      </c>
      <c r="N40" s="51"/>
      <c r="O40" s="1"/>
      <c r="P40" s="53">
        <f>SUM(P14:P39)</f>
        <v>100287142.46028295</v>
      </c>
      <c r="Q40" s="28">
        <f>SUM(Q15:Q39)</f>
        <v>2119026.9222222222</v>
      </c>
      <c r="R40" s="34"/>
    </row>
    <row r="41" spans="1:20" ht="16.5" thickTop="1" x14ac:dyDescent="0.25">
      <c r="A41" s="16">
        <v>28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4"/>
      <c r="N41" s="1"/>
      <c r="O41" s="1"/>
      <c r="P41" s="1"/>
      <c r="Q41" s="9">
        <f>Q40/12</f>
        <v>176585.57685185186</v>
      </c>
      <c r="R41" s="34"/>
    </row>
    <row r="42" spans="1:20" x14ac:dyDescent="0.25">
      <c r="A42" s="16">
        <v>29</v>
      </c>
      <c r="B42" s="1" t="s">
        <v>58</v>
      </c>
      <c r="C42" s="1"/>
      <c r="D42" s="1"/>
      <c r="E42" s="55"/>
      <c r="F42" s="1"/>
      <c r="G42" s="1"/>
      <c r="H42" s="1"/>
      <c r="I42" s="1"/>
      <c r="J42" s="1"/>
      <c r="K42" s="1"/>
      <c r="L42" s="1"/>
      <c r="M42" s="1"/>
      <c r="N42" s="1"/>
      <c r="O42" s="1"/>
      <c r="P42" s="51">
        <v>806054</v>
      </c>
      <c r="Q42" s="28"/>
      <c r="R42" s="9"/>
    </row>
    <row r="43" spans="1:20" x14ac:dyDescent="0.25">
      <c r="A43" s="16">
        <v>30</v>
      </c>
      <c r="B43" s="1" t="s">
        <v>59</v>
      </c>
      <c r="C43" s="1"/>
      <c r="D43" s="1"/>
      <c r="E43" s="54"/>
      <c r="F43" s="1"/>
      <c r="G43" s="1"/>
      <c r="H43" s="1"/>
      <c r="I43" s="1"/>
      <c r="J43" s="1"/>
      <c r="K43" s="1"/>
      <c r="L43" s="1"/>
      <c r="M43" s="1"/>
      <c r="N43" s="1"/>
      <c r="O43" s="1"/>
      <c r="P43" s="56">
        <v>1368496.4195872755</v>
      </c>
    </row>
    <row r="44" spans="1:20" x14ac:dyDescent="0.25">
      <c r="A44" s="16">
        <v>31</v>
      </c>
      <c r="B44" s="1" t="s">
        <v>60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53">
        <f>P40+P42+P43</f>
        <v>102461692.87987022</v>
      </c>
      <c r="Q44" s="28"/>
      <c r="R44" s="29"/>
    </row>
    <row r="45" spans="1:20" x14ac:dyDescent="0.25">
      <c r="A45" s="16">
        <v>32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R45" s="34"/>
    </row>
    <row r="46" spans="1:20" x14ac:dyDescent="0.25">
      <c r="A46" s="16">
        <v>33</v>
      </c>
      <c r="B46" s="1" t="s">
        <v>61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57">
        <v>78709117.242809042</v>
      </c>
      <c r="R46" s="58"/>
    </row>
    <row r="47" spans="1:20" x14ac:dyDescent="0.25">
      <c r="A47" s="16">
        <v>34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T47"/>
    </row>
    <row r="48" spans="1:20" ht="16.5" thickBot="1" x14ac:dyDescent="0.3">
      <c r="A48" s="16">
        <v>35</v>
      </c>
      <c r="B48" s="1" t="s">
        <v>62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59">
        <f>P40+P42+P46+P43</f>
        <v>181170810.12267926</v>
      </c>
      <c r="R48" s="34"/>
      <c r="T48"/>
    </row>
    <row r="49" spans="1:24" ht="16.5" thickTop="1" x14ac:dyDescent="0.25">
      <c r="A49" s="16">
        <v>36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R49" s="60"/>
      <c r="T49"/>
    </row>
    <row r="50" spans="1:24" x14ac:dyDescent="0.25">
      <c r="A50" s="16">
        <v>37</v>
      </c>
      <c r="B50" s="61" t="s">
        <v>63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54">
        <v>10441534.239889622</v>
      </c>
      <c r="R50" s="34"/>
      <c r="T50"/>
    </row>
    <row r="51" spans="1:24" x14ac:dyDescent="0.25">
      <c r="A51" s="16">
        <v>38</v>
      </c>
      <c r="B51" s="61" t="s">
        <v>64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54"/>
      <c r="N51" s="1"/>
      <c r="O51" s="1"/>
      <c r="P51" s="1"/>
      <c r="T51"/>
    </row>
    <row r="52" spans="1:24" x14ac:dyDescent="0.25">
      <c r="A52" s="6"/>
      <c r="T52"/>
    </row>
    <row r="53" spans="1:24" x14ac:dyDescent="0.25">
      <c r="A53" s="6"/>
      <c r="T53"/>
    </row>
    <row r="54" spans="1:24" x14ac:dyDescent="0.25">
      <c r="A54" s="6"/>
      <c r="P54" s="34"/>
    </row>
    <row r="55" spans="1:24" x14ac:dyDescent="0.25">
      <c r="A55" s="6"/>
    </row>
    <row r="56" spans="1:24" x14ac:dyDescent="0.25">
      <c r="A56" s="6"/>
      <c r="P56" s="35"/>
    </row>
    <row r="57" spans="1:24" x14ac:dyDescent="0.25">
      <c r="A57" s="6"/>
    </row>
    <row r="58" spans="1:24" x14ac:dyDescent="0.25">
      <c r="A58" s="6"/>
    </row>
    <row r="59" spans="1:24" x14ac:dyDescent="0.25">
      <c r="A59" s="6"/>
    </row>
    <row r="60" spans="1:24" x14ac:dyDescent="0.25">
      <c r="A60" s="6"/>
    </row>
    <row r="61" spans="1:24" x14ac:dyDescent="0.25">
      <c r="A61" s="6"/>
    </row>
    <row r="64" spans="1:24" x14ac:dyDescent="0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</row>
    <row r="65" spans="1:24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</row>
    <row r="66" spans="1:24" x14ac:dyDescent="0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</row>
    <row r="67" spans="1:24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  <row r="68" spans="1:24" x14ac:dyDescent="0.25">
      <c r="A68" s="62"/>
      <c r="B68" s="62"/>
      <c r="C68" s="62"/>
      <c r="D68" s="62"/>
      <c r="E68" s="63"/>
      <c r="F68" s="63"/>
      <c r="G68" s="62"/>
      <c r="H68" s="62"/>
      <c r="I68" s="62"/>
      <c r="J68" s="62"/>
      <c r="K68" s="62"/>
      <c r="L68" s="62"/>
      <c r="M68" s="62"/>
      <c r="N68" s="62"/>
      <c r="O68" s="62"/>
      <c r="P68" s="64"/>
      <c r="Q68" s="62"/>
      <c r="R68" s="62"/>
      <c r="S68" s="62"/>
      <c r="T68" s="62"/>
      <c r="U68" s="62"/>
      <c r="V68" s="62"/>
      <c r="W68" s="62"/>
      <c r="X68" s="62"/>
    </row>
    <row r="69" spans="1:24" x14ac:dyDescent="0.25">
      <c r="A69" s="62"/>
      <c r="B69" s="62"/>
      <c r="C69" s="62"/>
      <c r="D69" s="62"/>
      <c r="E69" s="63"/>
      <c r="F69" s="63"/>
      <c r="G69" s="62"/>
      <c r="H69" s="62"/>
      <c r="I69" s="62"/>
      <c r="J69" s="62"/>
      <c r="K69" s="62"/>
      <c r="L69" s="62"/>
      <c r="M69" s="62"/>
      <c r="N69" s="62"/>
      <c r="O69" s="62"/>
      <c r="P69" s="64"/>
      <c r="Q69" s="62"/>
      <c r="R69" s="62"/>
      <c r="S69" s="62"/>
      <c r="T69" s="62"/>
      <c r="U69" s="62"/>
      <c r="V69" s="62"/>
      <c r="W69" s="62"/>
      <c r="X69" s="62"/>
    </row>
    <row r="70" spans="1:24" x14ac:dyDescent="0.25">
      <c r="A70" s="62"/>
      <c r="B70" s="62"/>
      <c r="C70" s="62"/>
      <c r="D70" s="62"/>
      <c r="E70" s="63"/>
      <c r="F70" s="63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</row>
    <row r="71" spans="1:24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</row>
    <row r="72" spans="1:24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5"/>
      <c r="P72" s="62"/>
      <c r="Q72" s="62"/>
      <c r="R72" s="62"/>
      <c r="S72" s="62"/>
      <c r="T72" s="62"/>
      <c r="U72" s="62"/>
      <c r="V72" s="62"/>
      <c r="W72" s="62"/>
      <c r="X72" s="62"/>
    </row>
    <row r="73" spans="1:24" x14ac:dyDescent="0.25">
      <c r="A73" s="65"/>
      <c r="B73" s="62"/>
      <c r="C73" s="62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2"/>
      <c r="R73" s="62"/>
      <c r="S73" s="62"/>
      <c r="T73" s="62"/>
      <c r="U73" s="62"/>
      <c r="V73" s="62"/>
      <c r="W73" s="62"/>
      <c r="X73" s="62"/>
    </row>
    <row r="74" spans="1:24" x14ac:dyDescent="0.2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2"/>
      <c r="R74" s="62"/>
      <c r="S74" s="62"/>
      <c r="T74" s="62"/>
      <c r="U74" s="62"/>
      <c r="V74" s="62"/>
      <c r="W74" s="62"/>
      <c r="X74" s="62"/>
    </row>
    <row r="75" spans="1:24" x14ac:dyDescent="0.25">
      <c r="A75" s="62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2"/>
      <c r="R75" s="62"/>
      <c r="S75" s="62"/>
      <c r="T75" s="62"/>
      <c r="U75" s="62"/>
      <c r="V75" s="62"/>
      <c r="W75" s="62"/>
      <c r="X75" s="62"/>
    </row>
    <row r="76" spans="1:24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</row>
    <row r="77" spans="1:24" x14ac:dyDescent="0.25">
      <c r="A77" s="62"/>
      <c r="B77" s="6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7"/>
      <c r="R77" s="62"/>
      <c r="S77" s="62"/>
      <c r="T77" s="62"/>
      <c r="U77" s="62"/>
      <c r="V77" s="62"/>
      <c r="W77" s="62"/>
      <c r="X77" s="62"/>
    </row>
    <row r="78" spans="1:24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7"/>
      <c r="R78" s="62"/>
      <c r="S78" s="62"/>
      <c r="T78" s="62"/>
      <c r="U78" s="62"/>
      <c r="V78" s="62"/>
      <c r="W78" s="62"/>
      <c r="X78" s="62"/>
    </row>
    <row r="79" spans="1:24" x14ac:dyDescent="0.25">
      <c r="A79" s="62"/>
      <c r="B79" s="62"/>
      <c r="C79" s="65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8"/>
      <c r="P79" s="69"/>
      <c r="Q79" s="67"/>
      <c r="R79" s="62"/>
      <c r="S79" s="62"/>
      <c r="T79" s="62"/>
      <c r="U79" s="62"/>
      <c r="V79" s="62"/>
      <c r="W79" s="62"/>
      <c r="X79" s="62"/>
    </row>
    <row r="80" spans="1:24" x14ac:dyDescent="0.25">
      <c r="A80" s="62"/>
      <c r="B80" s="62"/>
      <c r="C80" s="65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7"/>
      <c r="Q80" s="67"/>
      <c r="R80" s="62"/>
      <c r="S80" s="62"/>
      <c r="T80" s="62"/>
      <c r="U80" s="62"/>
      <c r="V80" s="62"/>
      <c r="W80" s="62"/>
      <c r="X80" s="62"/>
    </row>
    <row r="81" spans="1:24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</row>
    <row r="82" spans="1:24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</row>
    <row r="83" spans="1:24" x14ac:dyDescent="0.25">
      <c r="A83" s="62"/>
      <c r="B83" s="62"/>
      <c r="C83" s="65"/>
      <c r="D83" s="62"/>
      <c r="E83" s="62"/>
      <c r="F83" s="62"/>
      <c r="G83" s="62"/>
      <c r="H83" s="67"/>
      <c r="I83" s="67"/>
      <c r="J83" s="67"/>
      <c r="K83" s="67"/>
      <c r="L83" s="67"/>
      <c r="M83" s="67"/>
      <c r="N83" s="67"/>
      <c r="O83" s="70"/>
      <c r="P83" s="67"/>
      <c r="Q83" s="67"/>
      <c r="R83" s="62"/>
      <c r="S83" s="62"/>
      <c r="T83" s="62"/>
      <c r="U83" s="62"/>
      <c r="V83" s="62"/>
      <c r="W83" s="62"/>
      <c r="X83" s="62"/>
    </row>
    <row r="84" spans="1:24" x14ac:dyDescent="0.25">
      <c r="A84" s="62"/>
      <c r="B84" s="62"/>
      <c r="C84" s="65"/>
      <c r="D84" s="62"/>
      <c r="E84" s="62"/>
      <c r="F84" s="62"/>
      <c r="G84" s="62"/>
      <c r="H84" s="67"/>
      <c r="I84" s="67"/>
      <c r="J84" s="67"/>
      <c r="K84" s="67"/>
      <c r="L84" s="67"/>
      <c r="M84" s="67"/>
      <c r="N84" s="67"/>
      <c r="O84" s="70"/>
      <c r="P84" s="67"/>
      <c r="Q84" s="67"/>
      <c r="R84" s="62"/>
      <c r="S84" s="62"/>
      <c r="T84" s="62"/>
      <c r="U84" s="62"/>
      <c r="V84" s="62"/>
      <c r="W84" s="62"/>
      <c r="X84" s="62"/>
    </row>
    <row r="85" spans="1:24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</row>
    <row r="86" spans="1:24" x14ac:dyDescent="0.25">
      <c r="A86" s="62"/>
      <c r="B86" s="62"/>
      <c r="C86" s="65"/>
      <c r="D86" s="62"/>
      <c r="E86" s="62"/>
      <c r="F86" s="62"/>
      <c r="G86" s="62"/>
      <c r="H86" s="67"/>
      <c r="I86" s="67"/>
      <c r="J86" s="67"/>
      <c r="K86" s="67"/>
      <c r="L86" s="67"/>
      <c r="M86" s="67"/>
      <c r="N86" s="67"/>
      <c r="O86" s="70"/>
      <c r="P86" s="67"/>
      <c r="Q86" s="67"/>
      <c r="R86" s="62"/>
      <c r="S86" s="62"/>
      <c r="T86" s="62"/>
      <c r="U86" s="62"/>
      <c r="V86" s="62"/>
      <c r="W86" s="62"/>
      <c r="X86" s="62"/>
    </row>
    <row r="87" spans="1:24" x14ac:dyDescent="0.25">
      <c r="A87" s="62"/>
      <c r="B87" s="62"/>
      <c r="C87" s="65"/>
      <c r="D87" s="62"/>
      <c r="E87" s="62"/>
      <c r="F87" s="62"/>
      <c r="G87" s="62"/>
      <c r="H87" s="67"/>
      <c r="I87" s="67"/>
      <c r="J87" s="67"/>
      <c r="K87" s="67"/>
      <c r="L87" s="67"/>
      <c r="M87" s="67"/>
      <c r="N87" s="67"/>
      <c r="O87" s="70"/>
      <c r="P87" s="67"/>
      <c r="Q87" s="67"/>
      <c r="R87" s="62"/>
      <c r="S87" s="62"/>
      <c r="T87" s="62"/>
      <c r="U87" s="62"/>
      <c r="V87" s="62"/>
      <c r="W87" s="62"/>
      <c r="X87" s="62"/>
    </row>
    <row r="88" spans="1:24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</row>
    <row r="89" spans="1:24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</row>
    <row r="90" spans="1:24" x14ac:dyDescent="0.25">
      <c r="A90" s="62"/>
      <c r="B90" s="62"/>
      <c r="C90" s="65"/>
      <c r="D90" s="62"/>
      <c r="E90" s="62"/>
      <c r="F90" s="62"/>
      <c r="G90" s="62"/>
      <c r="H90" s="67"/>
      <c r="I90" s="67"/>
      <c r="J90" s="67"/>
      <c r="K90" s="67"/>
      <c r="L90" s="67"/>
      <c r="M90" s="67"/>
      <c r="N90" s="67"/>
      <c r="O90" s="70"/>
      <c r="P90" s="67"/>
      <c r="Q90" s="67"/>
      <c r="R90" s="62"/>
      <c r="S90" s="62"/>
      <c r="T90" s="62"/>
      <c r="U90" s="62"/>
      <c r="V90" s="62"/>
      <c r="W90" s="62"/>
      <c r="X90" s="62"/>
    </row>
    <row r="91" spans="1:24" x14ac:dyDescent="0.25">
      <c r="A91" s="62"/>
      <c r="B91" s="62"/>
      <c r="C91" s="65"/>
      <c r="D91" s="62"/>
      <c r="E91" s="62"/>
      <c r="F91" s="62"/>
      <c r="G91" s="62"/>
      <c r="H91" s="67"/>
      <c r="I91" s="67"/>
      <c r="J91" s="67"/>
      <c r="K91" s="67"/>
      <c r="L91" s="67"/>
      <c r="M91" s="67"/>
      <c r="N91" s="67"/>
      <c r="O91" s="70"/>
      <c r="P91" s="67"/>
      <c r="Q91" s="67"/>
      <c r="R91" s="62"/>
      <c r="S91" s="62"/>
      <c r="T91" s="62"/>
      <c r="U91" s="62"/>
      <c r="V91" s="62"/>
      <c r="W91" s="62"/>
      <c r="X91" s="62"/>
    </row>
    <row r="92" spans="1:24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</row>
    <row r="93" spans="1:24" x14ac:dyDescent="0.25">
      <c r="A93" s="62"/>
      <c r="B93" s="62"/>
      <c r="C93" s="65"/>
      <c r="D93" s="62"/>
      <c r="E93" s="62"/>
      <c r="F93" s="62"/>
      <c r="G93" s="62"/>
      <c r="H93" s="67"/>
      <c r="I93" s="67"/>
      <c r="J93" s="67"/>
      <c r="K93" s="67"/>
      <c r="L93" s="67"/>
      <c r="M93" s="67"/>
      <c r="N93" s="67"/>
      <c r="O93" s="70"/>
      <c r="P93" s="67"/>
      <c r="Q93" s="67"/>
      <c r="R93" s="62"/>
      <c r="S93" s="62"/>
      <c r="T93" s="62"/>
      <c r="U93" s="62"/>
      <c r="V93" s="62"/>
      <c r="W93" s="62"/>
      <c r="X93" s="62"/>
    </row>
    <row r="94" spans="1:24" x14ac:dyDescent="0.25">
      <c r="A94" s="62"/>
      <c r="B94" s="62"/>
      <c r="C94" s="65"/>
      <c r="D94" s="62"/>
      <c r="E94" s="62"/>
      <c r="F94" s="62"/>
      <c r="G94" s="62"/>
      <c r="H94" s="67"/>
      <c r="I94" s="67"/>
      <c r="J94" s="67"/>
      <c r="K94" s="67"/>
      <c r="L94" s="67"/>
      <c r="M94" s="67"/>
      <c r="N94" s="67"/>
      <c r="O94" s="70"/>
      <c r="P94" s="67"/>
      <c r="Q94" s="67"/>
      <c r="R94" s="62"/>
      <c r="S94" s="62"/>
      <c r="T94" s="62"/>
      <c r="U94" s="62"/>
      <c r="V94" s="62"/>
      <c r="W94" s="62"/>
      <c r="X94" s="62"/>
    </row>
    <row r="95" spans="1:24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</row>
    <row r="96" spans="1:24" x14ac:dyDescent="0.25">
      <c r="A96" s="62"/>
      <c r="B96" s="62"/>
      <c r="C96" s="65"/>
      <c r="D96" s="62"/>
      <c r="E96" s="62"/>
      <c r="F96" s="62"/>
      <c r="G96" s="62"/>
      <c r="H96" s="67"/>
      <c r="I96" s="67"/>
      <c r="J96" s="67"/>
      <c r="K96" s="67"/>
      <c r="L96" s="67"/>
      <c r="M96" s="67"/>
      <c r="N96" s="67"/>
      <c r="O96" s="70"/>
      <c r="P96" s="67"/>
      <c r="Q96" s="67"/>
      <c r="R96" s="62"/>
      <c r="S96" s="62"/>
      <c r="T96" s="62"/>
      <c r="U96" s="62"/>
      <c r="V96" s="62"/>
      <c r="W96" s="62"/>
      <c r="X96" s="62"/>
    </row>
    <row r="97" spans="1:24" x14ac:dyDescent="0.25">
      <c r="A97" s="62"/>
      <c r="B97" s="62"/>
      <c r="C97" s="65"/>
      <c r="D97" s="62"/>
      <c r="E97" s="62"/>
      <c r="F97" s="62"/>
      <c r="G97" s="62"/>
      <c r="H97" s="67"/>
      <c r="I97" s="67"/>
      <c r="J97" s="67"/>
      <c r="K97" s="67"/>
      <c r="L97" s="67"/>
      <c r="M97" s="67"/>
      <c r="N97" s="67"/>
      <c r="O97" s="70"/>
      <c r="P97" s="67"/>
      <c r="Q97" s="67"/>
      <c r="R97" s="62"/>
      <c r="S97" s="62"/>
      <c r="T97" s="62"/>
      <c r="U97" s="62"/>
      <c r="V97" s="62"/>
      <c r="W97" s="62"/>
      <c r="X97" s="62"/>
    </row>
    <row r="98" spans="1:24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</row>
    <row r="99" spans="1:24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</row>
    <row r="100" spans="1:24" x14ac:dyDescent="0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</row>
    <row r="101" spans="1:24" x14ac:dyDescent="0.25">
      <c r="A101" s="62"/>
      <c r="B101" s="62"/>
      <c r="C101" s="65"/>
      <c r="D101" s="62"/>
      <c r="E101" s="62"/>
      <c r="F101" s="62"/>
      <c r="G101" s="62"/>
      <c r="H101" s="67"/>
      <c r="I101" s="67"/>
      <c r="J101" s="67"/>
      <c r="K101" s="67"/>
      <c r="L101" s="67"/>
      <c r="M101" s="67"/>
      <c r="N101" s="67"/>
      <c r="O101" s="70"/>
      <c r="P101" s="67"/>
      <c r="Q101" s="67"/>
      <c r="R101" s="62"/>
      <c r="S101" s="62"/>
      <c r="T101" s="62"/>
      <c r="U101" s="62"/>
      <c r="V101" s="62"/>
      <c r="W101" s="62"/>
      <c r="X101" s="62"/>
    </row>
    <row r="102" spans="1:24" x14ac:dyDescent="0.25">
      <c r="A102" s="62"/>
      <c r="B102" s="62"/>
      <c r="C102" s="65"/>
      <c r="D102" s="62"/>
      <c r="E102" s="62"/>
      <c r="F102" s="62"/>
      <c r="G102" s="62"/>
      <c r="H102" s="67"/>
      <c r="I102" s="67"/>
      <c r="J102" s="67"/>
      <c r="K102" s="67"/>
      <c r="L102" s="67"/>
      <c r="M102" s="67"/>
      <c r="N102" s="67"/>
      <c r="O102" s="70"/>
      <c r="P102" s="67"/>
      <c r="Q102" s="67"/>
      <c r="R102" s="62"/>
      <c r="S102" s="62"/>
      <c r="T102" s="62"/>
      <c r="U102" s="62"/>
      <c r="V102" s="62"/>
      <c r="W102" s="62"/>
      <c r="X102" s="62"/>
    </row>
    <row r="103" spans="1:24" x14ac:dyDescent="0.25">
      <c r="A103" s="62"/>
      <c r="B103" s="62"/>
      <c r="C103" s="65"/>
      <c r="D103" s="62"/>
      <c r="E103" s="62"/>
      <c r="F103" s="62"/>
      <c r="G103" s="62"/>
      <c r="H103" s="67"/>
      <c r="I103" s="67"/>
      <c r="J103" s="67"/>
      <c r="K103" s="67"/>
      <c r="L103" s="67"/>
      <c r="M103" s="67"/>
      <c r="N103" s="67"/>
      <c r="O103" s="70"/>
      <c r="P103" s="67"/>
      <c r="Q103" s="67"/>
      <c r="R103" s="62"/>
      <c r="S103" s="62"/>
      <c r="T103" s="62"/>
      <c r="U103" s="62"/>
      <c r="V103" s="62"/>
      <c r="W103" s="62"/>
      <c r="X103" s="62"/>
    </row>
    <row r="104" spans="1:24" x14ac:dyDescent="0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</row>
    <row r="105" spans="1:24" x14ac:dyDescent="0.25">
      <c r="A105" s="62"/>
      <c r="B105" s="62"/>
      <c r="C105" s="65"/>
      <c r="D105" s="62"/>
      <c r="E105" s="62"/>
      <c r="F105" s="62"/>
      <c r="G105" s="62"/>
      <c r="H105" s="67"/>
      <c r="I105" s="67"/>
      <c r="J105" s="67"/>
      <c r="K105" s="67"/>
      <c r="L105" s="67"/>
      <c r="M105" s="67"/>
      <c r="N105" s="67"/>
      <c r="O105" s="70"/>
      <c r="P105" s="67"/>
      <c r="Q105" s="67"/>
      <c r="R105" s="62"/>
      <c r="S105" s="62"/>
      <c r="T105" s="62"/>
      <c r="U105" s="62"/>
      <c r="V105" s="62"/>
      <c r="W105" s="62"/>
      <c r="X105" s="62"/>
    </row>
    <row r="106" spans="1:24" x14ac:dyDescent="0.25">
      <c r="A106" s="62"/>
      <c r="B106" s="62"/>
      <c r="C106" s="65"/>
      <c r="D106" s="62"/>
      <c r="E106" s="62"/>
      <c r="F106" s="62"/>
      <c r="G106" s="62"/>
      <c r="H106" s="67"/>
      <c r="I106" s="67"/>
      <c r="J106" s="67"/>
      <c r="K106" s="67"/>
      <c r="L106" s="67"/>
      <c r="M106" s="67"/>
      <c r="N106" s="67"/>
      <c r="O106" s="70"/>
      <c r="P106" s="67"/>
      <c r="Q106" s="67"/>
      <c r="R106" s="62"/>
      <c r="S106" s="62"/>
      <c r="T106" s="62"/>
      <c r="U106" s="62"/>
      <c r="V106" s="62"/>
      <c r="W106" s="62"/>
      <c r="X106" s="62"/>
    </row>
    <row r="107" spans="1:24" x14ac:dyDescent="0.25">
      <c r="A107" s="62"/>
      <c r="B107" s="62"/>
      <c r="C107" s="65"/>
      <c r="D107" s="62"/>
      <c r="E107" s="62"/>
      <c r="F107" s="62"/>
      <c r="G107" s="62"/>
      <c r="H107" s="67"/>
      <c r="I107" s="67"/>
      <c r="J107" s="67"/>
      <c r="K107" s="67"/>
      <c r="L107" s="67"/>
      <c r="M107" s="67"/>
      <c r="N107" s="67"/>
      <c r="O107" s="70"/>
      <c r="P107" s="67"/>
      <c r="Q107" s="67"/>
      <c r="R107" s="62"/>
      <c r="S107" s="62"/>
      <c r="T107" s="62"/>
      <c r="U107" s="62"/>
      <c r="V107" s="62"/>
      <c r="W107" s="62"/>
      <c r="X107" s="62"/>
    </row>
    <row r="108" spans="1:24" x14ac:dyDescent="0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7"/>
      <c r="Q108" s="67"/>
      <c r="R108" s="62"/>
      <c r="S108" s="62"/>
      <c r="T108" s="62"/>
      <c r="U108" s="62"/>
      <c r="V108" s="62"/>
      <c r="W108" s="62"/>
      <c r="X108" s="62"/>
    </row>
    <row r="109" spans="1:24" x14ac:dyDescent="0.25">
      <c r="A109" s="62"/>
      <c r="B109" s="62"/>
      <c r="C109" s="65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7"/>
      <c r="Q109" s="67"/>
      <c r="R109" s="62"/>
      <c r="S109" s="62"/>
      <c r="T109" s="62"/>
      <c r="U109" s="62"/>
      <c r="V109" s="62"/>
      <c r="W109" s="62"/>
      <c r="X109" s="62"/>
    </row>
    <row r="110" spans="1:24" x14ac:dyDescent="0.25">
      <c r="A110" s="62"/>
      <c r="B110" s="62"/>
      <c r="C110" s="65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71"/>
      <c r="P110" s="67"/>
      <c r="Q110" s="67"/>
      <c r="R110" s="62"/>
      <c r="S110" s="62"/>
      <c r="T110" s="62"/>
      <c r="U110" s="62"/>
      <c r="V110" s="62"/>
      <c r="W110" s="62"/>
      <c r="X110" s="62"/>
    </row>
    <row r="111" spans="1:24" x14ac:dyDescent="0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</row>
    <row r="112" spans="1:24" x14ac:dyDescent="0.25">
      <c r="A112" s="62"/>
      <c r="B112" s="62"/>
      <c r="C112" s="65"/>
      <c r="D112" s="62"/>
      <c r="E112" s="62"/>
      <c r="F112" s="62"/>
      <c r="G112" s="62"/>
      <c r="H112" s="67"/>
      <c r="I112" s="67"/>
      <c r="J112" s="67"/>
      <c r="K112" s="67"/>
      <c r="L112" s="67"/>
      <c r="M112" s="67"/>
      <c r="N112" s="67"/>
      <c r="O112" s="70"/>
      <c r="P112" s="67"/>
      <c r="Q112" s="67"/>
      <c r="R112" s="62"/>
      <c r="S112" s="62"/>
      <c r="T112" s="62"/>
      <c r="U112" s="62"/>
      <c r="V112" s="62"/>
      <c r="W112" s="62"/>
      <c r="X112" s="62"/>
    </row>
    <row r="113" spans="1:24" x14ac:dyDescent="0.25">
      <c r="A113" s="62"/>
      <c r="B113" s="62"/>
      <c r="C113" s="65"/>
      <c r="D113" s="62"/>
      <c r="E113" s="62"/>
      <c r="F113" s="62"/>
      <c r="G113" s="62"/>
      <c r="H113" s="67"/>
      <c r="I113" s="67"/>
      <c r="J113" s="67"/>
      <c r="K113" s="67"/>
      <c r="L113" s="67"/>
      <c r="M113" s="67"/>
      <c r="N113" s="67"/>
      <c r="O113" s="70"/>
      <c r="P113" s="67"/>
      <c r="Q113" s="67"/>
      <c r="R113" s="62"/>
      <c r="S113" s="62"/>
      <c r="T113" s="62"/>
      <c r="U113" s="62"/>
      <c r="V113" s="62"/>
      <c r="W113" s="62"/>
      <c r="X113" s="62"/>
    </row>
    <row r="114" spans="1:24" x14ac:dyDescent="0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</row>
    <row r="115" spans="1:24" x14ac:dyDescent="0.25">
      <c r="A115" s="62"/>
      <c r="B115" s="62"/>
      <c r="C115" s="65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70"/>
      <c r="P115" s="67"/>
      <c r="Q115" s="67"/>
      <c r="R115" s="62"/>
      <c r="S115" s="62"/>
      <c r="T115" s="62"/>
      <c r="U115" s="62"/>
      <c r="V115" s="62"/>
      <c r="W115" s="62"/>
      <c r="X115" s="62"/>
    </row>
    <row r="116" spans="1:24" x14ac:dyDescent="0.2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7"/>
      <c r="Q116" s="67"/>
      <c r="R116" s="62"/>
      <c r="S116" s="62"/>
      <c r="T116" s="62"/>
      <c r="U116" s="62"/>
      <c r="V116" s="62"/>
      <c r="W116" s="62"/>
      <c r="X116" s="62"/>
    </row>
    <row r="117" spans="1:24" x14ac:dyDescent="0.25">
      <c r="A117" s="62"/>
      <c r="B117" s="62"/>
      <c r="C117" s="65"/>
      <c r="D117" s="62"/>
      <c r="E117" s="62"/>
      <c r="F117" s="62"/>
      <c r="G117" s="62"/>
      <c r="H117" s="67"/>
      <c r="I117" s="67"/>
      <c r="J117" s="67"/>
      <c r="K117" s="67"/>
      <c r="L117" s="67"/>
      <c r="M117" s="67"/>
      <c r="N117" s="67"/>
      <c r="O117" s="70"/>
      <c r="P117" s="67"/>
      <c r="Q117" s="67"/>
      <c r="R117" s="62"/>
      <c r="S117" s="62"/>
      <c r="T117" s="62"/>
      <c r="U117" s="62"/>
      <c r="V117" s="62"/>
      <c r="W117" s="62"/>
      <c r="X117" s="62"/>
    </row>
    <row r="118" spans="1:24" x14ac:dyDescent="0.25">
      <c r="A118" s="62"/>
      <c r="B118" s="62"/>
      <c r="C118" s="65"/>
      <c r="D118" s="62"/>
      <c r="E118" s="62"/>
      <c r="F118" s="62"/>
      <c r="G118" s="62"/>
      <c r="H118" s="67"/>
      <c r="I118" s="67"/>
      <c r="J118" s="67"/>
      <c r="K118" s="67"/>
      <c r="L118" s="67"/>
      <c r="M118" s="67"/>
      <c r="N118" s="67"/>
      <c r="O118" s="70"/>
      <c r="P118" s="67"/>
      <c r="Q118" s="67"/>
      <c r="R118" s="62"/>
      <c r="S118" s="62"/>
      <c r="T118" s="62"/>
      <c r="U118" s="62"/>
      <c r="V118" s="62"/>
      <c r="W118" s="62"/>
      <c r="X118" s="62"/>
    </row>
    <row r="119" spans="1:24" x14ac:dyDescent="0.2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72"/>
      <c r="P119" s="67"/>
      <c r="Q119" s="67"/>
      <c r="R119" s="62"/>
      <c r="S119" s="62"/>
      <c r="T119" s="62"/>
      <c r="U119" s="62"/>
      <c r="V119" s="62"/>
      <c r="W119" s="62"/>
      <c r="X119" s="62"/>
    </row>
    <row r="120" spans="1:24" x14ac:dyDescent="0.25">
      <c r="A120" s="62"/>
      <c r="B120" s="62"/>
      <c r="C120" s="65"/>
      <c r="D120" s="62"/>
      <c r="E120" s="62"/>
      <c r="F120" s="62"/>
      <c r="G120" s="62"/>
      <c r="H120" s="67"/>
      <c r="I120" s="67"/>
      <c r="J120" s="67"/>
      <c r="K120" s="67"/>
      <c r="L120" s="67"/>
      <c r="M120" s="67"/>
      <c r="N120" s="67"/>
      <c r="O120" s="70"/>
      <c r="P120" s="67"/>
      <c r="Q120" s="67"/>
      <c r="R120" s="62"/>
      <c r="S120" s="62"/>
      <c r="T120" s="62"/>
      <c r="U120" s="62"/>
      <c r="V120" s="62"/>
      <c r="W120" s="62"/>
      <c r="X120" s="62"/>
    </row>
    <row r="121" spans="1:24" x14ac:dyDescent="0.2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70"/>
      <c r="P121" s="67"/>
      <c r="Q121" s="67"/>
      <c r="R121" s="62"/>
      <c r="S121" s="62"/>
      <c r="T121" s="62"/>
      <c r="U121" s="62"/>
      <c r="V121" s="62"/>
      <c r="W121" s="62"/>
      <c r="X121" s="62"/>
    </row>
    <row r="122" spans="1:24" x14ac:dyDescent="0.25">
      <c r="A122" s="62"/>
      <c r="B122" s="62"/>
      <c r="C122" s="65"/>
      <c r="D122" s="62"/>
      <c r="E122" s="62"/>
      <c r="F122" s="62"/>
      <c r="G122" s="62"/>
      <c r="H122" s="67"/>
      <c r="I122" s="67"/>
      <c r="J122" s="67"/>
      <c r="K122" s="67"/>
      <c r="L122" s="67"/>
      <c r="M122" s="67"/>
      <c r="N122" s="67"/>
      <c r="O122" s="70"/>
      <c r="P122" s="67"/>
      <c r="Q122" s="67"/>
      <c r="R122" s="62"/>
      <c r="S122" s="62"/>
      <c r="T122" s="62"/>
      <c r="U122" s="62"/>
      <c r="V122" s="62"/>
      <c r="W122" s="62"/>
      <c r="X122" s="62"/>
    </row>
    <row r="123" spans="1:24" x14ac:dyDescent="0.25">
      <c r="A123" s="62"/>
      <c r="B123" s="62"/>
      <c r="C123" s="65"/>
      <c r="D123" s="62"/>
      <c r="E123" s="62"/>
      <c r="F123" s="62"/>
      <c r="G123" s="62"/>
      <c r="H123" s="67"/>
      <c r="I123" s="67"/>
      <c r="J123" s="67"/>
      <c r="K123" s="67"/>
      <c r="L123" s="67"/>
      <c r="M123" s="67"/>
      <c r="N123" s="67"/>
      <c r="O123" s="70"/>
      <c r="P123" s="67"/>
      <c r="Q123" s="67"/>
      <c r="R123" s="62"/>
      <c r="S123" s="62"/>
      <c r="T123" s="62"/>
      <c r="U123" s="62"/>
      <c r="V123" s="62"/>
      <c r="W123" s="62"/>
      <c r="X123" s="62"/>
    </row>
    <row r="124" spans="1:24" x14ac:dyDescent="0.2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</row>
    <row r="125" spans="1:24" x14ac:dyDescent="0.25">
      <c r="A125" s="62"/>
      <c r="B125" s="62"/>
      <c r="C125" s="62"/>
      <c r="D125" s="62"/>
      <c r="E125" s="67"/>
      <c r="F125" s="67"/>
      <c r="G125" s="62"/>
      <c r="H125" s="67"/>
      <c r="I125" s="67"/>
      <c r="J125" s="67"/>
      <c r="K125" s="67"/>
      <c r="L125" s="67"/>
      <c r="M125" s="67"/>
      <c r="N125" s="67"/>
      <c r="O125" s="70"/>
      <c r="P125" s="67"/>
      <c r="Q125" s="67"/>
      <c r="R125" s="62"/>
      <c r="S125" s="62"/>
      <c r="T125" s="62"/>
      <c r="U125" s="62"/>
      <c r="V125" s="62"/>
      <c r="W125" s="62"/>
      <c r="X125" s="62"/>
    </row>
    <row r="126" spans="1:24" x14ac:dyDescent="0.25">
      <c r="A126" s="62"/>
      <c r="B126" s="62"/>
      <c r="C126" s="73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74"/>
      <c r="P126" s="69"/>
      <c r="Q126" s="67"/>
      <c r="R126" s="62"/>
      <c r="S126" s="62"/>
      <c r="T126" s="62"/>
      <c r="U126" s="62"/>
      <c r="V126" s="62"/>
      <c r="W126" s="62"/>
      <c r="X126" s="62"/>
    </row>
    <row r="127" spans="1:24" x14ac:dyDescent="0.25">
      <c r="A127" s="62"/>
      <c r="B127" s="62"/>
      <c r="C127" s="62"/>
      <c r="D127" s="62"/>
      <c r="E127" s="67"/>
      <c r="F127" s="67"/>
      <c r="G127" s="62"/>
      <c r="H127" s="74"/>
      <c r="I127" s="74"/>
      <c r="J127" s="74"/>
      <c r="K127" s="74"/>
      <c r="L127" s="74"/>
      <c r="M127" s="74"/>
      <c r="N127" s="74"/>
      <c r="O127" s="62"/>
      <c r="P127" s="67"/>
      <c r="Q127" s="67"/>
      <c r="R127" s="62"/>
      <c r="S127" s="62"/>
      <c r="T127" s="62"/>
      <c r="U127" s="62"/>
      <c r="V127" s="62"/>
      <c r="W127" s="62"/>
      <c r="X127" s="62"/>
    </row>
    <row r="128" spans="1:24" x14ac:dyDescent="0.2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7"/>
      <c r="R128" s="62"/>
      <c r="S128" s="62"/>
      <c r="T128" s="62"/>
      <c r="U128" s="62"/>
      <c r="V128" s="62"/>
      <c r="W128" s="62"/>
      <c r="X128" s="62"/>
    </row>
    <row r="129" spans="1:24" x14ac:dyDescent="0.25">
      <c r="A129" s="62"/>
      <c r="B129" s="73"/>
      <c r="C129" s="62"/>
      <c r="D129" s="62"/>
      <c r="E129" s="62"/>
      <c r="F129" s="62"/>
      <c r="G129" s="62"/>
      <c r="H129" s="67"/>
      <c r="I129" s="67"/>
      <c r="J129" s="67"/>
      <c r="K129" s="67"/>
      <c r="L129" s="67"/>
      <c r="M129" s="67"/>
      <c r="N129" s="67"/>
      <c r="O129" s="62"/>
      <c r="P129" s="75"/>
      <c r="Q129" s="67"/>
      <c r="R129" s="62"/>
      <c r="S129" s="62"/>
      <c r="T129" s="62"/>
      <c r="U129" s="62"/>
      <c r="V129" s="62"/>
      <c r="W129" s="62"/>
      <c r="X129" s="62"/>
    </row>
    <row r="130" spans="1:24" x14ac:dyDescent="0.2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</row>
    <row r="131" spans="1:24" x14ac:dyDescent="0.2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</row>
    <row r="132" spans="1:24" x14ac:dyDescent="0.2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</row>
    <row r="133" spans="1:24" x14ac:dyDescent="0.2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</row>
    <row r="134" spans="1:24" x14ac:dyDescent="0.2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</row>
    <row r="135" spans="1:24" x14ac:dyDescent="0.2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  <row r="136" spans="1:24" x14ac:dyDescent="0.2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</row>
    <row r="137" spans="1:24" x14ac:dyDescent="0.2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</row>
    <row r="138" spans="1:24" x14ac:dyDescent="0.2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</row>
    <row r="139" spans="1:24" x14ac:dyDescent="0.2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</row>
    <row r="140" spans="1:24" x14ac:dyDescent="0.2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</row>
    <row r="141" spans="1:24" x14ac:dyDescent="0.2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</row>
    <row r="142" spans="1:24" x14ac:dyDescent="0.2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</row>
    <row r="143" spans="1:24" x14ac:dyDescent="0.2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</row>
    <row r="144" spans="1:24" x14ac:dyDescent="0.2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</row>
    <row r="145" spans="1:24" x14ac:dyDescent="0.2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</row>
    <row r="146" spans="1:24" x14ac:dyDescent="0.2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</row>
    <row r="147" spans="1:24" x14ac:dyDescent="0.2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</row>
    <row r="148" spans="1:24" x14ac:dyDescent="0.2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</row>
    <row r="149" spans="1:24" x14ac:dyDescent="0.2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</row>
    <row r="150" spans="1:24" x14ac:dyDescent="0.2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</row>
    <row r="151" spans="1:24" x14ac:dyDescent="0.2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</row>
    <row r="152" spans="1:24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</row>
    <row r="153" spans="1:24" x14ac:dyDescent="0.2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</row>
    <row r="154" spans="1:24" x14ac:dyDescent="0.2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</row>
    <row r="155" spans="1:24" x14ac:dyDescent="0.2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</row>
    <row r="156" spans="1:24" x14ac:dyDescent="0.2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</row>
    <row r="157" spans="1:24" x14ac:dyDescent="0.2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</row>
    <row r="158" spans="1:24" x14ac:dyDescent="0.2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</row>
    <row r="159" spans="1:24" x14ac:dyDescent="0.2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</row>
    <row r="160" spans="1:24" x14ac:dyDescent="0.2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</row>
    <row r="161" spans="1:24" x14ac:dyDescent="0.2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</row>
    <row r="162" spans="1:24" x14ac:dyDescent="0.2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</row>
    <row r="163" spans="1:24" x14ac:dyDescent="0.2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</row>
    <row r="164" spans="1:24" x14ac:dyDescent="0.2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</row>
    <row r="165" spans="1:24" x14ac:dyDescent="0.2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</row>
    <row r="166" spans="1:24" x14ac:dyDescent="0.2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</row>
    <row r="167" spans="1:24" x14ac:dyDescent="0.2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</row>
    <row r="168" spans="1:24" x14ac:dyDescent="0.2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</row>
    <row r="169" spans="1:24" x14ac:dyDescent="0.2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</row>
    <row r="170" spans="1:24" x14ac:dyDescent="0.2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</row>
    <row r="171" spans="1:24" x14ac:dyDescent="0.2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</row>
    <row r="172" spans="1:24" x14ac:dyDescent="0.2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</row>
    <row r="173" spans="1:24" x14ac:dyDescent="0.2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</row>
    <row r="174" spans="1:24" x14ac:dyDescent="0.2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</row>
    <row r="175" spans="1:24" x14ac:dyDescent="0.2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</row>
    <row r="176" spans="1:24" x14ac:dyDescent="0.2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</row>
    <row r="177" spans="1:24" x14ac:dyDescent="0.2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</row>
    <row r="178" spans="1:24" x14ac:dyDescent="0.2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</row>
    <row r="179" spans="1:24" x14ac:dyDescent="0.2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</row>
    <row r="180" spans="1:24" x14ac:dyDescent="0.2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</row>
    <row r="181" spans="1:24" x14ac:dyDescent="0.2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</row>
    <row r="182" spans="1:24" x14ac:dyDescent="0.2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</row>
    <row r="183" spans="1:24" x14ac:dyDescent="0.2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</row>
    <row r="184" spans="1:24" x14ac:dyDescent="0.2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</row>
    <row r="185" spans="1:24" x14ac:dyDescent="0.2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</row>
    <row r="186" spans="1:24" x14ac:dyDescent="0.2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</row>
    <row r="187" spans="1:24" x14ac:dyDescent="0.2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</row>
    <row r="188" spans="1:24" x14ac:dyDescent="0.2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</row>
    <row r="189" spans="1:24" x14ac:dyDescent="0.2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</row>
    <row r="190" spans="1:24" x14ac:dyDescent="0.2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</row>
    <row r="191" spans="1:24" x14ac:dyDescent="0.2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</row>
    <row r="192" spans="1:24" x14ac:dyDescent="0.2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</row>
    <row r="193" spans="1:24" x14ac:dyDescent="0.2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</row>
    <row r="194" spans="1:24" x14ac:dyDescent="0.2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</row>
    <row r="195" spans="1:24" x14ac:dyDescent="0.2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</row>
    <row r="196" spans="1:24" x14ac:dyDescent="0.2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</row>
    <row r="197" spans="1:24" x14ac:dyDescent="0.2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</row>
    <row r="198" spans="1:24" x14ac:dyDescent="0.2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</row>
    <row r="199" spans="1:24" x14ac:dyDescent="0.2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</row>
    <row r="200" spans="1:24" x14ac:dyDescent="0.2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</row>
    <row r="201" spans="1:24" x14ac:dyDescent="0.2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</row>
    <row r="202" spans="1:24" x14ac:dyDescent="0.2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</row>
    <row r="203" spans="1:24" x14ac:dyDescent="0.2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</row>
    <row r="204" spans="1:24" x14ac:dyDescent="0.2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</row>
    <row r="205" spans="1:24" x14ac:dyDescent="0.2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</row>
    <row r="206" spans="1:24" x14ac:dyDescent="0.2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</row>
    <row r="207" spans="1:24" x14ac:dyDescent="0.2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</row>
    <row r="208" spans="1:24" x14ac:dyDescent="0.2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</row>
    <row r="209" spans="1:24" x14ac:dyDescent="0.2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</row>
    <row r="210" spans="1:24" x14ac:dyDescent="0.2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</row>
    <row r="211" spans="1:24" x14ac:dyDescent="0.2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</row>
    <row r="212" spans="1:24" x14ac:dyDescent="0.2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</row>
    <row r="213" spans="1:24" x14ac:dyDescent="0.2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</row>
    <row r="214" spans="1:24" x14ac:dyDescent="0.2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</row>
    <row r="215" spans="1:24" x14ac:dyDescent="0.2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</row>
    <row r="216" spans="1:24" x14ac:dyDescent="0.2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</row>
    <row r="217" spans="1:24" x14ac:dyDescent="0.2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</row>
    <row r="218" spans="1:24" x14ac:dyDescent="0.2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</row>
    <row r="219" spans="1:24" x14ac:dyDescent="0.2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</row>
    <row r="220" spans="1:24" x14ac:dyDescent="0.2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</row>
    <row r="221" spans="1:24" x14ac:dyDescent="0.2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</row>
    <row r="222" spans="1:24" x14ac:dyDescent="0.2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</row>
    <row r="223" spans="1:24" x14ac:dyDescent="0.2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</row>
    <row r="224" spans="1:24" x14ac:dyDescent="0.2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</row>
    <row r="225" spans="1:24" x14ac:dyDescent="0.2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</row>
    <row r="226" spans="1:24" x14ac:dyDescent="0.2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</row>
    <row r="227" spans="1:24" x14ac:dyDescent="0.2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</row>
    <row r="228" spans="1:24" x14ac:dyDescent="0.2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</row>
    <row r="229" spans="1:24" x14ac:dyDescent="0.2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</row>
    <row r="230" spans="1:24" x14ac:dyDescent="0.2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</row>
    <row r="231" spans="1:24" x14ac:dyDescent="0.2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</row>
    <row r="232" spans="1:24" x14ac:dyDescent="0.2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</row>
    <row r="233" spans="1:24" x14ac:dyDescent="0.2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</row>
    <row r="234" spans="1:24" x14ac:dyDescent="0.2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</row>
    <row r="235" spans="1:24" x14ac:dyDescent="0.2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</row>
    <row r="236" spans="1:24" x14ac:dyDescent="0.2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</row>
    <row r="237" spans="1:24" x14ac:dyDescent="0.2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</row>
    <row r="238" spans="1:24" x14ac:dyDescent="0.2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</row>
    <row r="239" spans="1:24" x14ac:dyDescent="0.2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</row>
    <row r="240" spans="1:24" x14ac:dyDescent="0.2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</row>
    <row r="241" spans="1:24" x14ac:dyDescent="0.2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</row>
    <row r="242" spans="1:24" x14ac:dyDescent="0.2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</row>
    <row r="243" spans="1:24" x14ac:dyDescent="0.2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</row>
    <row r="244" spans="1:24" x14ac:dyDescent="0.2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</row>
    <row r="245" spans="1:24" x14ac:dyDescent="0.2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</row>
    <row r="246" spans="1:24" x14ac:dyDescent="0.2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</row>
    <row r="247" spans="1:24" x14ac:dyDescent="0.2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</row>
    <row r="248" spans="1:24" x14ac:dyDescent="0.2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</row>
    <row r="249" spans="1:24" x14ac:dyDescent="0.2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</row>
    <row r="250" spans="1:24" x14ac:dyDescent="0.2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</row>
    <row r="251" spans="1:24" x14ac:dyDescent="0.2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</row>
    <row r="252" spans="1:24" x14ac:dyDescent="0.2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</row>
    <row r="253" spans="1:24" x14ac:dyDescent="0.2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</row>
    <row r="254" spans="1:24" x14ac:dyDescent="0.2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</row>
    <row r="255" spans="1:24" x14ac:dyDescent="0.2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</row>
    <row r="256" spans="1:24" x14ac:dyDescent="0.2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</row>
    <row r="257" spans="1:24" x14ac:dyDescent="0.2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</row>
    <row r="258" spans="1:24" x14ac:dyDescent="0.2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</row>
    <row r="259" spans="1:24" x14ac:dyDescent="0.2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</row>
    <row r="260" spans="1:24" x14ac:dyDescent="0.2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</row>
    <row r="261" spans="1:24" x14ac:dyDescent="0.2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</row>
    <row r="262" spans="1:24" x14ac:dyDescent="0.2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</row>
    <row r="263" spans="1:24" x14ac:dyDescent="0.2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</row>
    <row r="264" spans="1:24" x14ac:dyDescent="0.2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</row>
    <row r="265" spans="1:24" x14ac:dyDescent="0.2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</row>
    <row r="266" spans="1:24" x14ac:dyDescent="0.2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</row>
    <row r="267" spans="1:24" x14ac:dyDescent="0.2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</row>
    <row r="268" spans="1:24" x14ac:dyDescent="0.2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</row>
    <row r="269" spans="1:24" x14ac:dyDescent="0.2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</row>
    <row r="270" spans="1:24" x14ac:dyDescent="0.2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</row>
    <row r="271" spans="1:24" x14ac:dyDescent="0.2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</row>
    <row r="272" spans="1:24" x14ac:dyDescent="0.25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</row>
    <row r="273" spans="1:24" x14ac:dyDescent="0.2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</row>
    <row r="274" spans="1:24" x14ac:dyDescent="0.25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</row>
    <row r="275" spans="1:24" x14ac:dyDescent="0.2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</row>
    <row r="276" spans="1:24" x14ac:dyDescent="0.25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</row>
    <row r="277" spans="1:24" x14ac:dyDescent="0.25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</row>
    <row r="278" spans="1:24" x14ac:dyDescent="0.25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</row>
    <row r="279" spans="1:24" x14ac:dyDescent="0.25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</row>
    <row r="280" spans="1:24" x14ac:dyDescent="0.25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</row>
    <row r="281" spans="1:24" x14ac:dyDescent="0.25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</row>
    <row r="282" spans="1:24" x14ac:dyDescent="0.25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</row>
    <row r="283" spans="1:24" x14ac:dyDescent="0.25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</row>
    <row r="284" spans="1:24" x14ac:dyDescent="0.25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</row>
    <row r="285" spans="1:24" x14ac:dyDescent="0.2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</row>
    <row r="286" spans="1:24" x14ac:dyDescent="0.25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</row>
    <row r="287" spans="1:24" x14ac:dyDescent="0.25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</row>
    <row r="288" spans="1:24" x14ac:dyDescent="0.25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</row>
    <row r="289" spans="1:24" x14ac:dyDescent="0.25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</row>
    <row r="290" spans="1:24" x14ac:dyDescent="0.25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</row>
    <row r="291" spans="1:24" x14ac:dyDescent="0.25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</row>
    <row r="292" spans="1:24" x14ac:dyDescent="0.25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</row>
    <row r="293" spans="1:24" x14ac:dyDescent="0.25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</row>
    <row r="294" spans="1:24" x14ac:dyDescent="0.25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</row>
    <row r="295" spans="1:24" x14ac:dyDescent="0.25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</row>
    <row r="296" spans="1:24" x14ac:dyDescent="0.25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</row>
    <row r="297" spans="1:24" x14ac:dyDescent="0.25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</row>
    <row r="298" spans="1:24" x14ac:dyDescent="0.25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</row>
    <row r="299" spans="1:24" x14ac:dyDescent="0.25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</row>
    <row r="300" spans="1:24" x14ac:dyDescent="0.25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</row>
    <row r="301" spans="1:24" x14ac:dyDescent="0.25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</row>
    <row r="302" spans="1:24" x14ac:dyDescent="0.25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</row>
    <row r="303" spans="1:24" x14ac:dyDescent="0.25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</row>
    <row r="304" spans="1:24" x14ac:dyDescent="0.25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</row>
    <row r="305" spans="1:24" x14ac:dyDescent="0.25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</row>
    <row r="306" spans="1:24" x14ac:dyDescent="0.25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</row>
    <row r="307" spans="1:24" x14ac:dyDescent="0.25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</row>
    <row r="308" spans="1:24" x14ac:dyDescent="0.25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</row>
    <row r="309" spans="1:24" x14ac:dyDescent="0.25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</row>
    <row r="310" spans="1:24" x14ac:dyDescent="0.25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</row>
    <row r="311" spans="1:24" x14ac:dyDescent="0.25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</row>
    <row r="312" spans="1:24" x14ac:dyDescent="0.25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</row>
    <row r="313" spans="1:24" x14ac:dyDescent="0.25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</row>
    <row r="314" spans="1:24" x14ac:dyDescent="0.25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</row>
    <row r="315" spans="1:24" x14ac:dyDescent="0.25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</row>
    <row r="316" spans="1:24" x14ac:dyDescent="0.25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</row>
    <row r="317" spans="1:24" x14ac:dyDescent="0.25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</row>
    <row r="318" spans="1:24" x14ac:dyDescent="0.25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</row>
    <row r="319" spans="1:24" x14ac:dyDescent="0.25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</row>
    <row r="320" spans="1:24" x14ac:dyDescent="0.25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</row>
    <row r="321" spans="1:24" x14ac:dyDescent="0.25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</row>
    <row r="322" spans="1:24" x14ac:dyDescent="0.25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</row>
    <row r="323" spans="1:24" x14ac:dyDescent="0.25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</row>
    <row r="324" spans="1:24" x14ac:dyDescent="0.25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</row>
    <row r="325" spans="1:24" x14ac:dyDescent="0.25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</row>
    <row r="326" spans="1:24" x14ac:dyDescent="0.25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</row>
    <row r="327" spans="1:24" x14ac:dyDescent="0.25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</row>
    <row r="328" spans="1:24" x14ac:dyDescent="0.25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</row>
    <row r="329" spans="1:24" x14ac:dyDescent="0.25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</row>
    <row r="330" spans="1:24" x14ac:dyDescent="0.25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</row>
    <row r="331" spans="1:24" x14ac:dyDescent="0.25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</row>
    <row r="332" spans="1:24" x14ac:dyDescent="0.25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</row>
    <row r="333" spans="1:24" x14ac:dyDescent="0.25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</row>
    <row r="334" spans="1:24" x14ac:dyDescent="0.25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</row>
    <row r="335" spans="1:24" x14ac:dyDescent="0.25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</row>
    <row r="336" spans="1:24" x14ac:dyDescent="0.25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</row>
    <row r="337" spans="1:24" x14ac:dyDescent="0.25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</row>
    <row r="338" spans="1:24" x14ac:dyDescent="0.25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</row>
    <row r="339" spans="1:24" x14ac:dyDescent="0.25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</row>
    <row r="340" spans="1:24" x14ac:dyDescent="0.25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</row>
    <row r="341" spans="1:24" x14ac:dyDescent="0.25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</row>
    <row r="342" spans="1:24" x14ac:dyDescent="0.25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</row>
    <row r="343" spans="1:24" x14ac:dyDescent="0.25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</row>
    <row r="344" spans="1:24" x14ac:dyDescent="0.25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</row>
    <row r="345" spans="1:24" x14ac:dyDescent="0.25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</row>
    <row r="346" spans="1:24" x14ac:dyDescent="0.25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</row>
    <row r="347" spans="1:24" x14ac:dyDescent="0.25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</row>
    <row r="348" spans="1:24" x14ac:dyDescent="0.25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</row>
    <row r="349" spans="1:24" x14ac:dyDescent="0.25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</row>
    <row r="350" spans="1:24" x14ac:dyDescent="0.25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</row>
    <row r="351" spans="1:24" x14ac:dyDescent="0.25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</row>
    <row r="352" spans="1:24" x14ac:dyDescent="0.25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</row>
    <row r="353" spans="1:24" x14ac:dyDescent="0.25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</row>
    <row r="354" spans="1:24" x14ac:dyDescent="0.25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</row>
    <row r="355" spans="1:24" x14ac:dyDescent="0.25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</row>
    <row r="356" spans="1:24" x14ac:dyDescent="0.25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</row>
    <row r="357" spans="1:24" x14ac:dyDescent="0.25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</row>
    <row r="358" spans="1:24" x14ac:dyDescent="0.25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</row>
    <row r="359" spans="1:24" x14ac:dyDescent="0.25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</row>
    <row r="360" spans="1:24" x14ac:dyDescent="0.25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</row>
    <row r="361" spans="1:24" x14ac:dyDescent="0.25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</row>
    <row r="362" spans="1:24" x14ac:dyDescent="0.25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</row>
    <row r="363" spans="1:24" x14ac:dyDescent="0.25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</row>
    <row r="364" spans="1:24" x14ac:dyDescent="0.25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</row>
    <row r="365" spans="1:24" x14ac:dyDescent="0.25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</row>
    <row r="366" spans="1:24" x14ac:dyDescent="0.25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</row>
    <row r="367" spans="1:24" x14ac:dyDescent="0.25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</row>
    <row r="368" spans="1:24" x14ac:dyDescent="0.25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</row>
    <row r="369" spans="1:24" x14ac:dyDescent="0.25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</row>
    <row r="370" spans="1:24" x14ac:dyDescent="0.25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</row>
    <row r="371" spans="1:24" x14ac:dyDescent="0.25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</row>
    <row r="372" spans="1:24" x14ac:dyDescent="0.25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</row>
    <row r="373" spans="1:24" x14ac:dyDescent="0.25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</row>
    <row r="374" spans="1:24" x14ac:dyDescent="0.25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</row>
    <row r="375" spans="1:24" x14ac:dyDescent="0.25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</row>
    <row r="376" spans="1:24" x14ac:dyDescent="0.25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</row>
    <row r="377" spans="1:24" x14ac:dyDescent="0.25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</row>
    <row r="378" spans="1:24" x14ac:dyDescent="0.25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</row>
    <row r="379" spans="1:24" x14ac:dyDescent="0.25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</row>
    <row r="380" spans="1:24" x14ac:dyDescent="0.25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</row>
    <row r="381" spans="1:24" x14ac:dyDescent="0.25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</row>
    <row r="382" spans="1:24" x14ac:dyDescent="0.25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</row>
    <row r="383" spans="1:24" x14ac:dyDescent="0.25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</row>
    <row r="384" spans="1:24" x14ac:dyDescent="0.25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</row>
    <row r="385" spans="1:24" x14ac:dyDescent="0.25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</row>
    <row r="386" spans="1:24" x14ac:dyDescent="0.25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</row>
    <row r="387" spans="1:24" x14ac:dyDescent="0.25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</row>
    <row r="388" spans="1:24" x14ac:dyDescent="0.25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</row>
    <row r="389" spans="1:24" x14ac:dyDescent="0.25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</row>
    <row r="390" spans="1:24" x14ac:dyDescent="0.25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</row>
    <row r="391" spans="1:24" x14ac:dyDescent="0.25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</row>
    <row r="392" spans="1:24" x14ac:dyDescent="0.25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</row>
    <row r="393" spans="1:24" x14ac:dyDescent="0.25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</row>
    <row r="394" spans="1:24" x14ac:dyDescent="0.25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</row>
    <row r="395" spans="1:24" x14ac:dyDescent="0.25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</row>
    <row r="396" spans="1:24" x14ac:dyDescent="0.25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</row>
    <row r="397" spans="1:24" x14ac:dyDescent="0.25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</row>
    <row r="398" spans="1:24" x14ac:dyDescent="0.25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</row>
    <row r="399" spans="1:24" x14ac:dyDescent="0.25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</row>
    <row r="400" spans="1:24" x14ac:dyDescent="0.25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</row>
    <row r="401" spans="1:24" x14ac:dyDescent="0.25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</row>
    <row r="402" spans="1:24" x14ac:dyDescent="0.25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</row>
    <row r="403" spans="1:24" x14ac:dyDescent="0.25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</row>
    <row r="404" spans="1:24" x14ac:dyDescent="0.25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</row>
    <row r="405" spans="1:24" x14ac:dyDescent="0.25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</row>
    <row r="406" spans="1:24" x14ac:dyDescent="0.25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</row>
    <row r="407" spans="1:24" x14ac:dyDescent="0.25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</row>
    <row r="408" spans="1:24" x14ac:dyDescent="0.25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</row>
    <row r="409" spans="1:24" x14ac:dyDescent="0.25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</row>
    <row r="410" spans="1:24" x14ac:dyDescent="0.25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</row>
    <row r="411" spans="1:24" x14ac:dyDescent="0.25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</row>
    <row r="412" spans="1:24" x14ac:dyDescent="0.25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</row>
    <row r="413" spans="1:24" x14ac:dyDescent="0.25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</row>
    <row r="414" spans="1:24" x14ac:dyDescent="0.25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</row>
    <row r="415" spans="1:24" x14ac:dyDescent="0.25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</row>
    <row r="416" spans="1:24" x14ac:dyDescent="0.25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</row>
    <row r="417" spans="1:24" x14ac:dyDescent="0.25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</row>
    <row r="418" spans="1:24" x14ac:dyDescent="0.25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</row>
    <row r="419" spans="1:24" x14ac:dyDescent="0.25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</row>
    <row r="420" spans="1:24" x14ac:dyDescent="0.25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</row>
    <row r="421" spans="1:24" x14ac:dyDescent="0.25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</row>
    <row r="422" spans="1:24" x14ac:dyDescent="0.25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</row>
    <row r="423" spans="1:24" x14ac:dyDescent="0.25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</row>
    <row r="424" spans="1:24" x14ac:dyDescent="0.25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</row>
    <row r="425" spans="1:24" x14ac:dyDescent="0.25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</row>
    <row r="426" spans="1:24" x14ac:dyDescent="0.25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</row>
    <row r="427" spans="1:24" x14ac:dyDescent="0.25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</row>
    <row r="428" spans="1:24" x14ac:dyDescent="0.25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</row>
    <row r="429" spans="1:24" x14ac:dyDescent="0.25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</row>
    <row r="430" spans="1:24" x14ac:dyDescent="0.25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</row>
    <row r="431" spans="1:24" x14ac:dyDescent="0.25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</row>
    <row r="432" spans="1:24" x14ac:dyDescent="0.25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</row>
    <row r="433" spans="1:24" x14ac:dyDescent="0.25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</row>
    <row r="434" spans="1:24" x14ac:dyDescent="0.25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</row>
    <row r="435" spans="1:24" x14ac:dyDescent="0.25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</row>
    <row r="436" spans="1:24" x14ac:dyDescent="0.25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</row>
    <row r="437" spans="1:24" x14ac:dyDescent="0.25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</row>
    <row r="438" spans="1:24" x14ac:dyDescent="0.25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</row>
    <row r="439" spans="1:24" x14ac:dyDescent="0.25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</row>
    <row r="440" spans="1:24" x14ac:dyDescent="0.25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</row>
    <row r="441" spans="1:24" x14ac:dyDescent="0.25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</row>
    <row r="442" spans="1:24" x14ac:dyDescent="0.25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</row>
    <row r="443" spans="1:24" x14ac:dyDescent="0.25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</row>
    <row r="444" spans="1:24" x14ac:dyDescent="0.25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</row>
    <row r="445" spans="1:24" x14ac:dyDescent="0.25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</row>
    <row r="446" spans="1:24" x14ac:dyDescent="0.25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</row>
    <row r="447" spans="1:24" x14ac:dyDescent="0.25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</row>
    <row r="448" spans="1:24" x14ac:dyDescent="0.25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</row>
    <row r="449" spans="1:24" x14ac:dyDescent="0.25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</row>
    <row r="450" spans="1:24" x14ac:dyDescent="0.25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</row>
    <row r="451" spans="1:24" x14ac:dyDescent="0.25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</row>
    <row r="452" spans="1:24" x14ac:dyDescent="0.25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</row>
    <row r="453" spans="1:24" x14ac:dyDescent="0.25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</row>
    <row r="454" spans="1:24" x14ac:dyDescent="0.25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</row>
    <row r="455" spans="1:24" x14ac:dyDescent="0.25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</row>
    <row r="456" spans="1:24" x14ac:dyDescent="0.25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</row>
    <row r="457" spans="1:24" x14ac:dyDescent="0.25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</row>
    <row r="458" spans="1:24" x14ac:dyDescent="0.25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</row>
    <row r="459" spans="1:24" x14ac:dyDescent="0.25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</row>
    <row r="460" spans="1:24" x14ac:dyDescent="0.25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</row>
    <row r="461" spans="1:24" x14ac:dyDescent="0.25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</row>
    <row r="462" spans="1:24" x14ac:dyDescent="0.25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</row>
    <row r="463" spans="1:24" x14ac:dyDescent="0.25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</row>
    <row r="464" spans="1:24" x14ac:dyDescent="0.25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</row>
    <row r="465" spans="1:24" x14ac:dyDescent="0.25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</row>
    <row r="466" spans="1:24" x14ac:dyDescent="0.25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</row>
    <row r="467" spans="1:24" x14ac:dyDescent="0.25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</row>
    <row r="468" spans="1:24" x14ac:dyDescent="0.25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</row>
    <row r="469" spans="1:24" x14ac:dyDescent="0.25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</row>
    <row r="470" spans="1:24" x14ac:dyDescent="0.25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</row>
    <row r="471" spans="1:24" x14ac:dyDescent="0.25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</row>
    <row r="472" spans="1:24" x14ac:dyDescent="0.25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</row>
    <row r="473" spans="1:24" x14ac:dyDescent="0.25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</row>
    <row r="474" spans="1:24" x14ac:dyDescent="0.25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</row>
    <row r="475" spans="1:24" x14ac:dyDescent="0.25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</row>
    <row r="476" spans="1:24" x14ac:dyDescent="0.25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</row>
    <row r="477" spans="1:24" x14ac:dyDescent="0.25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</row>
    <row r="478" spans="1:24" x14ac:dyDescent="0.25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</row>
    <row r="479" spans="1:24" x14ac:dyDescent="0.25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</row>
    <row r="480" spans="1:24" x14ac:dyDescent="0.25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</row>
    <row r="481" spans="1:24" x14ac:dyDescent="0.25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</row>
    <row r="482" spans="1:24" x14ac:dyDescent="0.25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</row>
    <row r="483" spans="1:24" x14ac:dyDescent="0.25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</row>
    <row r="484" spans="1:24" x14ac:dyDescent="0.25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</row>
    <row r="485" spans="1:24" x14ac:dyDescent="0.25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</row>
    <row r="486" spans="1:24" x14ac:dyDescent="0.25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</row>
    <row r="487" spans="1:24" x14ac:dyDescent="0.25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</row>
    <row r="488" spans="1:24" x14ac:dyDescent="0.25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</row>
    <row r="489" spans="1:24" x14ac:dyDescent="0.25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</row>
    <row r="490" spans="1:24" x14ac:dyDescent="0.25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</row>
    <row r="491" spans="1:24" x14ac:dyDescent="0.25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</row>
    <row r="492" spans="1:24" x14ac:dyDescent="0.25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</row>
    <row r="493" spans="1:24" x14ac:dyDescent="0.25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</row>
    <row r="494" spans="1:24" x14ac:dyDescent="0.25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</row>
    <row r="495" spans="1:24" x14ac:dyDescent="0.25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</row>
    <row r="496" spans="1:24" x14ac:dyDescent="0.25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</row>
    <row r="497" spans="1:24" x14ac:dyDescent="0.25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</row>
    <row r="498" spans="1:24" x14ac:dyDescent="0.2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</row>
    <row r="499" spans="1:24" x14ac:dyDescent="0.2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</row>
    <row r="500" spans="1:24" x14ac:dyDescent="0.2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</row>
    <row r="501" spans="1:24" x14ac:dyDescent="0.25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</row>
    <row r="502" spans="1:24" x14ac:dyDescent="0.25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</row>
    <row r="503" spans="1:24" x14ac:dyDescent="0.25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</row>
    <row r="504" spans="1:24" x14ac:dyDescent="0.25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</row>
    <row r="505" spans="1:24" x14ac:dyDescent="0.25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</row>
    <row r="506" spans="1:24" x14ac:dyDescent="0.25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</row>
    <row r="507" spans="1:24" x14ac:dyDescent="0.25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</row>
    <row r="508" spans="1:24" x14ac:dyDescent="0.25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</row>
    <row r="509" spans="1:24" x14ac:dyDescent="0.25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</row>
    <row r="510" spans="1:24" x14ac:dyDescent="0.25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</row>
    <row r="511" spans="1:24" x14ac:dyDescent="0.25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</row>
    <row r="512" spans="1:24" x14ac:dyDescent="0.25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</row>
    <row r="513" spans="1:24" x14ac:dyDescent="0.25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</row>
    <row r="514" spans="1:24" x14ac:dyDescent="0.25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</row>
    <row r="515" spans="1:24" x14ac:dyDescent="0.25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</row>
    <row r="516" spans="1:24" x14ac:dyDescent="0.25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</row>
    <row r="517" spans="1:24" x14ac:dyDescent="0.25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</row>
    <row r="518" spans="1:24" x14ac:dyDescent="0.25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</row>
    <row r="519" spans="1:24" x14ac:dyDescent="0.25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</row>
    <row r="520" spans="1:24" x14ac:dyDescent="0.25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</row>
    <row r="521" spans="1:24" x14ac:dyDescent="0.25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</row>
    <row r="522" spans="1:24" x14ac:dyDescent="0.25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</row>
    <row r="523" spans="1:24" x14ac:dyDescent="0.25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</row>
    <row r="524" spans="1:24" x14ac:dyDescent="0.25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</row>
    <row r="525" spans="1:24" x14ac:dyDescent="0.25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</row>
    <row r="526" spans="1:24" x14ac:dyDescent="0.25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</row>
    <row r="527" spans="1:24" x14ac:dyDescent="0.25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</row>
    <row r="528" spans="1:24" x14ac:dyDescent="0.25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</row>
    <row r="529" spans="1:24" x14ac:dyDescent="0.25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</row>
    <row r="530" spans="1:24" x14ac:dyDescent="0.25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</row>
    <row r="531" spans="1:24" x14ac:dyDescent="0.25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</row>
    <row r="532" spans="1:24" x14ac:dyDescent="0.25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</row>
    <row r="533" spans="1:24" x14ac:dyDescent="0.25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</row>
    <row r="534" spans="1:24" x14ac:dyDescent="0.25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</row>
    <row r="535" spans="1:24" x14ac:dyDescent="0.25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</row>
    <row r="536" spans="1:24" x14ac:dyDescent="0.25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</row>
    <row r="537" spans="1:24" x14ac:dyDescent="0.25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</row>
    <row r="538" spans="1:24" x14ac:dyDescent="0.25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</row>
    <row r="539" spans="1:24" x14ac:dyDescent="0.25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</row>
    <row r="540" spans="1:24" x14ac:dyDescent="0.25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</row>
    <row r="541" spans="1:24" x14ac:dyDescent="0.25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</row>
    <row r="542" spans="1:24" x14ac:dyDescent="0.25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</row>
    <row r="543" spans="1:24" x14ac:dyDescent="0.25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</row>
    <row r="544" spans="1:24" x14ac:dyDescent="0.25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</row>
    <row r="545" spans="1:24" x14ac:dyDescent="0.25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</row>
    <row r="546" spans="1:24" x14ac:dyDescent="0.25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</row>
    <row r="547" spans="1:24" x14ac:dyDescent="0.25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</row>
    <row r="548" spans="1:24" x14ac:dyDescent="0.25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</row>
    <row r="549" spans="1:24" x14ac:dyDescent="0.25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</row>
    <row r="550" spans="1:24" x14ac:dyDescent="0.25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</row>
    <row r="551" spans="1:24" x14ac:dyDescent="0.25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</row>
    <row r="552" spans="1:24" x14ac:dyDescent="0.25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</row>
    <row r="553" spans="1:24" x14ac:dyDescent="0.25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</row>
    <row r="554" spans="1:24" x14ac:dyDescent="0.25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</row>
    <row r="555" spans="1:24" x14ac:dyDescent="0.25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</row>
    <row r="556" spans="1:24" x14ac:dyDescent="0.25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</row>
    <row r="557" spans="1:24" x14ac:dyDescent="0.25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</row>
    <row r="558" spans="1:24" x14ac:dyDescent="0.25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</row>
    <row r="559" spans="1:24" x14ac:dyDescent="0.25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</row>
    <row r="560" spans="1:24" x14ac:dyDescent="0.25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</row>
    <row r="561" spans="1:24" x14ac:dyDescent="0.25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</row>
    <row r="562" spans="1:24" x14ac:dyDescent="0.25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</row>
    <row r="563" spans="1:24" x14ac:dyDescent="0.25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</row>
    <row r="564" spans="1:24" x14ac:dyDescent="0.25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</row>
    <row r="565" spans="1:24" x14ac:dyDescent="0.25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</row>
    <row r="566" spans="1:24" x14ac:dyDescent="0.25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</row>
    <row r="567" spans="1:24" x14ac:dyDescent="0.25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</row>
    <row r="568" spans="1:24" x14ac:dyDescent="0.25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</row>
    <row r="569" spans="1:24" x14ac:dyDescent="0.25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</row>
    <row r="570" spans="1:24" x14ac:dyDescent="0.25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</row>
    <row r="571" spans="1:24" x14ac:dyDescent="0.25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</row>
    <row r="572" spans="1:24" x14ac:dyDescent="0.25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</row>
    <row r="573" spans="1:24" x14ac:dyDescent="0.25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</row>
    <row r="574" spans="1:24" x14ac:dyDescent="0.25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</row>
    <row r="575" spans="1:24" x14ac:dyDescent="0.25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</row>
    <row r="576" spans="1:24" x14ac:dyDescent="0.25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</row>
    <row r="577" spans="1:24" x14ac:dyDescent="0.25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</row>
    <row r="578" spans="1:24" x14ac:dyDescent="0.25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</row>
    <row r="579" spans="1:24" x14ac:dyDescent="0.25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</row>
    <row r="580" spans="1:24" x14ac:dyDescent="0.25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</row>
    <row r="581" spans="1:24" x14ac:dyDescent="0.25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</row>
    <row r="582" spans="1:24" x14ac:dyDescent="0.25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</row>
    <row r="583" spans="1:24" x14ac:dyDescent="0.25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</row>
    <row r="584" spans="1:24" x14ac:dyDescent="0.25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</row>
    <row r="585" spans="1:24" x14ac:dyDescent="0.25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</row>
    <row r="586" spans="1:24" x14ac:dyDescent="0.25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</row>
    <row r="587" spans="1:24" x14ac:dyDescent="0.25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</row>
    <row r="588" spans="1:24" x14ac:dyDescent="0.25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</row>
    <row r="589" spans="1:24" x14ac:dyDescent="0.25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</row>
    <row r="590" spans="1:24" x14ac:dyDescent="0.25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</row>
    <row r="591" spans="1:24" x14ac:dyDescent="0.25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</row>
    <row r="592" spans="1:24" x14ac:dyDescent="0.25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</row>
    <row r="593" spans="1:24" x14ac:dyDescent="0.25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</row>
    <row r="594" spans="1:24" x14ac:dyDescent="0.25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</row>
    <row r="595" spans="1:24" x14ac:dyDescent="0.25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</row>
    <row r="596" spans="1:24" x14ac:dyDescent="0.25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</row>
    <row r="597" spans="1:24" x14ac:dyDescent="0.25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</row>
    <row r="598" spans="1:24" x14ac:dyDescent="0.25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</row>
    <row r="599" spans="1:24" x14ac:dyDescent="0.25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</row>
    <row r="600" spans="1:24" x14ac:dyDescent="0.25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</row>
    <row r="601" spans="1:24" x14ac:dyDescent="0.25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</row>
    <row r="602" spans="1:24" x14ac:dyDescent="0.25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</row>
    <row r="603" spans="1:24" x14ac:dyDescent="0.25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</row>
    <row r="604" spans="1:24" x14ac:dyDescent="0.25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</row>
    <row r="605" spans="1:24" x14ac:dyDescent="0.25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</row>
    <row r="606" spans="1:24" x14ac:dyDescent="0.25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</row>
    <row r="607" spans="1:24" x14ac:dyDescent="0.25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</row>
    <row r="608" spans="1:24" x14ac:dyDescent="0.25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</row>
    <row r="609" spans="1:24" x14ac:dyDescent="0.25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</row>
    <row r="610" spans="1:24" x14ac:dyDescent="0.25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</row>
    <row r="611" spans="1:24" x14ac:dyDescent="0.25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</row>
    <row r="612" spans="1:24" x14ac:dyDescent="0.25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</row>
    <row r="613" spans="1:24" x14ac:dyDescent="0.25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</row>
    <row r="614" spans="1:24" x14ac:dyDescent="0.25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</row>
    <row r="615" spans="1:24" x14ac:dyDescent="0.25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</row>
    <row r="616" spans="1:24" x14ac:dyDescent="0.25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</row>
    <row r="617" spans="1:24" x14ac:dyDescent="0.25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</row>
    <row r="618" spans="1:24" x14ac:dyDescent="0.25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</row>
    <row r="619" spans="1:24" x14ac:dyDescent="0.25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</row>
    <row r="620" spans="1:24" x14ac:dyDescent="0.25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</row>
    <row r="621" spans="1:24" x14ac:dyDescent="0.25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</row>
    <row r="622" spans="1:24" x14ac:dyDescent="0.25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</row>
    <row r="623" spans="1:24" x14ac:dyDescent="0.25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</row>
    <row r="624" spans="1:24" x14ac:dyDescent="0.25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</row>
    <row r="625" spans="1:24" x14ac:dyDescent="0.25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</row>
    <row r="626" spans="1:24" x14ac:dyDescent="0.25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</row>
    <row r="627" spans="1:24" x14ac:dyDescent="0.25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</row>
    <row r="628" spans="1:24" x14ac:dyDescent="0.25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</row>
    <row r="629" spans="1:24" x14ac:dyDescent="0.25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</row>
    <row r="630" spans="1:24" x14ac:dyDescent="0.25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</row>
    <row r="631" spans="1:24" x14ac:dyDescent="0.25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</row>
    <row r="632" spans="1:24" x14ac:dyDescent="0.25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</row>
    <row r="633" spans="1:24" x14ac:dyDescent="0.25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</row>
    <row r="634" spans="1:24" x14ac:dyDescent="0.25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</row>
    <row r="635" spans="1:24" x14ac:dyDescent="0.25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</row>
    <row r="636" spans="1:24" x14ac:dyDescent="0.25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</row>
    <row r="637" spans="1:24" x14ac:dyDescent="0.25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</row>
    <row r="638" spans="1:24" x14ac:dyDescent="0.25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</row>
    <row r="639" spans="1:24" x14ac:dyDescent="0.25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</row>
    <row r="640" spans="1:24" x14ac:dyDescent="0.25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</row>
    <row r="641" spans="1:24" x14ac:dyDescent="0.25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</row>
    <row r="642" spans="1:24" x14ac:dyDescent="0.25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</row>
    <row r="643" spans="1:24" x14ac:dyDescent="0.25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</row>
    <row r="644" spans="1:24" x14ac:dyDescent="0.25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</row>
    <row r="645" spans="1:24" x14ac:dyDescent="0.25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</row>
    <row r="646" spans="1:24" x14ac:dyDescent="0.25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</row>
    <row r="647" spans="1:24" x14ac:dyDescent="0.25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</row>
    <row r="648" spans="1:24" x14ac:dyDescent="0.25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</row>
    <row r="649" spans="1:24" x14ac:dyDescent="0.25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</row>
    <row r="650" spans="1:24" x14ac:dyDescent="0.25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</row>
    <row r="651" spans="1:24" x14ac:dyDescent="0.25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</row>
    <row r="652" spans="1:24" x14ac:dyDescent="0.25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</row>
    <row r="653" spans="1:24" x14ac:dyDescent="0.25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</row>
    <row r="654" spans="1:24" x14ac:dyDescent="0.25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</row>
    <row r="655" spans="1:24" x14ac:dyDescent="0.25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</row>
    <row r="656" spans="1:24" x14ac:dyDescent="0.25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</row>
    <row r="657" spans="1:24" x14ac:dyDescent="0.25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</row>
    <row r="658" spans="1:24" x14ac:dyDescent="0.25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</row>
    <row r="659" spans="1:24" x14ac:dyDescent="0.25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</row>
    <row r="660" spans="1:24" x14ac:dyDescent="0.25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</row>
    <row r="661" spans="1:24" x14ac:dyDescent="0.25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</row>
    <row r="662" spans="1:24" x14ac:dyDescent="0.25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</row>
    <row r="663" spans="1:24" x14ac:dyDescent="0.25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</row>
    <row r="664" spans="1:24" x14ac:dyDescent="0.25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</row>
    <row r="665" spans="1:24" x14ac:dyDescent="0.25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</row>
    <row r="666" spans="1:24" x14ac:dyDescent="0.25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</row>
    <row r="667" spans="1:24" x14ac:dyDescent="0.25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</row>
    <row r="668" spans="1:24" x14ac:dyDescent="0.25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</row>
    <row r="669" spans="1:24" x14ac:dyDescent="0.25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</row>
    <row r="670" spans="1:24" x14ac:dyDescent="0.25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</row>
    <row r="671" spans="1:24" x14ac:dyDescent="0.25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</row>
    <row r="672" spans="1:24" x14ac:dyDescent="0.25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</row>
    <row r="673" spans="1:24" x14ac:dyDescent="0.25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</row>
    <row r="674" spans="1:24" x14ac:dyDescent="0.25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</row>
    <row r="675" spans="1:24" x14ac:dyDescent="0.25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</row>
  </sheetData>
  <mergeCells count="2">
    <mergeCell ref="J8:K8"/>
    <mergeCell ref="J9:K9"/>
  </mergeCells>
  <pageMargins left="0.75" right="0.5" top="0.5" bottom="0.5" header="0.5" footer="0.5"/>
  <pageSetup scale="56" orientation="landscape" horizontalDpi="300" verticalDpi="300" r:id="rId1"/>
  <headerFooter alignWithMargins="0">
    <oddFooter>&amp;CPage &amp;P of &amp;N</oddFoot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Test Year Revenue Proposed</vt:lpstr>
      <vt:lpstr>'Test Year Revenue Proposed'!Print_Area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Brannon C Taylor</cp:lastModifiedBy>
  <dcterms:created xsi:type="dcterms:W3CDTF">2017-09-25T21:33:38Z</dcterms:created>
  <dcterms:modified xsi:type="dcterms:W3CDTF">2017-09-25T21:34:03Z</dcterms:modified>
</cp:coreProperties>
</file>