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dSt-KY Rate Case\2017 KY Rate Case\Testimony\Martin\"/>
    </mc:Choice>
  </mc:AlternateContent>
  <bookViews>
    <workbookView xWindow="0" yWindow="0" windowWidth="28800" windowHeight="12435"/>
  </bookViews>
  <sheets>
    <sheet name="WNA Summary" sheetId="1" r:id="rId1"/>
    <sheet name="WNA" sheetId="2" r:id="rId2"/>
  </sheets>
  <externalReferences>
    <externalReference r:id="rId3"/>
  </externalReferences>
  <definedNames>
    <definedName name="__123Graph_A" hidden="1">#REF!</definedName>
    <definedName name="__123Graph_B" hidden="1">#REF!</definedName>
    <definedName name="__123Graph_X" hidden="1">#REF!</definedName>
    <definedName name="_Dist_Bin" hidden="1">#REF!</definedName>
    <definedName name="_Dist_Values" hidden="1">#REF!</definedName>
    <definedName name="_Fill" localSheetId="1" hidden="1">#REF!</definedName>
    <definedName name="_Fill" hidden="1">#REF!</definedName>
    <definedName name="_Order1" hidden="1">255</definedName>
    <definedName name="_Order2" hidden="1">255</definedName>
    <definedName name="_Regression_Out" localSheetId="1" hidden="1">#REF!</definedName>
    <definedName name="_Regression_Out" hidden="1">#REF!</definedName>
    <definedName name="_Regression_Y" localSheetId="1" hidden="1">#REF!</definedName>
    <definedName name="_Regression_Y" hidden="1">#REF!</definedName>
    <definedName name="_xlnm.Print_Area" localSheetId="1">WNA!$A$13:$N$95</definedName>
    <definedName name="_xlnm.Print_Area" localSheetId="0">'WNA Summary'!$A$1:$S$32</definedName>
    <definedName name="_xlnm.Print_Titles" localSheetId="1">WNA!$A:$B,WNA!$3:$16</definedName>
  </definedNames>
  <calcPr calcId="15251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2" l="1"/>
  <c r="D55" i="2" s="1"/>
  <c r="C28" i="2"/>
  <c r="D28" i="2" s="1"/>
  <c r="E10" i="2"/>
  <c r="D10" i="2"/>
  <c r="A6" i="2"/>
  <c r="R207" i="1"/>
  <c r="R205" i="1"/>
  <c r="T204" i="1"/>
  <c r="T201" i="1"/>
  <c r="T207" i="1" s="1"/>
  <c r="R201" i="1"/>
  <c r="Q30" i="1"/>
  <c r="P30" i="1"/>
  <c r="R30" i="1" s="1"/>
  <c r="Q29" i="1"/>
  <c r="Q28" i="1"/>
  <c r="Q27" i="1"/>
  <c r="O27" i="1"/>
  <c r="R27" i="1" s="1"/>
  <c r="R23" i="1"/>
  <c r="P23" i="1"/>
  <c r="O20" i="1"/>
  <c r="R20" i="1" s="1"/>
  <c r="R16" i="1"/>
  <c r="P15" i="1"/>
  <c r="R15" i="1" s="1"/>
  <c r="R13" i="1"/>
  <c r="O13" i="1"/>
  <c r="O17" i="1" s="1"/>
  <c r="D9" i="1"/>
  <c r="C9" i="1"/>
  <c r="C50" i="2" l="1"/>
  <c r="C51" i="2" s="1"/>
  <c r="C52" i="2" s="1"/>
  <c r="F10" i="2"/>
  <c r="E9" i="1"/>
  <c r="O31" i="1"/>
  <c r="O24" i="1"/>
  <c r="C23" i="2"/>
  <c r="C24" i="2" s="1"/>
  <c r="C25" i="2" s="1"/>
  <c r="E55" i="2"/>
  <c r="D50" i="2"/>
  <c r="D51" i="2" s="1"/>
  <c r="D52" i="2" s="1"/>
  <c r="E28" i="2"/>
  <c r="D23" i="2"/>
  <c r="D24" i="2" s="1"/>
  <c r="D25" i="2" s="1"/>
  <c r="C82" i="2"/>
  <c r="F28" i="2" l="1"/>
  <c r="E23" i="2"/>
  <c r="E24" i="2" s="1"/>
  <c r="E25" i="2" s="1"/>
  <c r="F55" i="2"/>
  <c r="E50" i="2"/>
  <c r="E51" i="2" s="1"/>
  <c r="E52" i="2" s="1"/>
  <c r="G10" i="2"/>
  <c r="F9" i="1"/>
  <c r="D82" i="2"/>
  <c r="C77" i="2"/>
  <c r="C78" i="2" s="1"/>
  <c r="C79" i="2" s="1"/>
  <c r="H10" i="2" l="1"/>
  <c r="G9" i="1"/>
  <c r="E82" i="2"/>
  <c r="D77" i="2"/>
  <c r="D78" i="2" s="1"/>
  <c r="D79" i="2" s="1"/>
  <c r="G55" i="2"/>
  <c r="F50" i="2"/>
  <c r="F51" i="2" s="1"/>
  <c r="F52" i="2" s="1"/>
  <c r="F23" i="2"/>
  <c r="F24" i="2" s="1"/>
  <c r="F25" i="2" s="1"/>
  <c r="G28" i="2"/>
  <c r="F82" i="2" l="1"/>
  <c r="E77" i="2"/>
  <c r="E78" i="2" s="1"/>
  <c r="E79" i="2" s="1"/>
  <c r="H55" i="2"/>
  <c r="G50" i="2"/>
  <c r="G51" i="2" s="1"/>
  <c r="G52" i="2" s="1"/>
  <c r="I10" i="2"/>
  <c r="H9" i="1"/>
  <c r="H28" i="2"/>
  <c r="G23" i="2"/>
  <c r="G24" i="2" s="1"/>
  <c r="G25" i="2" s="1"/>
  <c r="I28" i="2" l="1"/>
  <c r="H23" i="2"/>
  <c r="H24" i="2" s="1"/>
  <c r="H25" i="2" s="1"/>
  <c r="I55" i="2"/>
  <c r="H50" i="2"/>
  <c r="H51" i="2" s="1"/>
  <c r="H52" i="2" s="1"/>
  <c r="G82" i="2"/>
  <c r="F77" i="2"/>
  <c r="F78" i="2" s="1"/>
  <c r="F79" i="2" s="1"/>
  <c r="J10" i="2"/>
  <c r="I9" i="1"/>
  <c r="J55" i="2" l="1"/>
  <c r="I50" i="2"/>
  <c r="I51" i="2" s="1"/>
  <c r="I52" i="2" s="1"/>
  <c r="K10" i="2"/>
  <c r="J9" i="1"/>
  <c r="H82" i="2"/>
  <c r="G77" i="2"/>
  <c r="G78" i="2" s="1"/>
  <c r="G79" i="2" s="1"/>
  <c r="J28" i="2"/>
  <c r="I23" i="2"/>
  <c r="I24" i="2" s="1"/>
  <c r="I25" i="2" s="1"/>
  <c r="J23" i="2" l="1"/>
  <c r="J24" i="2" s="1"/>
  <c r="J25" i="2" s="1"/>
  <c r="K28" i="2"/>
  <c r="I82" i="2"/>
  <c r="H77" i="2"/>
  <c r="H78" i="2" s="1"/>
  <c r="H79" i="2" s="1"/>
  <c r="L10" i="2"/>
  <c r="K9" i="1"/>
  <c r="K55" i="2"/>
  <c r="J50" i="2"/>
  <c r="J51" i="2" s="1"/>
  <c r="J52" i="2" s="1"/>
  <c r="L9" i="1" l="1"/>
  <c r="M10" i="2"/>
  <c r="L55" i="2"/>
  <c r="K50" i="2"/>
  <c r="K51" i="2" s="1"/>
  <c r="K52" i="2" s="1"/>
  <c r="L28" i="2"/>
  <c r="K23" i="2"/>
  <c r="K24" i="2" s="1"/>
  <c r="K25" i="2" s="1"/>
  <c r="J82" i="2"/>
  <c r="I77" i="2"/>
  <c r="I78" i="2" s="1"/>
  <c r="I79" i="2" s="1"/>
  <c r="N10" i="2" l="1"/>
  <c r="M9" i="1"/>
  <c r="K82" i="2"/>
  <c r="J77" i="2"/>
  <c r="J78" i="2" s="1"/>
  <c r="J79" i="2" s="1"/>
  <c r="M28" i="2"/>
  <c r="L23" i="2"/>
  <c r="L24" i="2" s="1"/>
  <c r="L25" i="2" s="1"/>
  <c r="M55" i="2"/>
  <c r="L50" i="2"/>
  <c r="L51" i="2" s="1"/>
  <c r="L52" i="2" s="1"/>
  <c r="N55" i="2" l="1"/>
  <c r="M50" i="2"/>
  <c r="M51" i="2" s="1"/>
  <c r="M52" i="2" s="1"/>
  <c r="K77" i="2"/>
  <c r="K78" i="2" s="1"/>
  <c r="K79" i="2" s="1"/>
  <c r="L82" i="2"/>
  <c r="N28" i="2"/>
  <c r="M23" i="2"/>
  <c r="M24" i="2" s="1"/>
  <c r="M25" i="2" s="1"/>
  <c r="N9" i="1"/>
  <c r="N50" i="2" l="1"/>
  <c r="N51" i="2" s="1"/>
  <c r="N52" i="2" s="1"/>
  <c r="C53" i="2" s="1"/>
  <c r="N23" i="2"/>
  <c r="N24" i="2" s="1"/>
  <c r="N25" i="2" s="1"/>
  <c r="C26" i="2" s="1"/>
  <c r="M82" i="2"/>
  <c r="L77" i="2"/>
  <c r="L78" i="2" s="1"/>
  <c r="L79" i="2" s="1"/>
  <c r="D26" i="2" l="1"/>
  <c r="C33" i="2"/>
  <c r="C27" i="2"/>
  <c r="C29" i="2" s="1"/>
  <c r="C31" i="2" s="1"/>
  <c r="N82" i="2"/>
  <c r="M77" i="2"/>
  <c r="M78" i="2" s="1"/>
  <c r="M79" i="2" s="1"/>
  <c r="D53" i="2"/>
  <c r="C54" i="2"/>
  <c r="C56" i="2" s="1"/>
  <c r="C58" i="2" s="1"/>
  <c r="C60" i="2"/>
  <c r="D54" i="2" l="1"/>
  <c r="D56" i="2" s="1"/>
  <c r="D58" i="2" s="1"/>
  <c r="D63" i="2" s="1"/>
  <c r="E53" i="2"/>
  <c r="D60" i="2"/>
  <c r="N77" i="2"/>
  <c r="N78" i="2" s="1"/>
  <c r="N79" i="2" s="1"/>
  <c r="C80" i="2" s="1"/>
  <c r="E26" i="2"/>
  <c r="D27" i="2"/>
  <c r="D29" i="2" s="1"/>
  <c r="D31" i="2" s="1"/>
  <c r="D36" i="2" s="1"/>
  <c r="D38" i="2" s="1"/>
  <c r="D33" i="2"/>
  <c r="C36" i="2"/>
  <c r="C38" i="2" s="1"/>
  <c r="C63" i="2"/>
  <c r="F26" i="2" l="1"/>
  <c r="E27" i="2"/>
  <c r="E29" i="2" s="1"/>
  <c r="E31" i="2" s="1"/>
  <c r="E33" i="2"/>
  <c r="C22" i="1"/>
  <c r="C41" i="2"/>
  <c r="C14" i="1"/>
  <c r="D80" i="2"/>
  <c r="C81" i="2"/>
  <c r="C83" i="2" s="1"/>
  <c r="C85" i="2" s="1"/>
  <c r="C90" i="2" s="1"/>
  <c r="C87" i="2"/>
  <c r="E54" i="2"/>
  <c r="E56" i="2" s="1"/>
  <c r="E58" i="2" s="1"/>
  <c r="F53" i="2"/>
  <c r="E60" i="2"/>
  <c r="D41" i="2"/>
  <c r="D14" i="1"/>
  <c r="D17" i="1" s="1"/>
  <c r="D22" i="1"/>
  <c r="E80" i="2" l="1"/>
  <c r="D81" i="2"/>
  <c r="D83" i="2" s="1"/>
  <c r="D85" i="2" s="1"/>
  <c r="D90" i="2" s="1"/>
  <c r="D87" i="2"/>
  <c r="E63" i="2"/>
  <c r="E36" i="2"/>
  <c r="E38" i="2" s="1"/>
  <c r="C17" i="1"/>
  <c r="F27" i="2"/>
  <c r="F29" i="2" s="1"/>
  <c r="F31" i="2" s="1"/>
  <c r="F36" i="2" s="1"/>
  <c r="F38" i="2" s="1"/>
  <c r="G26" i="2"/>
  <c r="F33" i="2"/>
  <c r="F54" i="2"/>
  <c r="F56" i="2" s="1"/>
  <c r="F58" i="2" s="1"/>
  <c r="F63" i="2" s="1"/>
  <c r="G53" i="2"/>
  <c r="F60" i="2"/>
  <c r="D68" i="2"/>
  <c r="D21" i="1"/>
  <c r="D24" i="1" s="1"/>
  <c r="C29" i="1"/>
  <c r="C68" i="2"/>
  <c r="C21" i="1"/>
  <c r="E22" i="1" l="1"/>
  <c r="C95" i="2"/>
  <c r="C28" i="1"/>
  <c r="H53" i="2"/>
  <c r="G54" i="2"/>
  <c r="G56" i="2" s="1"/>
  <c r="G58" i="2" s="1"/>
  <c r="G63" i="2" s="1"/>
  <c r="G60" i="2"/>
  <c r="H26" i="2"/>
  <c r="G27" i="2"/>
  <c r="G29" i="2" s="1"/>
  <c r="G31" i="2" s="1"/>
  <c r="G36" i="2" s="1"/>
  <c r="G38" i="2" s="1"/>
  <c r="G33" i="2"/>
  <c r="D29" i="1"/>
  <c r="F22" i="1"/>
  <c r="F41" i="2"/>
  <c r="F14" i="1"/>
  <c r="F17" i="1" s="1"/>
  <c r="F80" i="2"/>
  <c r="E81" i="2"/>
  <c r="E83" i="2" s="1"/>
  <c r="E85" i="2" s="1"/>
  <c r="E90" i="2" s="1"/>
  <c r="E87" i="2"/>
  <c r="C24" i="1"/>
  <c r="E41" i="2"/>
  <c r="E14" i="1"/>
  <c r="E29" i="1" l="1"/>
  <c r="G14" i="1"/>
  <c r="G17" i="1" s="1"/>
  <c r="G41" i="2"/>
  <c r="C31" i="1"/>
  <c r="F81" i="2"/>
  <c r="F83" i="2" s="1"/>
  <c r="F85" i="2" s="1"/>
  <c r="F90" i="2" s="1"/>
  <c r="G80" i="2"/>
  <c r="F87" i="2"/>
  <c r="D95" i="2"/>
  <c r="D28" i="1"/>
  <c r="D31" i="1" s="1"/>
  <c r="I26" i="2"/>
  <c r="H27" i="2"/>
  <c r="H29" i="2" s="1"/>
  <c r="H31" i="2" s="1"/>
  <c r="H36" i="2" s="1"/>
  <c r="H38" i="2" s="1"/>
  <c r="H33" i="2"/>
  <c r="E68" i="2"/>
  <c r="E21" i="1"/>
  <c r="G22" i="1"/>
  <c r="F68" i="2"/>
  <c r="F21" i="1"/>
  <c r="F24" i="1" s="1"/>
  <c r="E17" i="1"/>
  <c r="H54" i="2"/>
  <c r="H56" i="2" s="1"/>
  <c r="H58" i="2" s="1"/>
  <c r="H63" i="2" s="1"/>
  <c r="I53" i="2"/>
  <c r="H60" i="2"/>
  <c r="E24" i="1" l="1"/>
  <c r="I54" i="2"/>
  <c r="I56" i="2" s="1"/>
  <c r="I58" i="2" s="1"/>
  <c r="I63" i="2" s="1"/>
  <c r="I60" i="2"/>
  <c r="J53" i="2"/>
  <c r="G68" i="2"/>
  <c r="G21" i="1"/>
  <c r="G24" i="1" s="1"/>
  <c r="H41" i="2"/>
  <c r="H14" i="1"/>
  <c r="H80" i="2"/>
  <c r="G87" i="2"/>
  <c r="G81" i="2"/>
  <c r="G83" i="2" s="1"/>
  <c r="G85" i="2" s="1"/>
  <c r="G90" i="2" s="1"/>
  <c r="H22" i="1"/>
  <c r="J26" i="2"/>
  <c r="I27" i="2"/>
  <c r="I29" i="2" s="1"/>
  <c r="I31" i="2" s="1"/>
  <c r="I36" i="2" s="1"/>
  <c r="I38" i="2" s="1"/>
  <c r="I33" i="2"/>
  <c r="F29" i="1"/>
  <c r="E95" i="2"/>
  <c r="E28" i="1"/>
  <c r="E31" i="1" s="1"/>
  <c r="I41" i="2" l="1"/>
  <c r="I14" i="1"/>
  <c r="I17" i="1" s="1"/>
  <c r="I80" i="2"/>
  <c r="H81" i="2"/>
  <c r="H83" i="2" s="1"/>
  <c r="H85" i="2" s="1"/>
  <c r="H90" i="2" s="1"/>
  <c r="H87" i="2"/>
  <c r="H17" i="1"/>
  <c r="F95" i="2"/>
  <c r="F28" i="1"/>
  <c r="F31" i="1" s="1"/>
  <c r="J27" i="2"/>
  <c r="J29" i="2" s="1"/>
  <c r="J31" i="2" s="1"/>
  <c r="J36" i="2" s="1"/>
  <c r="J38" i="2" s="1"/>
  <c r="K26" i="2"/>
  <c r="J33" i="2"/>
  <c r="I22" i="1"/>
  <c r="H68" i="2"/>
  <c r="H21" i="1"/>
  <c r="H24" i="1" s="1"/>
  <c r="G29" i="1"/>
  <c r="J54" i="2"/>
  <c r="J56" i="2" s="1"/>
  <c r="J58" i="2" s="1"/>
  <c r="J63" i="2" s="1"/>
  <c r="K53" i="2"/>
  <c r="J60" i="2"/>
  <c r="J22" i="1" l="1"/>
  <c r="I68" i="2"/>
  <c r="I21" i="1"/>
  <c r="I24" i="1" s="1"/>
  <c r="G95" i="2"/>
  <c r="G28" i="1"/>
  <c r="G31" i="1" s="1"/>
  <c r="J41" i="2"/>
  <c r="J14" i="1"/>
  <c r="J80" i="2"/>
  <c r="I81" i="2"/>
  <c r="I83" i="2" s="1"/>
  <c r="I85" i="2" s="1"/>
  <c r="I90" i="2" s="1"/>
  <c r="I87" i="2"/>
  <c r="L53" i="2"/>
  <c r="K54" i="2"/>
  <c r="K56" i="2" s="1"/>
  <c r="K58" i="2" s="1"/>
  <c r="K63" i="2" s="1"/>
  <c r="K60" i="2"/>
  <c r="L26" i="2"/>
  <c r="K27" i="2"/>
  <c r="K29" i="2" s="1"/>
  <c r="K31" i="2" s="1"/>
  <c r="K36" i="2" s="1"/>
  <c r="K38" i="2" s="1"/>
  <c r="K33" i="2"/>
  <c r="H29" i="1"/>
  <c r="K22" i="1" l="1"/>
  <c r="H95" i="2"/>
  <c r="H28" i="1"/>
  <c r="K41" i="2"/>
  <c r="K14" i="1"/>
  <c r="K17" i="1" s="1"/>
  <c r="L54" i="2"/>
  <c r="L56" i="2" s="1"/>
  <c r="L58" i="2" s="1"/>
  <c r="L63" i="2" s="1"/>
  <c r="M53" i="2"/>
  <c r="L60" i="2"/>
  <c r="I29" i="1"/>
  <c r="J68" i="2"/>
  <c r="J21" i="1"/>
  <c r="M26" i="2"/>
  <c r="L27" i="2"/>
  <c r="L29" i="2" s="1"/>
  <c r="L31" i="2" s="1"/>
  <c r="L36" i="2" s="1"/>
  <c r="L38" i="2" s="1"/>
  <c r="L33" i="2"/>
  <c r="J81" i="2"/>
  <c r="J83" i="2" s="1"/>
  <c r="J85" i="2" s="1"/>
  <c r="J90" i="2" s="1"/>
  <c r="K80" i="2"/>
  <c r="J87" i="2"/>
  <c r="J17" i="1"/>
  <c r="L41" i="2" l="1"/>
  <c r="L14" i="1"/>
  <c r="I95" i="2"/>
  <c r="I28" i="1"/>
  <c r="I31" i="1" s="1"/>
  <c r="M54" i="2"/>
  <c r="M56" i="2" s="1"/>
  <c r="M58" i="2" s="1"/>
  <c r="M63" i="2" s="1"/>
  <c r="N53" i="2"/>
  <c r="M60" i="2"/>
  <c r="H31" i="1"/>
  <c r="K68" i="2"/>
  <c r="K21" i="1"/>
  <c r="K24" i="1" s="1"/>
  <c r="N26" i="2"/>
  <c r="M27" i="2"/>
  <c r="M29" i="2" s="1"/>
  <c r="M31" i="2" s="1"/>
  <c r="M36" i="2" s="1"/>
  <c r="M38" i="2" s="1"/>
  <c r="M33" i="2"/>
  <c r="L22" i="1"/>
  <c r="K87" i="2"/>
  <c r="L80" i="2"/>
  <c r="K81" i="2"/>
  <c r="K83" i="2" s="1"/>
  <c r="K85" i="2" s="1"/>
  <c r="K90" i="2" s="1"/>
  <c r="J29" i="1"/>
  <c r="J24" i="1"/>
  <c r="M41" i="2" l="1"/>
  <c r="M14" i="1"/>
  <c r="M17" i="1" s="1"/>
  <c r="N27" i="2"/>
  <c r="N29" i="2" s="1"/>
  <c r="N31" i="2" s="1"/>
  <c r="N33" i="2"/>
  <c r="M34" i="2" s="1"/>
  <c r="N54" i="2"/>
  <c r="N56" i="2" s="1"/>
  <c r="N58" i="2" s="1"/>
  <c r="N60" i="2"/>
  <c r="L17" i="1"/>
  <c r="K29" i="1"/>
  <c r="M22" i="1"/>
  <c r="L68" i="2"/>
  <c r="L21" i="1"/>
  <c r="L24" i="1" s="1"/>
  <c r="J95" i="2"/>
  <c r="J28" i="1"/>
  <c r="J31" i="1" s="1"/>
  <c r="M80" i="2"/>
  <c r="L81" i="2"/>
  <c r="L83" i="2" s="1"/>
  <c r="L85" i="2" s="1"/>
  <c r="L90" i="2" s="1"/>
  <c r="L87" i="2"/>
  <c r="L29" i="1" l="1"/>
  <c r="N61" i="2"/>
  <c r="E61" i="2"/>
  <c r="C61" i="2"/>
  <c r="D61" i="2"/>
  <c r="F61" i="2"/>
  <c r="H61" i="2"/>
  <c r="J61" i="2"/>
  <c r="N80" i="2"/>
  <c r="M81" i="2"/>
  <c r="M83" i="2" s="1"/>
  <c r="M85" i="2" s="1"/>
  <c r="M90" i="2" s="1"/>
  <c r="M87" i="2"/>
  <c r="N63" i="2"/>
  <c r="G61" i="2"/>
  <c r="K95" i="2"/>
  <c r="K28" i="1"/>
  <c r="K31" i="1" s="1"/>
  <c r="N34" i="2"/>
  <c r="D34" i="2"/>
  <c r="F34" i="2"/>
  <c r="C34" i="2"/>
  <c r="E34" i="2"/>
  <c r="J34" i="2"/>
  <c r="K34" i="2"/>
  <c r="G34" i="2"/>
  <c r="H34" i="2"/>
  <c r="I34" i="2"/>
  <c r="I61" i="2"/>
  <c r="K61" i="2"/>
  <c r="M68" i="2"/>
  <c r="M21" i="1"/>
  <c r="M24" i="1" s="1"/>
  <c r="L61" i="2"/>
  <c r="N36" i="2"/>
  <c r="N38" i="2" s="1"/>
  <c r="M61" i="2"/>
  <c r="L34" i="2"/>
  <c r="N22" i="1" l="1"/>
  <c r="P22" i="1" s="1"/>
  <c r="R22" i="1" s="1"/>
  <c r="M29" i="1"/>
  <c r="N81" i="2"/>
  <c r="N83" i="2" s="1"/>
  <c r="N85" i="2" s="1"/>
  <c r="N87" i="2"/>
  <c r="J88" i="2" s="1"/>
  <c r="L95" i="2"/>
  <c r="L28" i="1"/>
  <c r="L31" i="1" s="1"/>
  <c r="N41" i="2"/>
  <c r="N14" i="1"/>
  <c r="M88" i="2" l="1"/>
  <c r="K88" i="2"/>
  <c r="N68" i="2"/>
  <c r="N21" i="1"/>
  <c r="M95" i="2"/>
  <c r="M28" i="1"/>
  <c r="M31" i="1" s="1"/>
  <c r="N90" i="2"/>
  <c r="H88" i="2"/>
  <c r="N17" i="1"/>
  <c r="P14" i="1"/>
  <c r="N88" i="2"/>
  <c r="C88" i="2"/>
  <c r="E88" i="2"/>
  <c r="D88" i="2"/>
  <c r="G88" i="2"/>
  <c r="F88" i="2"/>
  <c r="I88" i="2"/>
  <c r="L88" i="2"/>
  <c r="N24" i="1" l="1"/>
  <c r="P21" i="1"/>
  <c r="P17" i="1"/>
  <c r="R14" i="1"/>
  <c r="R17" i="1" s="1"/>
  <c r="N29" i="1"/>
  <c r="P29" i="1" s="1"/>
  <c r="R29" i="1" s="1"/>
  <c r="N95" i="2" l="1"/>
  <c r="N28" i="1"/>
  <c r="P24" i="1"/>
  <c r="R21" i="1"/>
  <c r="R24" i="1" s="1"/>
  <c r="N31" i="1" l="1"/>
  <c r="P28" i="1"/>
  <c r="P31" i="1" l="1"/>
  <c r="R28" i="1"/>
  <c r="R31" i="1" s="1"/>
</calcChain>
</file>

<file path=xl/comments1.xml><?xml version="1.0" encoding="utf-8"?>
<comments xmlns="http://schemas.openxmlformats.org/spreadsheetml/2006/main">
  <authors>
    <author>ldcotten</author>
  </authors>
  <commentList>
    <comment ref="R130" authorId="0" shapeId="0">
      <text>
        <r>
          <rPr>
            <b/>
            <sz val="8"/>
            <color indexed="81"/>
            <rFont val="Tahoma"/>
            <family val="2"/>
          </rPr>
          <t>ldcotten:</t>
        </r>
        <r>
          <rPr>
            <sz val="8"/>
            <color indexed="81"/>
            <rFont val="Tahoma"/>
            <family val="2"/>
          </rPr>
          <t xml:space="preserve">
1269 cust @ $105
12 cust @$210
1 cust @$220
36 cust @$245</t>
        </r>
      </text>
    </comment>
    <comment ref="B135" authorId="0" shapeId="0">
      <text>
        <r>
          <rPr>
            <b/>
            <sz val="8"/>
            <color indexed="81"/>
            <rFont val="Tahoma"/>
            <family val="2"/>
          </rPr>
          <t>ldcotten:</t>
        </r>
        <r>
          <rPr>
            <sz val="8"/>
            <color indexed="81"/>
            <rFont val="Tahoma"/>
            <family val="2"/>
          </rPr>
          <t xml:space="preserve">
Includes HLF Firm
</t>
        </r>
      </text>
    </comment>
    <comment ref="B146" authorId="0" shapeId="0">
      <text>
        <r>
          <rPr>
            <b/>
            <sz val="8"/>
            <color indexed="81"/>
            <rFont val="Tahoma"/>
            <family val="2"/>
          </rPr>
          <t>ldcotten:</t>
        </r>
        <r>
          <rPr>
            <sz val="8"/>
            <color indexed="81"/>
            <rFont val="Tahoma"/>
            <family val="2"/>
          </rPr>
          <t xml:space="preserve">
Includes HLF Interr
</t>
        </r>
      </text>
    </comment>
    <comment ref="R162" authorId="0" shapeId="0">
      <text>
        <r>
          <rPr>
            <b/>
            <sz val="8"/>
            <color indexed="81"/>
            <rFont val="Tahoma"/>
            <family val="2"/>
          </rPr>
          <t>ldcotten:</t>
        </r>
        <r>
          <rPr>
            <sz val="8"/>
            <color indexed="81"/>
            <rFont val="Tahoma"/>
            <family val="2"/>
          </rPr>
          <t xml:space="preserve">
108 cust @$105
24 cust @$245</t>
        </r>
      </text>
    </comment>
  </commentList>
</comments>
</file>

<file path=xl/sharedStrings.xml><?xml version="1.0" encoding="utf-8"?>
<sst xmlns="http://schemas.openxmlformats.org/spreadsheetml/2006/main" count="211" uniqueCount="114">
  <si>
    <t>EXHIBIT MAM-4 (A)</t>
  </si>
  <si>
    <t>ATMOS ENERGY CORPORATION - KENTUCKY</t>
  </si>
  <si>
    <t>WEATHER ADJUSTMENT - BASE NOAA 1997-2017</t>
  </si>
  <si>
    <t>Line</t>
  </si>
  <si>
    <t>Number Of</t>
  </si>
  <si>
    <t>Total</t>
  </si>
  <si>
    <t>No.</t>
  </si>
  <si>
    <t>Class of Customers</t>
  </si>
  <si>
    <t>Bills</t>
  </si>
  <si>
    <t>Mcf</t>
  </si>
  <si>
    <t>Rate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</si>
  <si>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</si>
  <si>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</si>
  <si>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</si>
  <si>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</si>
  <si>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</si>
  <si>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</si>
  <si>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</si>
  <si>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</si>
  <si>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</si>
  <si>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</si>
  <si>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</si>
  <si>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</si>
  <si>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</si>
  <si>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</si>
  <si>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</si>
  <si>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</si>
  <si>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</si>
  <si>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RESIDENTIAL (Rate G-1)</t>
  </si>
  <si>
    <t>FIRM BILLS</t>
  </si>
  <si>
    <t>Sales: 1-300</t>
  </si>
  <si>
    <t>Sales: 301-15000</t>
  </si>
  <si>
    <t>Sales: Over 15000</t>
  </si>
  <si>
    <t>CLASS TOTAL (Mcf/month)</t>
  </si>
  <si>
    <t>FIRM COMMERCIAL (Rate G-1)</t>
  </si>
  <si>
    <t>FIRM PUBLIC AUTHORITY (Rate G-1)</t>
  </si>
  <si>
    <t xml:space="preserve">INTERRUPTIBLE CUSTOMERS </t>
  </si>
  <si>
    <t>Trans Admin Fee</t>
  </si>
  <si>
    <t>EFM Fee</t>
  </si>
  <si>
    <t>Various</t>
  </si>
  <si>
    <t>Parking Fee</t>
  </si>
  <si>
    <t>Firm Sales: 1-300</t>
  </si>
  <si>
    <t>Firm Sales: 301-15000</t>
  </si>
  <si>
    <t>Firm Sales: Over 1500</t>
  </si>
  <si>
    <t>Firm Transport: 1-300</t>
  </si>
  <si>
    <t>Firm Transport: 301-15000</t>
  </si>
  <si>
    <t>Firm Transport: Over 1500</t>
  </si>
  <si>
    <t>Firm LVS: 1-300</t>
  </si>
  <si>
    <t>Firm LVS: 301-15000</t>
  </si>
  <si>
    <t>Firm LVS: Over 1500</t>
  </si>
  <si>
    <t>T-4 Firm Carriage: 1-300</t>
  </si>
  <si>
    <t>T-4 Firm Carriage: 301-15000</t>
  </si>
  <si>
    <t>T-4 Firm Carriage: Over 1500</t>
  </si>
  <si>
    <t>Interrupt Sales:  1-15000</t>
  </si>
  <si>
    <t>Interrupt Sales:  Over 15000</t>
  </si>
  <si>
    <t>Interrupt Transport:  1-15000</t>
  </si>
  <si>
    <t>Interrupt Transport:  Over 15000</t>
  </si>
  <si>
    <t>Interrupt LVS:  1-15000</t>
  </si>
  <si>
    <t>Interrupt LVS:  Over 15000</t>
  </si>
  <si>
    <t>T-3 Interr Carriage:  1-15000</t>
  </si>
  <si>
    <t>T-3 Interr Carriage:  Over 15000</t>
  </si>
  <si>
    <t>T-4 Overrun: 1-300</t>
  </si>
  <si>
    <t>Why No Overrun??</t>
  </si>
  <si>
    <t>T-4 Overrun: 301-15000</t>
  </si>
  <si>
    <t>T-4 Over Run: Over 1500</t>
  </si>
  <si>
    <t>Special Contracts</t>
  </si>
  <si>
    <t>CLASS TOTAL</t>
  </si>
  <si>
    <t xml:space="preserve">LARGE INTERRUPTIBLE CUSTOMERS </t>
  </si>
  <si>
    <t>&lt;&lt; EFM Fees in Other Revenue?</t>
  </si>
  <si>
    <t>T-4: 1-300</t>
  </si>
  <si>
    <t>T-4: 301-15000</t>
  </si>
  <si>
    <t>T-4: Over 1500</t>
  </si>
  <si>
    <t>T-4 OVerrun: 1-300</t>
  </si>
  <si>
    <t>TOTAL REVENUES</t>
  </si>
  <si>
    <t>Add WNA</t>
  </si>
  <si>
    <t>&lt;&lt; This includes EFM Fees which may actually be shown in Other Revenue</t>
  </si>
  <si>
    <t xml:space="preserve"> Mcf from Financial Stats &gt;&gt;</t>
  </si>
  <si>
    <t>Billed Sales Margin</t>
  </si>
  <si>
    <t>&lt;&lt; This includes $650,933 for Banner Adj and Oracle Additions</t>
  </si>
  <si>
    <t>Unbilled Sales Margin</t>
  </si>
  <si>
    <t>Total Sales Margin</t>
  </si>
  <si>
    <t>Transportation</t>
  </si>
  <si>
    <t xml:space="preserve"> Total Sales/Tr Margin</t>
  </si>
  <si>
    <t>Other Revenue</t>
  </si>
  <si>
    <t xml:space="preserve"> Total Gross Profit</t>
  </si>
  <si>
    <t>Difference</t>
  </si>
  <si>
    <t xml:space="preserve">EXHIBIT MAM-4 (B)  </t>
  </si>
  <si>
    <t>Atmos Energy - Kentucky</t>
  </si>
  <si>
    <t>Normalization Of Volumes For Weather</t>
  </si>
  <si>
    <t>(Weather Basis: 20-years ending 2017)</t>
  </si>
  <si>
    <t>Month</t>
  </si>
  <si>
    <t>Lagged Actual HDDs</t>
  </si>
  <si>
    <t>Lagged Normal HDDs</t>
  </si>
  <si>
    <t>Calendar Normal HDDs</t>
  </si>
  <si>
    <t>Annual Customer Growth</t>
  </si>
  <si>
    <t>Annual Base Load Decline</t>
  </si>
  <si>
    <t>Annual Total Load Decline</t>
  </si>
  <si>
    <t>Actual Constand Load</t>
  </si>
  <si>
    <t>Actual Heat Load</t>
  </si>
  <si>
    <t>Heat Load / Customer</t>
  </si>
  <si>
    <t>Actual X Coefficient</t>
  </si>
  <si>
    <t>Product</t>
  </si>
  <si>
    <t>Base Load</t>
  </si>
  <si>
    <t>Normal Usage / Customer</t>
  </si>
  <si>
    <t>No. of Customers</t>
  </si>
  <si>
    <t>Normalized Volumes</t>
  </si>
  <si>
    <t>Actual Volumes</t>
  </si>
  <si>
    <t>Normalized Volume Including Unbilled</t>
  </si>
  <si>
    <t>Normalized Calendar Volumes</t>
  </si>
  <si>
    <t>Weather Adjustment</t>
  </si>
  <si>
    <t>Tier 1</t>
  </si>
  <si>
    <t>Tier 2</t>
  </si>
  <si>
    <t>Tier 3</t>
  </si>
  <si>
    <t>Reference Period - Twelve Months Ending 06/30/2017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</si>
</sst>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_)"/>
    <numFmt numFmtId="165" formatCode="[$-409]mmm\-yy;@"/>
    <numFmt numFmtId="166" formatCode="_(* #,##0_);_(* \(#,##0\);_(* &quot;-&quot;??_);_(@_)"/>
    <numFmt numFmtId="167" formatCode="#,##0.0000_);\(#,##0.0000\)"/>
    <numFmt numFmtId="168" formatCode="_(* #,##0.0000_);_(* \(#,##0.0000\);_(* &quot;-&quot;??_);_(@_)"/>
    <numFmt numFmtId="169" formatCode="&quot;$&quot;#,##0.0000_);\(&quot;$&quot;#,##0.0000\)"/>
    <numFmt numFmtId="170" formatCode="0.0000"/>
    <numFmt numFmtId="171" formatCode=";;;"/>
    <numFmt numFmtId="173" formatCode="_(* #,##0.000_);_(* \(#,##0.000\);_(* &quot;-&quot;??_);_(@_)"/>
  </numFmts>
  <fonts count="12" x14ac:knownFonts="1">
    <font>
      <sz val="10"/>
      <name val="Arial"/>
    </font>
    <font>
      <sz val="12"/>
      <name val="Courier"/>
      <family val="3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i/>
      <sz val="10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Tms Rmn"/>
    </font>
    <font>
      <b/>
      <sz val="12"/>
      <name val="Arial Narrow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37" fontId="9" fillId="0" borderId="0"/>
  </cellStyleXfs>
  <cellXfs count="122">
    <xf numFmtId="0" fontId="0" fillId="0" borderId="0" xfId="0"/>
    <xf numFmtId="0" fontId="2" fillId="0" borderId="0" xfId="2" applyFont="1" applyFill="1"/>
    <xf numFmtId="37" fontId="2" fillId="0" borderId="0" xfId="2" applyNumberFormat="1" applyFont="1" applyFill="1"/>
    <xf numFmtId="0" fontId="2" fillId="0" borderId="0" xfId="2" applyFont="1"/>
    <xf numFmtId="164" fontId="2" fillId="0" borderId="0" xfId="2" applyNumberFormat="1" applyFont="1" applyFill="1" applyAlignment="1" applyProtection="1">
      <alignment horizontal="right"/>
    </xf>
    <xf numFmtId="0" fontId="2" fillId="0" borderId="0" xfId="2" applyFont="1" applyFill="1" applyBorder="1"/>
    <xf numFmtId="0" fontId="2" fillId="0" borderId="0" xfId="2" applyFont="1" applyBorder="1"/>
    <xf numFmtId="5" fontId="2" fillId="0" borderId="0" xfId="2" applyNumberFormat="1" applyFont="1" applyFill="1" applyAlignment="1">
      <alignment horizontal="right"/>
    </xf>
    <xf numFmtId="5" fontId="2" fillId="0" borderId="0" xfId="2" applyNumberFormat="1" applyFont="1" applyFill="1"/>
    <xf numFmtId="5" fontId="2" fillId="0" borderId="0" xfId="2" applyNumberFormat="1" applyFont="1" applyFill="1" applyBorder="1"/>
    <xf numFmtId="0" fontId="2" fillId="0" borderId="0" xfId="2" applyFont="1" applyFill="1" applyAlignment="1">
      <alignment horizontal="left"/>
    </xf>
    <xf numFmtId="0" fontId="2" fillId="0" borderId="0" xfId="2" applyFont="1" applyFill="1" applyAlignment="1">
      <alignment horizontal="centerContinuous"/>
    </xf>
    <xf numFmtId="0" fontId="2" fillId="0" borderId="0" xfId="2" applyFont="1" applyFill="1" applyAlignment="1">
      <alignment horizontal="center"/>
    </xf>
    <xf numFmtId="37" fontId="2" fillId="0" borderId="0" xfId="2" applyNumberFormat="1" applyFont="1" applyFill="1" applyAlignment="1">
      <alignment horizontal="right"/>
    </xf>
    <xf numFmtId="5" fontId="2" fillId="0" borderId="0" xfId="2" applyNumberFormat="1" applyFont="1" applyFill="1" applyAlignment="1" applyProtection="1">
      <alignment horizontal="centerContinuous"/>
    </xf>
    <xf numFmtId="5" fontId="2" fillId="0" borderId="0" xfId="2" applyNumberFormat="1" applyFont="1" applyFill="1" applyBorder="1" applyProtection="1"/>
    <xf numFmtId="43" fontId="2" fillId="0" borderId="0" xfId="1" applyFont="1" applyFill="1" applyAlignment="1" applyProtection="1">
      <alignment horizontal="centerContinuous"/>
    </xf>
    <xf numFmtId="0" fontId="2" fillId="0" borderId="0" xfId="0" applyFont="1"/>
    <xf numFmtId="37" fontId="2" fillId="0" borderId="0" xfId="2" applyNumberFormat="1" applyFont="1" applyFill="1" applyBorder="1" applyProtection="1"/>
    <xf numFmtId="0" fontId="2" fillId="0" borderId="0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left"/>
    </xf>
    <xf numFmtId="0" fontId="2" fillId="0" borderId="1" xfId="2" applyFont="1" applyFill="1" applyBorder="1"/>
    <xf numFmtId="165" fontId="2" fillId="0" borderId="1" xfId="2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37" fontId="4" fillId="0" borderId="0" xfId="2" applyNumberFormat="1" applyFont="1" applyFill="1" applyBorder="1" applyAlignment="1" applyProtection="1">
      <alignment horizontal="center"/>
    </xf>
    <xf numFmtId="0" fontId="2" fillId="0" borderId="0" xfId="2" quotePrefix="1" applyFont="1" applyFill="1" applyAlignment="1">
      <alignment horizontal="center"/>
    </xf>
    <xf numFmtId="49" fontId="2" fillId="0" borderId="0" xfId="2" quotePrefix="1" applyNumberFormat="1" applyFont="1" applyFill="1" applyAlignment="1">
      <alignment horizontal="center"/>
    </xf>
    <xf numFmtId="49" fontId="2" fillId="0" borderId="0" xfId="2" applyNumberFormat="1" applyFont="1" applyFill="1" applyAlignment="1">
      <alignment horizontal="center"/>
    </xf>
    <xf numFmtId="0" fontId="5" fillId="0" borderId="0" xfId="2" applyFont="1" applyFill="1" applyBorder="1"/>
    <xf numFmtId="37" fontId="5" fillId="0" borderId="0" xfId="2" applyNumberFormat="1" applyFont="1" applyFill="1" applyBorder="1"/>
    <xf numFmtId="37" fontId="2" fillId="0" borderId="0" xfId="2" applyNumberFormat="1" applyFont="1" applyFill="1" applyBorder="1" applyAlignment="1">
      <alignment horizontal="center"/>
    </xf>
    <xf numFmtId="37" fontId="2" fillId="0" borderId="0" xfId="2" applyNumberFormat="1" applyFont="1" applyFill="1" applyProtection="1"/>
    <xf numFmtId="7" fontId="2" fillId="0" borderId="0" xfId="2" applyNumberFormat="1" applyFont="1" applyFill="1" applyProtection="1"/>
    <xf numFmtId="5" fontId="2" fillId="0" borderId="0" xfId="2" applyNumberFormat="1" applyFont="1" applyFill="1" applyProtection="1"/>
    <xf numFmtId="166" fontId="2" fillId="0" borderId="0" xfId="1" applyNumberFormat="1" applyFont="1" applyBorder="1"/>
    <xf numFmtId="167" fontId="2" fillId="0" borderId="0" xfId="2" applyNumberFormat="1" applyFont="1" applyFill="1" applyProtection="1"/>
    <xf numFmtId="166" fontId="2" fillId="0" borderId="0" xfId="2" applyNumberFormat="1" applyFont="1" applyBorder="1"/>
    <xf numFmtId="0" fontId="2" fillId="0" borderId="2" xfId="2" applyFont="1" applyFill="1" applyBorder="1"/>
    <xf numFmtId="37" fontId="2" fillId="0" borderId="2" xfId="2" applyNumberFormat="1" applyFont="1" applyFill="1" applyBorder="1"/>
    <xf numFmtId="5" fontId="2" fillId="0" borderId="2" xfId="2" applyNumberFormat="1" applyFont="1" applyFill="1" applyBorder="1"/>
    <xf numFmtId="37" fontId="2" fillId="0" borderId="0" xfId="2" applyNumberFormat="1" applyFont="1" applyFill="1" applyBorder="1"/>
    <xf numFmtId="5" fontId="2" fillId="0" borderId="0" xfId="2" applyNumberFormat="1" applyFont="1" applyBorder="1"/>
    <xf numFmtId="0" fontId="2" fillId="0" borderId="0" xfId="2" quotePrefix="1" applyFont="1" applyBorder="1"/>
    <xf numFmtId="0" fontId="2" fillId="0" borderId="0" xfId="2" applyFont="1" applyAlignment="1">
      <alignment horizontal="center"/>
    </xf>
    <xf numFmtId="43" fontId="2" fillId="0" borderId="0" xfId="2" applyNumberFormat="1" applyFont="1" applyFill="1" applyProtection="1"/>
    <xf numFmtId="166" fontId="2" fillId="0" borderId="0" xfId="1" applyNumberFormat="1" applyFont="1" applyFill="1" applyBorder="1"/>
    <xf numFmtId="37" fontId="2" fillId="0" borderId="0" xfId="2" applyNumberFormat="1" applyFont="1" applyBorder="1"/>
    <xf numFmtId="167" fontId="2" fillId="0" borderId="0" xfId="2" applyNumberFormat="1" applyFont="1" applyFill="1" applyBorder="1" applyProtection="1"/>
    <xf numFmtId="37" fontId="2" fillId="2" borderId="0" xfId="2" applyNumberFormat="1" applyFont="1" applyFill="1" applyProtection="1"/>
    <xf numFmtId="7" fontId="2" fillId="2" borderId="0" xfId="2" applyNumberFormat="1" applyFont="1" applyFill="1" applyProtection="1"/>
    <xf numFmtId="5" fontId="2" fillId="2" borderId="0" xfId="2" applyNumberFormat="1" applyFont="1" applyFill="1" applyProtection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37" fontId="2" fillId="2" borderId="0" xfId="2" applyNumberFormat="1" applyFont="1" applyFill="1"/>
    <xf numFmtId="166" fontId="6" fillId="2" borderId="0" xfId="1" applyNumberFormat="1" applyFont="1" applyFill="1"/>
    <xf numFmtId="168" fontId="2" fillId="2" borderId="0" xfId="1" applyNumberFormat="1" applyFont="1" applyFill="1" applyProtection="1"/>
    <xf numFmtId="37" fontId="2" fillId="0" borderId="0" xfId="1" applyNumberFormat="1" applyFont="1" applyFill="1" applyBorder="1"/>
    <xf numFmtId="167" fontId="2" fillId="2" borderId="0" xfId="2" applyNumberFormat="1" applyFont="1" applyFill="1" applyProtection="1"/>
    <xf numFmtId="37" fontId="2" fillId="2" borderId="0" xfId="1" applyNumberFormat="1" applyFont="1" applyFill="1" applyBorder="1"/>
    <xf numFmtId="37" fontId="2" fillId="2" borderId="0" xfId="2" applyNumberFormat="1" applyFont="1" applyFill="1" applyBorder="1"/>
    <xf numFmtId="39" fontId="2" fillId="0" borderId="0" xfId="2" applyNumberFormat="1" applyFont="1" applyFill="1" applyBorder="1"/>
    <xf numFmtId="166" fontId="2" fillId="2" borderId="0" xfId="2" applyNumberFormat="1" applyFont="1" applyFill="1"/>
    <xf numFmtId="167" fontId="2" fillId="2" borderId="0" xfId="2" applyNumberFormat="1" applyFont="1" applyFill="1"/>
    <xf numFmtId="166" fontId="2" fillId="2" borderId="0" xfId="1" applyNumberFormat="1" applyFont="1" applyFill="1"/>
    <xf numFmtId="39" fontId="2" fillId="0" borderId="0" xfId="2" applyNumberFormat="1" applyFont="1" applyFill="1" applyBorder="1" applyProtection="1"/>
    <xf numFmtId="167" fontId="2" fillId="2" borderId="0" xfId="2" applyNumberFormat="1" applyFont="1" applyFill="1" applyBorder="1" applyProtection="1"/>
    <xf numFmtId="166" fontId="2" fillId="0" borderId="0" xfId="2" applyNumberFormat="1" applyFont="1"/>
    <xf numFmtId="0" fontId="2" fillId="0" borderId="0" xfId="2" quotePrefix="1" applyFont="1" applyFill="1"/>
    <xf numFmtId="167" fontId="2" fillId="2" borderId="0" xfId="2" applyNumberFormat="1" applyFont="1" applyFill="1" applyAlignment="1" applyProtection="1">
      <alignment horizontal="center"/>
    </xf>
    <xf numFmtId="37" fontId="2" fillId="2" borderId="2" xfId="2" applyNumberFormat="1" applyFont="1" applyFill="1" applyBorder="1"/>
    <xf numFmtId="5" fontId="2" fillId="2" borderId="2" xfId="2" applyNumberFormat="1" applyFont="1" applyFill="1" applyBorder="1"/>
    <xf numFmtId="39" fontId="2" fillId="2" borderId="0" xfId="2" applyNumberFormat="1" applyFont="1" applyFill="1" applyProtection="1"/>
    <xf numFmtId="0" fontId="2" fillId="2" borderId="0" xfId="2" quotePrefix="1" applyFont="1" applyFill="1" applyBorder="1"/>
    <xf numFmtId="169" fontId="2" fillId="0" borderId="0" xfId="2" applyNumberFormat="1" applyFont="1" applyFill="1" applyBorder="1" applyProtection="1"/>
    <xf numFmtId="37" fontId="2" fillId="0" borderId="0" xfId="2" applyNumberFormat="1" applyFont="1"/>
    <xf numFmtId="0" fontId="2" fillId="0" borderId="0" xfId="0" applyFont="1" applyFill="1" applyBorder="1"/>
    <xf numFmtId="37" fontId="2" fillId="2" borderId="0" xfId="2" quotePrefix="1" applyNumberFormat="1" applyFont="1" applyFill="1" applyAlignment="1" applyProtection="1">
      <alignment horizontal="right"/>
    </xf>
    <xf numFmtId="39" fontId="2" fillId="0" borderId="0" xfId="2" applyNumberFormat="1" applyFont="1" applyFill="1" applyProtection="1"/>
    <xf numFmtId="167" fontId="2" fillId="2" borderId="0" xfId="2" quotePrefix="1" applyNumberFormat="1" applyFont="1" applyFill="1" applyBorder="1" applyProtection="1"/>
    <xf numFmtId="37" fontId="2" fillId="2" borderId="0" xfId="2" applyNumberFormat="1" applyFont="1" applyFill="1" applyBorder="1" applyProtection="1"/>
    <xf numFmtId="170" fontId="2" fillId="0" borderId="0" xfId="2" applyNumberFormat="1" applyFont="1" applyFill="1" applyBorder="1"/>
    <xf numFmtId="166" fontId="2" fillId="2" borderId="0" xfId="1" applyNumberFormat="1" applyFont="1" applyFill="1" applyBorder="1" applyProtection="1"/>
    <xf numFmtId="170" fontId="2" fillId="0" borderId="0" xfId="2" applyNumberFormat="1" applyFont="1" applyFill="1" applyBorder="1" applyAlignment="1">
      <alignment horizontal="right"/>
    </xf>
    <xf numFmtId="166" fontId="2" fillId="0" borderId="0" xfId="2" applyNumberFormat="1" applyFont="1" applyFill="1" applyBorder="1" applyAlignment="1">
      <alignment horizontal="center"/>
    </xf>
    <xf numFmtId="166" fontId="2" fillId="0" borderId="0" xfId="1" applyNumberFormat="1" applyFont="1" applyFill="1" applyBorder="1" applyProtection="1"/>
    <xf numFmtId="0" fontId="2" fillId="0" borderId="0" xfId="2" applyFont="1" applyFill="1" applyBorder="1" applyAlignment="1">
      <alignment horizontal="left"/>
    </xf>
    <xf numFmtId="7" fontId="2" fillId="0" borderId="0" xfId="2" applyNumberFormat="1" applyFont="1" applyFill="1" applyBorder="1" applyProtection="1"/>
    <xf numFmtId="168" fontId="2" fillId="0" borderId="0" xfId="1" applyNumberFormat="1" applyFont="1" applyFill="1" applyBorder="1" applyProtection="1"/>
    <xf numFmtId="171" fontId="2" fillId="0" borderId="0" xfId="2" applyNumberFormat="1" applyFont="1" applyFill="1" applyBorder="1" applyProtection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37" fontId="10" fillId="0" borderId="0" xfId="3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/>
    <xf numFmtId="166" fontId="11" fillId="0" borderId="0" xfId="0" applyNumberFormat="1" applyFont="1" applyFill="1"/>
    <xf numFmtId="0" fontId="2" fillId="0" borderId="3" xfId="0" applyFont="1" applyFill="1" applyBorder="1" applyAlignment="1">
      <alignment horizontal="center"/>
    </xf>
    <xf numFmtId="17" fontId="2" fillId="0" borderId="3" xfId="3" applyNumberFormat="1" applyFont="1" applyFill="1" applyBorder="1" applyAlignment="1" applyProtection="1">
      <alignment horizontal="center"/>
    </xf>
    <xf numFmtId="17" fontId="2" fillId="0" borderId="3" xfId="0" applyNumberFormat="1" applyFont="1" applyFill="1" applyBorder="1" applyAlignment="1">
      <alignment horizontal="center"/>
    </xf>
    <xf numFmtId="17" fontId="2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17" fontId="2" fillId="0" borderId="0" xfId="3" applyNumberFormat="1" applyFont="1" applyFill="1" applyAlignment="1" applyProtection="1">
      <alignment horizontal="center"/>
    </xf>
    <xf numFmtId="17" fontId="2" fillId="0" borderId="0" xfId="0" applyNumberFormat="1" applyFont="1" applyFill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" fontId="2" fillId="0" borderId="0" xfId="3" applyNumberFormat="1" applyFont="1" applyFill="1" applyProtection="1"/>
    <xf numFmtId="17" fontId="2" fillId="0" borderId="0" xfId="0" applyNumberFormat="1" applyFont="1" applyFill="1"/>
    <xf numFmtId="37" fontId="2" fillId="0" borderId="0" xfId="0" applyNumberFormat="1" applyFont="1" applyFill="1"/>
    <xf numFmtId="166" fontId="2" fillId="0" borderId="0" xfId="1" applyNumberFormat="1" applyFont="1" applyFill="1"/>
    <xf numFmtId="173" fontId="2" fillId="0" borderId="0" xfId="1" applyNumberFormat="1" applyFont="1" applyFill="1" applyBorder="1"/>
    <xf numFmtId="168" fontId="2" fillId="0" borderId="0" xfId="0" applyNumberFormat="1" applyFont="1" applyFill="1" applyBorder="1"/>
    <xf numFmtId="170" fontId="2" fillId="2" borderId="4" xfId="0" applyNumberFormat="1" applyFont="1" applyFill="1" applyBorder="1"/>
    <xf numFmtId="170" fontId="2" fillId="0" borderId="0" xfId="0" applyNumberFormat="1" applyFont="1" applyFill="1" applyBorder="1"/>
    <xf numFmtId="3" fontId="2" fillId="0" borderId="5" xfId="0" applyNumberFormat="1" applyFont="1" applyFill="1" applyBorder="1"/>
    <xf numFmtId="3" fontId="2" fillId="0" borderId="2" xfId="0" applyNumberFormat="1" applyFont="1" applyFill="1" applyBorder="1"/>
    <xf numFmtId="3" fontId="2" fillId="0" borderId="6" xfId="0" applyNumberFormat="1" applyFont="1" applyFill="1" applyBorder="1"/>
    <xf numFmtId="166" fontId="2" fillId="0" borderId="5" xfId="1" applyNumberFormat="1" applyFont="1" applyFill="1" applyBorder="1"/>
    <xf numFmtId="166" fontId="2" fillId="0" borderId="2" xfId="1" applyNumberFormat="1" applyFont="1" applyFill="1" applyBorder="1"/>
    <xf numFmtId="166" fontId="2" fillId="0" borderId="6" xfId="1" applyNumberFormat="1" applyFont="1" applyFill="1" applyBorder="1"/>
    <xf numFmtId="3" fontId="2" fillId="0" borderId="0" xfId="0" applyNumberFormat="1" applyFont="1" applyFill="1" applyBorder="1"/>
    <xf numFmtId="166" fontId="2" fillId="0" borderId="2" xfId="0" applyNumberFormat="1" applyFont="1" applyFill="1" applyBorder="1"/>
    <xf numFmtId="166" fontId="2" fillId="0" borderId="0" xfId="0" applyNumberFormat="1" applyFont="1" applyFill="1" applyBorder="1"/>
    <xf numFmtId="166" fontId="2" fillId="0" borderId="7" xfId="0" applyNumberFormat="1" applyFont="1" applyFill="1" applyBorder="1"/>
    <xf numFmtId="173" fontId="2" fillId="0" borderId="0" xfId="1" applyNumberFormat="1" applyFont="1" applyFill="1"/>
  </cellXfs>
  <cellStyles count="4">
    <cellStyle name="Comma" xfId="1" builtinId="3"/>
    <cellStyle name="Normal" xfId="0" builtinId="0"/>
    <cellStyle name="Normal_Kentucky - CCS98 as filed" xfId="2"/>
    <cellStyle name="Normal_WTH_998 garysmith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Revenues/KY%20Revenue%20%20Billing%20Unit%20Forecast%20TYE%203.31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Summary &gt;&gt;&gt;"/>
      <sheetName val="Summary of Rates"/>
      <sheetName val="Summary of Revenue"/>
      <sheetName val="Summary of Stats"/>
      <sheetName val="Exhibits&gt;"/>
      <sheetName val="Bill Frequency"/>
      <sheetName val="Test Year Revenue Present"/>
      <sheetName val="Contract &amp; Vol Adj"/>
      <sheetName val="WNA Summary"/>
      <sheetName val="WNA"/>
      <sheetName val="Test Year Monthly - (Pres)"/>
      <sheetName val="Test Year Revenue Proposed"/>
      <sheetName val="Test Year Monthly - (Prop)"/>
      <sheetName val="Work Papers&gt;"/>
      <sheetName val="EM compare"/>
      <sheetName val="Rate Design"/>
      <sheetName val="Monthly Forecast"/>
      <sheetName val="TBS Adjustments"/>
      <sheetName val="Peak Day Estimate"/>
      <sheetName val="Other Revenue"/>
      <sheetName val="HDDs"/>
      <sheetName val="Gas Cost Worksheet"/>
      <sheetName val="CCS Extr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/>
  <dimension ref="A1:AW4253"/>
  <sheetViews>
    <sheetView showGridLines="0" tabSelected="1" view="pageBreakPreview" zoomScale="115" zoomScaleNormal="100" zoomScaleSheetLayoutView="115" workbookViewId="0">
      <selection activeCell="E28" sqref="E28"/>
    </sheetView>
  </sheetViews>
  <sheetFormatPr defaultColWidth="12.5703125" defaultRowHeight="12.75" x14ac:dyDescent="0.2"/>
  <cols>
    <col min="1" max="1" width="5.5703125" style="3" bestFit="1" customWidth="1"/>
    <col min="2" max="2" width="29.5703125" style="3" customWidth="1"/>
    <col min="3" max="4" width="8.5703125" style="3" customWidth="1"/>
    <col min="5" max="5" width="9.85546875" style="3" bestFit="1" customWidth="1"/>
    <col min="6" max="6" width="8.5703125" style="3" customWidth="1"/>
    <col min="7" max="7" width="9.42578125" style="3" bestFit="1" customWidth="1"/>
    <col min="8" max="8" width="10.5703125" style="3" customWidth="1"/>
    <col min="9" max="10" width="8.5703125" style="3" customWidth="1"/>
    <col min="11" max="11" width="10.140625" style="3" bestFit="1" customWidth="1"/>
    <col min="12" max="14" width="8.5703125" style="3" customWidth="1"/>
    <col min="15" max="15" width="9.85546875" style="3" bestFit="1" customWidth="1"/>
    <col min="16" max="16" width="10.5703125" style="3" customWidth="1"/>
    <col min="17" max="17" width="10.5703125" style="3" bestFit="1" customWidth="1"/>
    <col min="18" max="18" width="11.5703125" style="3" customWidth="1"/>
    <col min="19" max="19" width="3" style="3" customWidth="1"/>
    <col min="20" max="20" width="15.5703125" style="6" customWidth="1"/>
    <col min="21" max="21" width="15.140625" style="6" customWidth="1"/>
    <col min="22" max="22" width="16.42578125" style="6" customWidth="1"/>
    <col min="23" max="23" width="13.85546875" style="6" customWidth="1"/>
    <col min="24" max="24" width="16.5703125" style="6" customWidth="1"/>
    <col min="25" max="25" width="11.5703125" style="6" bestFit="1" customWidth="1"/>
    <col min="26" max="26" width="17.5703125" style="6" customWidth="1"/>
    <col min="27" max="49" width="12.5703125" style="6"/>
    <col min="50" max="16384" width="12.5703125" style="3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1"/>
      <c r="S1" s="4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1"/>
      <c r="R2" s="7"/>
      <c r="S2" s="4"/>
      <c r="T2" s="5"/>
      <c r="U2" s="5"/>
      <c r="V2" s="5"/>
      <c r="W2" s="5"/>
      <c r="X2" s="5"/>
      <c r="Y2" s="5"/>
      <c r="Z2" s="5"/>
    </row>
    <row r="3" spans="1:2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1"/>
      <c r="R3" s="8" t="s">
        <v>0</v>
      </c>
      <c r="S3" s="1"/>
      <c r="T3" s="5"/>
      <c r="U3" s="9"/>
      <c r="V3" s="5"/>
      <c r="W3" s="5"/>
      <c r="X3" s="5"/>
      <c r="Y3" s="5"/>
      <c r="Z3" s="5"/>
    </row>
    <row r="4" spans="1:26" x14ac:dyDescent="0.2">
      <c r="A4" s="10"/>
      <c r="B4" s="11"/>
      <c r="C4" s="11"/>
      <c r="D4" s="11"/>
      <c r="E4" s="11"/>
      <c r="F4" s="11"/>
      <c r="G4" s="11"/>
      <c r="H4" s="11"/>
      <c r="I4" s="12" t="s">
        <v>1</v>
      </c>
      <c r="J4" s="11"/>
      <c r="K4" s="11"/>
      <c r="L4" s="11"/>
      <c r="M4" s="11"/>
      <c r="N4" s="11"/>
      <c r="O4" s="13"/>
      <c r="P4" s="13"/>
      <c r="Q4" s="14"/>
      <c r="R4" s="7"/>
      <c r="S4" s="1"/>
      <c r="T4" s="5"/>
      <c r="U4" s="5"/>
      <c r="V4" s="5"/>
      <c r="W4" s="5"/>
      <c r="X4" s="5"/>
      <c r="Y4" s="5"/>
    </row>
    <row r="5" spans="1:26" x14ac:dyDescent="0.2">
      <c r="A5" s="10"/>
      <c r="B5" s="11"/>
      <c r="C5" s="11"/>
      <c r="D5" s="11"/>
      <c r="E5" s="11"/>
      <c r="F5" s="11"/>
      <c r="G5" s="11"/>
      <c r="H5" s="11"/>
      <c r="I5" s="12" t="s">
        <v>2</v>
      </c>
      <c r="J5" s="11"/>
      <c r="K5" s="11"/>
      <c r="L5" s="11"/>
      <c r="M5" s="11"/>
      <c r="N5" s="11"/>
      <c r="O5" s="11"/>
      <c r="P5" s="11"/>
      <c r="Q5" s="14"/>
      <c r="R5" s="11"/>
      <c r="S5" s="1"/>
      <c r="T5" s="5"/>
      <c r="U5" s="5"/>
      <c r="V5" s="5"/>
      <c r="W5" s="5"/>
      <c r="X5" s="15"/>
      <c r="Y5" s="5"/>
      <c r="Z5" s="5"/>
    </row>
    <row r="6" spans="1:26" x14ac:dyDescent="0.2">
      <c r="A6" s="10"/>
      <c r="B6" s="11"/>
      <c r="C6" s="11"/>
      <c r="D6" s="11"/>
      <c r="E6" s="11"/>
      <c r="F6" s="11"/>
      <c r="G6" s="11"/>
      <c r="H6" s="11"/>
      <c r="I6" s="12" t="s">
        <v>113</v>
      </c>
      <c r="J6" s="11"/>
      <c r="K6" s="11"/>
      <c r="L6" s="11"/>
      <c r="M6" s="11"/>
      <c r="N6" s="11"/>
      <c r="O6" s="11"/>
      <c r="P6" s="11"/>
      <c r="Q6" s="16"/>
      <c r="R6" s="11"/>
      <c r="S6" s="1"/>
      <c r="T6" s="17"/>
      <c r="U6" s="5"/>
      <c r="V6" s="5"/>
      <c r="W6" s="5"/>
      <c r="X6" s="18"/>
      <c r="Y6" s="5"/>
      <c r="Z6" s="18"/>
    </row>
    <row r="7" spans="1:2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7"/>
      <c r="U7" s="5"/>
      <c r="V7" s="5"/>
      <c r="W7" s="5"/>
      <c r="X7" s="5"/>
      <c r="Y7" s="5"/>
      <c r="Z7" s="5"/>
    </row>
    <row r="8" spans="1:26" x14ac:dyDescent="0.2">
      <c r="A8" s="10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2" t="s">
        <v>4</v>
      </c>
      <c r="P8" s="1"/>
      <c r="Q8" s="1"/>
      <c r="R8" s="12" t="s">
        <v>5</v>
      </c>
      <c r="S8" s="19"/>
      <c r="T8" s="17"/>
      <c r="V8" s="19"/>
      <c r="W8" s="19"/>
      <c r="X8" s="19"/>
      <c r="Y8" s="19"/>
      <c r="Z8" s="19"/>
    </row>
    <row r="9" spans="1:26" x14ac:dyDescent="0.2">
      <c r="A9" s="20" t="s">
        <v>6</v>
      </c>
      <c r="B9" s="21" t="s">
        <v>7</v>
      </c>
      <c r="C9" s="22">
        <f>WNA!C10</f>
        <v>42582</v>
      </c>
      <c r="D9" s="22">
        <f>WNA!D10</f>
        <v>42613</v>
      </c>
      <c r="E9" s="22">
        <f>WNA!E10</f>
        <v>42643</v>
      </c>
      <c r="F9" s="22">
        <f>WNA!F10</f>
        <v>42674</v>
      </c>
      <c r="G9" s="22">
        <f>WNA!G10</f>
        <v>42704</v>
      </c>
      <c r="H9" s="22">
        <f>WNA!H10</f>
        <v>42735</v>
      </c>
      <c r="I9" s="22">
        <f>WNA!I10</f>
        <v>42766</v>
      </c>
      <c r="J9" s="22">
        <f>WNA!J10</f>
        <v>42794</v>
      </c>
      <c r="K9" s="22">
        <f>WNA!K10</f>
        <v>42825</v>
      </c>
      <c r="L9" s="22">
        <f>WNA!L10</f>
        <v>42855</v>
      </c>
      <c r="M9" s="22">
        <f>WNA!M10</f>
        <v>42886</v>
      </c>
      <c r="N9" s="22">
        <f>WNA!N10</f>
        <v>42916</v>
      </c>
      <c r="O9" s="23" t="s">
        <v>8</v>
      </c>
      <c r="P9" s="23" t="s">
        <v>9</v>
      </c>
      <c r="Q9" s="23" t="s">
        <v>10</v>
      </c>
      <c r="R9" s="23" t="s">
        <v>11</v>
      </c>
      <c r="S9" s="5"/>
      <c r="T9" s="17"/>
      <c r="V9" s="5"/>
      <c r="W9" s="24"/>
      <c r="Y9" s="5"/>
      <c r="Z9" s="5"/>
    </row>
    <row r="10" spans="1:26" x14ac:dyDescent="0.2">
      <c r="A10" s="1"/>
      <c r="B10" s="1"/>
      <c r="C10" s="25" t="s">
        <v>12</v>
      </c>
      <c r="D10" s="25" t="s">
        <v>13</v>
      </c>
      <c r="E10" s="12" t="s">
        <v>14</v>
      </c>
      <c r="F10" s="26" t="s">
        <v>15</v>
      </c>
      <c r="G10" s="27" t="s">
        <v>16</v>
      </c>
      <c r="H10" s="27" t="s">
        <v>17</v>
      </c>
      <c r="I10" s="27" t="s">
        <v>18</v>
      </c>
      <c r="J10" s="27" t="s">
        <v>19</v>
      </c>
      <c r="K10" s="27" t="s">
        <v>20</v>
      </c>
      <c r="L10" s="27" t="s">
        <v>21</v>
      </c>
      <c r="M10" s="27" t="s">
        <v>22</v>
      </c>
      <c r="N10" s="27" t="s">
        <v>23</v>
      </c>
      <c r="O10" s="27" t="s">
        <v>24</v>
      </c>
      <c r="P10" s="27" t="s">
        <v>25</v>
      </c>
      <c r="Q10" s="27" t="s">
        <v>26</v>
      </c>
      <c r="R10" s="25" t="s">
        <v>27</v>
      </c>
      <c r="S10" s="19"/>
      <c r="T10" s="17"/>
      <c r="V10" s="5"/>
      <c r="W10" s="19"/>
      <c r="X10" s="5"/>
      <c r="Y10" s="5"/>
      <c r="Z10" s="19"/>
    </row>
    <row r="11" spans="1:2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9"/>
      <c r="T11" s="17"/>
      <c r="V11" s="19"/>
      <c r="W11" s="19"/>
      <c r="X11" s="19"/>
      <c r="Y11" s="19"/>
      <c r="Z11" s="19"/>
    </row>
    <row r="12" spans="1:26" x14ac:dyDescent="0.2">
      <c r="A12" s="12">
        <v>1</v>
      </c>
      <c r="B12" s="28" t="s">
        <v>28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30"/>
      <c r="Q12" s="19"/>
      <c r="R12" s="19"/>
      <c r="X12" s="19"/>
      <c r="Y12" s="19"/>
      <c r="Z12" s="19"/>
    </row>
    <row r="13" spans="1:26" x14ac:dyDescent="0.2">
      <c r="A13" s="12">
        <v>2</v>
      </c>
      <c r="B13" s="1" t="s">
        <v>29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1">
        <f>SUM(C13:N13)</f>
        <v>0</v>
      </c>
      <c r="P13" s="31"/>
      <c r="Q13" s="32">
        <v>19.059999999999999</v>
      </c>
      <c r="R13" s="33">
        <f>O13*Q13</f>
        <v>0</v>
      </c>
      <c r="V13" s="34"/>
      <c r="W13" s="33"/>
    </row>
    <row r="14" spans="1:26" x14ac:dyDescent="0.2">
      <c r="A14" s="12">
        <v>3</v>
      </c>
      <c r="B14" s="1" t="s">
        <v>30</v>
      </c>
      <c r="C14" s="2">
        <f>WNA!C38</f>
        <v>-16548</v>
      </c>
      <c r="D14" s="2">
        <f>WNA!D38</f>
        <v>13523</v>
      </c>
      <c r="E14" s="2">
        <f>WNA!E38</f>
        <v>-9563</v>
      </c>
      <c r="F14" s="2">
        <f>WNA!F38</f>
        <v>136686</v>
      </c>
      <c r="G14" s="2">
        <f>WNA!G38</f>
        <v>464986</v>
      </c>
      <c r="H14" s="2">
        <f>WNA!H38</f>
        <v>103885</v>
      </c>
      <c r="I14" s="2">
        <f>WNA!I38</f>
        <v>-27694</v>
      </c>
      <c r="J14" s="2">
        <f>WNA!J38</f>
        <v>574381</v>
      </c>
      <c r="K14" s="2">
        <f>WNA!K38</f>
        <v>378639</v>
      </c>
      <c r="L14" s="2">
        <f>WNA!L38</f>
        <v>110974</v>
      </c>
      <c r="M14" s="2">
        <f>WNA!M38</f>
        <v>100773</v>
      </c>
      <c r="N14" s="2">
        <f>WNA!N38</f>
        <v>1784</v>
      </c>
      <c r="O14" s="31"/>
      <c r="P14" s="31">
        <f>SUM(C14:N14)</f>
        <v>1831826</v>
      </c>
      <c r="Q14" s="35">
        <v>1.534</v>
      </c>
      <c r="R14" s="31">
        <f>P14*Q14</f>
        <v>2810021.0840000003</v>
      </c>
      <c r="T14" s="34"/>
      <c r="U14" s="36"/>
      <c r="V14" s="34"/>
      <c r="W14" s="33"/>
    </row>
    <row r="15" spans="1:26" x14ac:dyDescent="0.2">
      <c r="A15" s="12">
        <v>4</v>
      </c>
      <c r="B15" s="1" t="s">
        <v>31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1">
        <f>SUM(C15:N15)</f>
        <v>0</v>
      </c>
      <c r="Q15" s="35">
        <v>0.95</v>
      </c>
      <c r="R15" s="31">
        <f>P15*Q15</f>
        <v>0</v>
      </c>
      <c r="T15" s="34"/>
      <c r="W15" s="33"/>
    </row>
    <row r="16" spans="1:26" x14ac:dyDescent="0.2">
      <c r="A16" s="12">
        <v>5</v>
      </c>
      <c r="B16" s="1" t="s">
        <v>32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1">
        <v>0</v>
      </c>
      <c r="Q16" s="35">
        <v>0.74</v>
      </c>
      <c r="R16" s="31">
        <f>P16*Q16</f>
        <v>0</v>
      </c>
      <c r="T16" s="34"/>
    </row>
    <row r="17" spans="1:23" x14ac:dyDescent="0.2">
      <c r="A17" s="12">
        <v>6</v>
      </c>
      <c r="B17" s="37" t="s">
        <v>33</v>
      </c>
      <c r="C17" s="38">
        <f t="shared" ref="C17:N17" si="0">C14+C15+C16</f>
        <v>-16548</v>
      </c>
      <c r="D17" s="38">
        <f t="shared" si="0"/>
        <v>13523</v>
      </c>
      <c r="E17" s="38">
        <f t="shared" si="0"/>
        <v>-9563</v>
      </c>
      <c r="F17" s="38">
        <f t="shared" si="0"/>
        <v>136686</v>
      </c>
      <c r="G17" s="38">
        <f t="shared" si="0"/>
        <v>464986</v>
      </c>
      <c r="H17" s="38">
        <f t="shared" si="0"/>
        <v>103885</v>
      </c>
      <c r="I17" s="38">
        <f t="shared" si="0"/>
        <v>-27694</v>
      </c>
      <c r="J17" s="38">
        <f t="shared" si="0"/>
        <v>574381</v>
      </c>
      <c r="K17" s="38">
        <f t="shared" si="0"/>
        <v>378639</v>
      </c>
      <c r="L17" s="38">
        <f t="shared" si="0"/>
        <v>110974</v>
      </c>
      <c r="M17" s="38">
        <f t="shared" si="0"/>
        <v>100773</v>
      </c>
      <c r="N17" s="38">
        <f t="shared" si="0"/>
        <v>1784</v>
      </c>
      <c r="O17" s="38">
        <f>O13</f>
        <v>0</v>
      </c>
      <c r="P17" s="38">
        <f>SUM(P14:P16)</f>
        <v>1831826</v>
      </c>
      <c r="Q17" s="37"/>
      <c r="R17" s="39">
        <f>SUM(R13:R16)</f>
        <v>2810021.0840000003</v>
      </c>
      <c r="S17" s="1"/>
      <c r="T17" s="40"/>
      <c r="W17" s="41"/>
    </row>
    <row r="18" spans="1:23" x14ac:dyDescent="0.2">
      <c r="A18" s="12">
        <v>7</v>
      </c>
      <c r="B18" s="5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5"/>
      <c r="R18" s="9"/>
      <c r="S18" s="1"/>
      <c r="T18" s="5"/>
      <c r="U18" s="42"/>
    </row>
    <row r="19" spans="1:23" x14ac:dyDescent="0.2">
      <c r="A19" s="12">
        <v>8</v>
      </c>
      <c r="B19" s="28" t="s">
        <v>34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"/>
      <c r="P19" s="2"/>
      <c r="Q19" s="1"/>
      <c r="R19" s="1"/>
      <c r="S19" s="1"/>
      <c r="T19" s="5"/>
    </row>
    <row r="20" spans="1:23" x14ac:dyDescent="0.2">
      <c r="A20" s="43">
        <v>9</v>
      </c>
      <c r="B20" s="1" t="s">
        <v>29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1">
        <f>SUM(C20:N20)</f>
        <v>0</v>
      </c>
      <c r="P20" s="30"/>
      <c r="Q20" s="44">
        <v>49.74</v>
      </c>
      <c r="R20" s="33">
        <f>O20*Q20</f>
        <v>0</v>
      </c>
      <c r="S20" s="1"/>
      <c r="T20" s="5"/>
    </row>
    <row r="21" spans="1:23" x14ac:dyDescent="0.2">
      <c r="A21" s="43">
        <v>10</v>
      </c>
      <c r="B21" s="1" t="s">
        <v>30</v>
      </c>
      <c r="C21" s="2">
        <f>WNA!C65</f>
        <v>-5266.402899787402</v>
      </c>
      <c r="D21" s="2">
        <f>WNA!D65</f>
        <v>17094.445134674974</v>
      </c>
      <c r="E21" s="2">
        <f>WNA!E65</f>
        <v>-16237.832069732065</v>
      </c>
      <c r="F21" s="2">
        <f>WNA!F65</f>
        <v>5191.5500694927787</v>
      </c>
      <c r="G21" s="2">
        <f>WNA!G65</f>
        <v>211931.65962864098</v>
      </c>
      <c r="H21" s="2">
        <f>WNA!H65</f>
        <v>45849.713192298826</v>
      </c>
      <c r="I21" s="2">
        <f>WNA!I65</f>
        <v>-70124.72790736967</v>
      </c>
      <c r="J21" s="2">
        <f>WNA!J65</f>
        <v>165460.88931709388</v>
      </c>
      <c r="K21" s="2">
        <f>WNA!K65</f>
        <v>123353.91040188959</v>
      </c>
      <c r="L21" s="2">
        <f>WNA!L65</f>
        <v>65693.602765330405</v>
      </c>
      <c r="M21" s="2">
        <f>WNA!M65</f>
        <v>48897.628180783933</v>
      </c>
      <c r="N21" s="2">
        <f>WNA!N65</f>
        <v>22791.380848541834</v>
      </c>
      <c r="O21" s="31"/>
      <c r="P21" s="31">
        <f>SUM(C21:N21)</f>
        <v>614635.816661858</v>
      </c>
      <c r="Q21" s="35">
        <v>1.534</v>
      </c>
      <c r="R21" s="31">
        <f>P21*Q21</f>
        <v>942851.34275929024</v>
      </c>
      <c r="S21" s="1"/>
      <c r="T21" s="45"/>
    </row>
    <row r="22" spans="1:23" x14ac:dyDescent="0.2">
      <c r="A22" s="12">
        <v>11</v>
      </c>
      <c r="B22" s="1" t="s">
        <v>31</v>
      </c>
      <c r="C22" s="2">
        <f>WNA!C66</f>
        <v>-937.59710021259752</v>
      </c>
      <c r="D22" s="2">
        <f>WNA!D66</f>
        <v>3271.5548653250248</v>
      </c>
      <c r="E22" s="2">
        <f>WNA!E66</f>
        <v>-2712.1679302679372</v>
      </c>
      <c r="F22" s="2">
        <f>WNA!F66</f>
        <v>1919.4499305072211</v>
      </c>
      <c r="G22" s="2">
        <f>WNA!G66</f>
        <v>4062.340371359006</v>
      </c>
      <c r="H22" s="2">
        <f>WNA!H66</f>
        <v>4708.2868077011799</v>
      </c>
      <c r="I22" s="2">
        <f>WNA!I66</f>
        <v>-11996.272092630335</v>
      </c>
      <c r="J22" s="2">
        <f>WNA!J66</f>
        <v>20111.110682906114</v>
      </c>
      <c r="K22" s="2">
        <f>WNA!K66</f>
        <v>14036.089598110409</v>
      </c>
      <c r="L22" s="2">
        <f>WNA!L66</f>
        <v>6443.3972346695837</v>
      </c>
      <c r="M22" s="2">
        <f>WNA!M66</f>
        <v>6746.3718192160686</v>
      </c>
      <c r="N22" s="2">
        <f>WNA!N66</f>
        <v>1461.6191514581653</v>
      </c>
      <c r="O22" s="31"/>
      <c r="P22" s="31">
        <f>SUM(C22:N22)</f>
        <v>47114.183338141898</v>
      </c>
      <c r="Q22" s="35">
        <v>0.95</v>
      </c>
      <c r="R22" s="31">
        <f>P22*Q22</f>
        <v>44758.474171234804</v>
      </c>
      <c r="S22" s="1"/>
      <c r="T22" s="45"/>
      <c r="V22" s="36"/>
    </row>
    <row r="23" spans="1:23" x14ac:dyDescent="0.2">
      <c r="A23" s="12">
        <v>12</v>
      </c>
      <c r="B23" s="1" t="s">
        <v>32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1"/>
      <c r="P23" s="31">
        <f>SUM(C23:N23)</f>
        <v>0</v>
      </c>
      <c r="Q23" s="35">
        <v>0.74</v>
      </c>
      <c r="R23" s="31">
        <f>P23*Q23</f>
        <v>0</v>
      </c>
      <c r="S23" s="1"/>
      <c r="T23" s="45"/>
      <c r="V23" s="36"/>
    </row>
    <row r="24" spans="1:23" x14ac:dyDescent="0.2">
      <c r="A24" s="12">
        <v>13</v>
      </c>
      <c r="B24" s="37" t="s">
        <v>33</v>
      </c>
      <c r="C24" s="38">
        <f>SUM(C21:C23)</f>
        <v>-6204</v>
      </c>
      <c r="D24" s="38">
        <f t="shared" ref="D24:N24" si="1">SUM(D21:D23)</f>
        <v>20366</v>
      </c>
      <c r="E24" s="38">
        <f t="shared" si="1"/>
        <v>-18950.000000000004</v>
      </c>
      <c r="F24" s="38">
        <f t="shared" si="1"/>
        <v>7111</v>
      </c>
      <c r="G24" s="38">
        <f t="shared" si="1"/>
        <v>215993.99999999997</v>
      </c>
      <c r="H24" s="38">
        <f t="shared" si="1"/>
        <v>50558.000000000007</v>
      </c>
      <c r="I24" s="38">
        <f t="shared" si="1"/>
        <v>-82121</v>
      </c>
      <c r="J24" s="38">
        <f t="shared" si="1"/>
        <v>185572</v>
      </c>
      <c r="K24" s="38">
        <f t="shared" si="1"/>
        <v>137390</v>
      </c>
      <c r="L24" s="38">
        <f t="shared" si="1"/>
        <v>72136.999999999985</v>
      </c>
      <c r="M24" s="38">
        <f t="shared" si="1"/>
        <v>55644</v>
      </c>
      <c r="N24" s="38">
        <f t="shared" si="1"/>
        <v>24253</v>
      </c>
      <c r="O24" s="38">
        <f>O20</f>
        <v>0</v>
      </c>
      <c r="P24" s="38">
        <f>SUM(P21:P23)</f>
        <v>661749.99999999988</v>
      </c>
      <c r="Q24" s="37"/>
      <c r="R24" s="39">
        <f>SUM(R20:R23)</f>
        <v>987609.816930525</v>
      </c>
      <c r="S24" s="1"/>
      <c r="T24" s="40"/>
    </row>
    <row r="25" spans="1:23" x14ac:dyDescent="0.2">
      <c r="A25" s="12">
        <v>14</v>
      </c>
    </row>
    <row r="26" spans="1:23" x14ac:dyDescent="0.2">
      <c r="A26" s="12">
        <v>15</v>
      </c>
      <c r="B26" s="28" t="s">
        <v>35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"/>
      <c r="P26" s="2"/>
      <c r="Q26" s="35"/>
      <c r="R26" s="8"/>
      <c r="S26" s="1"/>
      <c r="T26" s="5"/>
      <c r="U26" s="42"/>
    </row>
    <row r="27" spans="1:23" x14ac:dyDescent="0.2">
      <c r="A27" s="12">
        <v>16</v>
      </c>
      <c r="B27" s="1" t="s">
        <v>29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1">
        <f>SUM(C27:N27)</f>
        <v>0</v>
      </c>
      <c r="P27" s="30"/>
      <c r="Q27" s="44">
        <f>Q50</f>
        <v>0</v>
      </c>
      <c r="R27" s="33">
        <f>O27*Q27</f>
        <v>0</v>
      </c>
      <c r="S27" s="1"/>
      <c r="T27" s="5"/>
    </row>
    <row r="28" spans="1:23" x14ac:dyDescent="0.2">
      <c r="A28" s="12">
        <v>17</v>
      </c>
      <c r="B28" s="1" t="s">
        <v>30</v>
      </c>
      <c r="C28" s="2">
        <f>WNA!C92</f>
        <v>3020.7197211409962</v>
      </c>
      <c r="D28" s="2">
        <f>WNA!D92</f>
        <v>4593.0862179653868</v>
      </c>
      <c r="E28" s="2">
        <f>WNA!E92</f>
        <v>-4139.071393434092</v>
      </c>
      <c r="F28" s="2">
        <f>WNA!F92</f>
        <v>9690.5423682328783</v>
      </c>
      <c r="G28" s="2">
        <f>WNA!G92</f>
        <v>34013.069164076129</v>
      </c>
      <c r="H28" s="2">
        <f>WNA!H92</f>
        <v>7895.3189170631467</v>
      </c>
      <c r="I28" s="2">
        <f>WNA!I92</f>
        <v>-3027.0032802698324</v>
      </c>
      <c r="J28" s="2">
        <f>WNA!J92</f>
        <v>37225.901903050719</v>
      </c>
      <c r="K28" s="2">
        <f>WNA!K92</f>
        <v>23444.389553063018</v>
      </c>
      <c r="L28" s="2">
        <f>WNA!L92</f>
        <v>5657.6101251560922</v>
      </c>
      <c r="M28" s="2">
        <f>WNA!M92</f>
        <v>6973.3190394285484</v>
      </c>
      <c r="N28" s="2">
        <f>WNA!N92</f>
        <v>2065.5742053721096</v>
      </c>
      <c r="O28" s="31"/>
      <c r="P28" s="31">
        <f>SUM(C28:N28)</f>
        <v>127413.4565408451</v>
      </c>
      <c r="Q28" s="35">
        <f>Q51</f>
        <v>0</v>
      </c>
      <c r="R28" s="31">
        <f>P28*Q28</f>
        <v>0</v>
      </c>
      <c r="S28" s="1"/>
      <c r="T28" s="5"/>
    </row>
    <row r="29" spans="1:23" x14ac:dyDescent="0.2">
      <c r="A29" s="12">
        <v>18</v>
      </c>
      <c r="B29" s="1" t="s">
        <v>31</v>
      </c>
      <c r="C29" s="2">
        <f>WNA!C93</f>
        <v>174.28027885900394</v>
      </c>
      <c r="D29" s="2">
        <f>WNA!D93</f>
        <v>312.9137820346138</v>
      </c>
      <c r="E29" s="2">
        <f>WNA!E93</f>
        <v>-446.92860656590767</v>
      </c>
      <c r="F29" s="2">
        <f>WNA!F93</f>
        <v>1146.4576317671206</v>
      </c>
      <c r="G29" s="2">
        <f>WNA!G93</f>
        <v>3916.9308359238712</v>
      </c>
      <c r="H29" s="2">
        <f>WNA!H93</f>
        <v>1653.6810829368535</v>
      </c>
      <c r="I29" s="2">
        <f>WNA!I93</f>
        <v>-897.99671973016734</v>
      </c>
      <c r="J29" s="2">
        <f>WNA!J93</f>
        <v>7538.0980969492766</v>
      </c>
      <c r="K29" s="2">
        <f>WNA!K93</f>
        <v>4080.6104469369825</v>
      </c>
      <c r="L29" s="2">
        <f>WNA!L93</f>
        <v>1031.3898748439085</v>
      </c>
      <c r="M29" s="2">
        <f>WNA!M93</f>
        <v>492.6809605714526</v>
      </c>
      <c r="N29" s="2">
        <f>WNA!N93</f>
        <v>299.42579462789035</v>
      </c>
      <c r="O29" s="31"/>
      <c r="P29" s="31">
        <f>SUM(C29:N29)</f>
        <v>19301.543459154898</v>
      </c>
      <c r="Q29" s="35">
        <f>Q52</f>
        <v>0</v>
      </c>
      <c r="R29" s="31">
        <f>P29*Q29</f>
        <v>0</v>
      </c>
      <c r="T29" s="5"/>
    </row>
    <row r="30" spans="1:23" x14ac:dyDescent="0.2">
      <c r="A30" s="12">
        <v>19</v>
      </c>
      <c r="B30" s="1" t="s">
        <v>32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1"/>
      <c r="P30" s="31">
        <f>SUM(C30:N30)</f>
        <v>0</v>
      </c>
      <c r="Q30" s="35">
        <f>Q53</f>
        <v>0</v>
      </c>
      <c r="R30" s="31">
        <f>P30*Q30</f>
        <v>0</v>
      </c>
      <c r="T30" s="46"/>
    </row>
    <row r="31" spans="1:23" x14ac:dyDescent="0.2">
      <c r="A31" s="12">
        <v>20</v>
      </c>
      <c r="B31" s="37" t="s">
        <v>33</v>
      </c>
      <c r="C31" s="38">
        <f>SUM(C28:C30)</f>
        <v>3195</v>
      </c>
      <c r="D31" s="38">
        <f t="shared" ref="D31:N31" si="2">SUM(D28:D30)</f>
        <v>4906.0000000000009</v>
      </c>
      <c r="E31" s="38">
        <f t="shared" si="2"/>
        <v>-4586</v>
      </c>
      <c r="F31" s="38">
        <f t="shared" si="2"/>
        <v>10836.999999999998</v>
      </c>
      <c r="G31" s="38">
        <f t="shared" si="2"/>
        <v>37930</v>
      </c>
      <c r="H31" s="38">
        <f t="shared" si="2"/>
        <v>9549</v>
      </c>
      <c r="I31" s="38">
        <f t="shared" si="2"/>
        <v>-3925</v>
      </c>
      <c r="J31" s="38">
        <f t="shared" si="2"/>
        <v>44763.999999999993</v>
      </c>
      <c r="K31" s="38">
        <f t="shared" si="2"/>
        <v>27525</v>
      </c>
      <c r="L31" s="38">
        <f t="shared" si="2"/>
        <v>6689.0000000000009</v>
      </c>
      <c r="M31" s="38">
        <f t="shared" si="2"/>
        <v>7466.0000000000009</v>
      </c>
      <c r="N31" s="38">
        <f t="shared" si="2"/>
        <v>2365</v>
      </c>
      <c r="O31" s="38">
        <f>O27</f>
        <v>0</v>
      </c>
      <c r="P31" s="38">
        <f>SUM(P28:P30)</f>
        <v>146715</v>
      </c>
      <c r="Q31" s="37"/>
      <c r="R31" s="39">
        <f>SUM(R27:R30)</f>
        <v>0</v>
      </c>
      <c r="S31" s="1"/>
      <c r="T31" s="46"/>
      <c r="V31" s="36"/>
    </row>
    <row r="32" spans="1:23" x14ac:dyDescent="0.2">
      <c r="A32" s="12"/>
      <c r="S32" s="1"/>
      <c r="T32" s="46"/>
      <c r="V32" s="36"/>
    </row>
    <row r="33" spans="1:22" x14ac:dyDescent="0.2">
      <c r="A33" s="12"/>
      <c r="I33" s="5"/>
      <c r="S33" s="1"/>
      <c r="T33" s="46"/>
      <c r="V33" s="36"/>
    </row>
    <row r="34" spans="1:22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"/>
      <c r="T34" s="46"/>
      <c r="U34" s="5"/>
      <c r="V34" s="36"/>
    </row>
    <row r="35" spans="1:22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"/>
      <c r="T35" s="46"/>
      <c r="U35" s="5"/>
      <c r="V35" s="36"/>
    </row>
    <row r="36" spans="1:22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5"/>
      <c r="T36" s="40"/>
      <c r="U36" s="5"/>
      <c r="V36" s="36"/>
    </row>
    <row r="37" spans="1:22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T37" s="46"/>
    </row>
    <row r="38" spans="1:22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T38" s="46"/>
    </row>
    <row r="39" spans="1:22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22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22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22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22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22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2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22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22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22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26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26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26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26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"/>
      <c r="T52" s="5"/>
    </row>
    <row r="53" spans="1:26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26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26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26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26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26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Y58" s="47"/>
      <c r="Z58" s="18"/>
    </row>
    <row r="59" spans="1:26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Y59" s="47"/>
      <c r="Z59" s="18"/>
    </row>
    <row r="60" spans="1:26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Y60" s="47"/>
      <c r="Z60" s="18"/>
    </row>
    <row r="61" spans="1:26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Y61" s="47"/>
      <c r="Z61" s="18"/>
    </row>
    <row r="62" spans="1:26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Y62" s="47"/>
      <c r="Z62" s="18"/>
    </row>
    <row r="63" spans="1:26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Y63" s="47"/>
      <c r="Z63" s="18"/>
    </row>
    <row r="64" spans="1:26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Y64" s="47"/>
      <c r="Z64" s="18"/>
    </row>
    <row r="65" spans="1:26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Y65" s="47"/>
      <c r="Z65" s="18"/>
    </row>
    <row r="66" spans="1:26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Y66" s="47"/>
      <c r="Z66" s="18"/>
    </row>
    <row r="67" spans="1:26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Y67" s="47"/>
      <c r="Z67" s="18"/>
    </row>
    <row r="68" spans="1:26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Y68" s="47"/>
      <c r="Z68" s="18"/>
    </row>
    <row r="69" spans="1:26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Y69" s="47"/>
      <c r="Z69" s="18"/>
    </row>
    <row r="70" spans="1:26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26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1:26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26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1:26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26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26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1:26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26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26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T79" s="41"/>
      <c r="U79" s="41"/>
    </row>
    <row r="80" spans="1:26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1:18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1:18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1:18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1:18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18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1:18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1:18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1:18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1:18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1:18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1:18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1:18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8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1:18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1:18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1:18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1:18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1:18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1:18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1:18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1:18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1:18" x14ac:dyDescent="0.2">
      <c r="A105" s="12"/>
    </row>
    <row r="106" spans="1:18" x14ac:dyDescent="0.2">
      <c r="A106" s="12"/>
    </row>
    <row r="107" spans="1:18" x14ac:dyDescent="0.2">
      <c r="A107" s="12"/>
    </row>
    <row r="108" spans="1:18" x14ac:dyDescent="0.2">
      <c r="A108" s="12"/>
    </row>
    <row r="109" spans="1:18" x14ac:dyDescent="0.2">
      <c r="A109" s="12"/>
    </row>
    <row r="110" spans="1:18" x14ac:dyDescent="0.2">
      <c r="A110" s="12"/>
    </row>
    <row r="111" spans="1:18" x14ac:dyDescent="0.2">
      <c r="A111" s="12"/>
    </row>
    <row r="112" spans="1:18" x14ac:dyDescent="0.2">
      <c r="A112" s="19"/>
    </row>
    <row r="113" spans="1:26" x14ac:dyDescent="0.2">
      <c r="A113" s="19"/>
    </row>
    <row r="114" spans="1:26" x14ac:dyDescent="0.2">
      <c r="A114" s="19"/>
    </row>
    <row r="115" spans="1:26" x14ac:dyDescent="0.2">
      <c r="A115" s="19"/>
    </row>
    <row r="116" spans="1:26" x14ac:dyDescent="0.2">
      <c r="A116" s="19"/>
    </row>
    <row r="117" spans="1:26" x14ac:dyDescent="0.2">
      <c r="A117" s="19"/>
    </row>
    <row r="118" spans="1:26" x14ac:dyDescent="0.2">
      <c r="A118" s="19"/>
    </row>
    <row r="119" spans="1:26" x14ac:dyDescent="0.2">
      <c r="A119" s="19"/>
    </row>
    <row r="120" spans="1:26" x14ac:dyDescent="0.2">
      <c r="A120" s="19"/>
    </row>
    <row r="121" spans="1:26" x14ac:dyDescent="0.2">
      <c r="A121" s="19"/>
    </row>
    <row r="122" spans="1:26" x14ac:dyDescent="0.2">
      <c r="A122" s="5"/>
    </row>
    <row r="123" spans="1:26" x14ac:dyDescent="0.2">
      <c r="A123" s="5"/>
    </row>
    <row r="124" spans="1:26" x14ac:dyDescent="0.2">
      <c r="A124" s="5"/>
    </row>
    <row r="125" spans="1:26" x14ac:dyDescent="0.2">
      <c r="A125" s="5"/>
    </row>
    <row r="126" spans="1:26" x14ac:dyDescent="0.2">
      <c r="A126" s="5"/>
    </row>
    <row r="127" spans="1:26" x14ac:dyDescent="0.2">
      <c r="A127" s="5"/>
      <c r="B127" s="28" t="s">
        <v>36</v>
      </c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1"/>
      <c r="P127" s="1"/>
      <c r="Q127" s="1"/>
      <c r="R127" s="1"/>
      <c r="S127" s="1"/>
      <c r="T127" s="5"/>
      <c r="Y127" s="47"/>
      <c r="Z127" s="18"/>
    </row>
    <row r="128" spans="1:26" x14ac:dyDescent="0.2">
      <c r="A128" s="5"/>
      <c r="B128" s="1" t="s">
        <v>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8">
        <v>1919</v>
      </c>
      <c r="P128" s="1"/>
      <c r="Q128" s="49">
        <v>220</v>
      </c>
      <c r="R128" s="50">
        <v>422180</v>
      </c>
      <c r="S128" s="1"/>
      <c r="T128" s="40"/>
      <c r="Y128" s="47"/>
      <c r="Z128" s="18"/>
    </row>
    <row r="129" spans="1:26" x14ac:dyDescent="0.2">
      <c r="A129" s="5"/>
      <c r="B129" s="3" t="s">
        <v>37</v>
      </c>
      <c r="O129" s="48">
        <v>1859</v>
      </c>
      <c r="P129" s="1"/>
      <c r="Q129" s="49">
        <v>50</v>
      </c>
      <c r="R129" s="48">
        <v>92950</v>
      </c>
      <c r="S129" s="1"/>
      <c r="T129" s="40"/>
      <c r="Y129" s="47"/>
      <c r="Z129" s="18"/>
    </row>
    <row r="130" spans="1:26" x14ac:dyDescent="0.2">
      <c r="A130" s="5"/>
      <c r="B130" s="3" t="s">
        <v>38</v>
      </c>
      <c r="O130" s="51">
        <v>1318</v>
      </c>
      <c r="Q130" s="52" t="s">
        <v>39</v>
      </c>
      <c r="R130" s="53">
        <v>144805</v>
      </c>
      <c r="S130" s="1"/>
      <c r="T130" s="40"/>
      <c r="Y130" s="47"/>
      <c r="Z130" s="18"/>
    </row>
    <row r="131" spans="1:26" x14ac:dyDescent="0.2">
      <c r="A131" s="6"/>
      <c r="B131" s="3" t="s">
        <v>40</v>
      </c>
      <c r="O131" s="31"/>
      <c r="P131" s="54">
        <v>269197.94</v>
      </c>
      <c r="Q131" s="55">
        <v>0.1</v>
      </c>
      <c r="R131" s="48">
        <v>26919.794000000002</v>
      </c>
      <c r="S131" s="1"/>
      <c r="T131" s="56"/>
      <c r="U131" s="36"/>
      <c r="Y131" s="47"/>
      <c r="Z131" s="18"/>
    </row>
    <row r="132" spans="1:26" x14ac:dyDescent="0.2">
      <c r="A132" s="6"/>
      <c r="B132" s="1" t="s">
        <v>41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P132" s="48">
        <v>5468</v>
      </c>
      <c r="Q132" s="57">
        <v>1.19</v>
      </c>
      <c r="R132" s="48">
        <v>6507</v>
      </c>
      <c r="S132" s="1"/>
      <c r="T132" s="58">
        <v>2973</v>
      </c>
      <c r="U132" s="47"/>
      <c r="V132" s="5"/>
      <c r="W132" s="5"/>
      <c r="X132" s="18"/>
      <c r="Y132" s="47"/>
      <c r="Z132" s="18"/>
    </row>
    <row r="133" spans="1:26" x14ac:dyDescent="0.2">
      <c r="A133" s="6"/>
      <c r="B133" s="1" t="s">
        <v>42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P133" s="48">
        <v>4118</v>
      </c>
      <c r="Q133" s="57">
        <v>0.65900000000000003</v>
      </c>
      <c r="R133" s="48">
        <v>2714</v>
      </c>
      <c r="S133" s="1"/>
      <c r="T133" s="58">
        <v>3963</v>
      </c>
      <c r="U133" s="47"/>
      <c r="V133" s="5"/>
      <c r="W133" s="5"/>
      <c r="X133" s="18"/>
      <c r="Y133" s="47"/>
      <c r="Z133" s="18"/>
    </row>
    <row r="134" spans="1:26" x14ac:dyDescent="0.2">
      <c r="A134" s="6"/>
      <c r="B134" s="1" t="s">
        <v>43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P134" s="48">
        <v>0</v>
      </c>
      <c r="Q134" s="57">
        <v>0.43</v>
      </c>
      <c r="R134" s="48">
        <v>0</v>
      </c>
      <c r="S134" s="1"/>
      <c r="T134" s="58">
        <v>0</v>
      </c>
      <c r="U134" s="47"/>
      <c r="V134" s="5"/>
      <c r="W134" s="5"/>
      <c r="X134" s="18"/>
      <c r="Y134" s="47"/>
      <c r="Z134" s="18"/>
    </row>
    <row r="135" spans="1:26" x14ac:dyDescent="0.2">
      <c r="A135" s="6"/>
      <c r="B135" s="1" t="s">
        <v>44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31"/>
      <c r="P135" s="48">
        <v>9204</v>
      </c>
      <c r="Q135" s="57">
        <v>1.19</v>
      </c>
      <c r="R135" s="48">
        <v>10953</v>
      </c>
      <c r="S135" s="1"/>
      <c r="T135" s="59">
        <v>7961</v>
      </c>
      <c r="U135" s="18"/>
      <c r="V135" s="40"/>
      <c r="W135" s="5"/>
      <c r="X135" s="18"/>
      <c r="Y135" s="47"/>
      <c r="Z135" s="18"/>
    </row>
    <row r="136" spans="1:26" x14ac:dyDescent="0.2">
      <c r="A136" s="6"/>
      <c r="B136" s="1" t="s">
        <v>45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31"/>
      <c r="P136" s="48">
        <v>75254</v>
      </c>
      <c r="Q136" s="57">
        <v>0.65900000000000003</v>
      </c>
      <c r="R136" s="48">
        <v>49592</v>
      </c>
      <c r="S136" s="1"/>
      <c r="T136" s="59">
        <v>43904</v>
      </c>
      <c r="U136" s="18"/>
      <c r="V136" s="40"/>
      <c r="W136" s="5"/>
      <c r="X136" s="18"/>
      <c r="Y136" s="47"/>
      <c r="Z136" s="18"/>
    </row>
    <row r="137" spans="1:26" x14ac:dyDescent="0.2">
      <c r="A137" s="6"/>
      <c r="B137" s="1" t="s">
        <v>46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31"/>
      <c r="P137" s="48">
        <v>0</v>
      </c>
      <c r="Q137" s="57">
        <v>0.43</v>
      </c>
      <c r="R137" s="48">
        <v>0</v>
      </c>
      <c r="S137" s="1"/>
      <c r="T137" s="59">
        <v>31193</v>
      </c>
      <c r="U137" s="47"/>
      <c r="V137" s="60"/>
      <c r="W137" s="5"/>
      <c r="X137" s="18"/>
      <c r="Y137" s="47"/>
      <c r="Z137" s="18"/>
    </row>
    <row r="138" spans="1:26" x14ac:dyDescent="0.2">
      <c r="A138" s="6"/>
      <c r="B138" s="1" t="s">
        <v>47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31"/>
      <c r="P138" s="48">
        <v>0</v>
      </c>
      <c r="Q138" s="57">
        <v>1.19</v>
      </c>
      <c r="R138" s="48">
        <v>0</v>
      </c>
      <c r="S138" s="1"/>
      <c r="T138" s="59">
        <v>0</v>
      </c>
      <c r="U138" s="47"/>
      <c r="V138" s="5"/>
      <c r="W138" s="5"/>
      <c r="X138" s="18"/>
      <c r="Y138" s="47"/>
      <c r="Z138" s="18"/>
    </row>
    <row r="139" spans="1:26" x14ac:dyDescent="0.2">
      <c r="A139" s="6"/>
      <c r="B139" s="1" t="s">
        <v>48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31"/>
      <c r="P139" s="48">
        <v>0</v>
      </c>
      <c r="Q139" s="57">
        <v>0.65900000000000003</v>
      </c>
      <c r="R139" s="48">
        <v>0</v>
      </c>
      <c r="S139" s="1"/>
      <c r="T139" s="59">
        <v>0</v>
      </c>
      <c r="U139" s="47"/>
      <c r="V139" s="5"/>
      <c r="W139" s="5"/>
      <c r="X139" s="18"/>
      <c r="Y139" s="47"/>
      <c r="Z139" s="18"/>
    </row>
    <row r="140" spans="1:26" x14ac:dyDescent="0.2">
      <c r="A140" s="6"/>
      <c r="B140" s="1" t="s">
        <v>49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31"/>
      <c r="P140" s="48">
        <v>0</v>
      </c>
      <c r="Q140" s="57">
        <v>0.43</v>
      </c>
      <c r="R140" s="48">
        <v>0</v>
      </c>
      <c r="S140" s="1"/>
      <c r="T140" s="59">
        <v>0</v>
      </c>
      <c r="U140" s="47"/>
      <c r="V140" s="5"/>
      <c r="W140" s="5"/>
      <c r="X140" s="18"/>
      <c r="Y140" s="47"/>
      <c r="Z140" s="18"/>
    </row>
    <row r="141" spans="1:26" x14ac:dyDescent="0.2">
      <c r="A141" s="6"/>
      <c r="B141" s="1" t="s">
        <v>50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P141" s="48">
        <v>329514</v>
      </c>
      <c r="Q141" s="57">
        <v>1.19</v>
      </c>
      <c r="R141" s="48">
        <v>392122</v>
      </c>
      <c r="S141" s="1"/>
      <c r="T141" s="58">
        <v>136328</v>
      </c>
      <c r="U141" s="47"/>
      <c r="V141" s="5"/>
      <c r="W141" s="5"/>
      <c r="X141" s="18"/>
      <c r="Y141" s="47"/>
      <c r="Z141" s="18"/>
    </row>
    <row r="142" spans="1:26" x14ac:dyDescent="0.2">
      <c r="A142" s="6"/>
      <c r="B142" s="1" t="s">
        <v>51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P142" s="48">
        <v>3275044</v>
      </c>
      <c r="Q142" s="57">
        <v>0.65900000000000003</v>
      </c>
      <c r="R142" s="48">
        <v>2158254</v>
      </c>
      <c r="S142" s="1"/>
      <c r="T142" s="58">
        <v>1673184</v>
      </c>
      <c r="U142" s="47"/>
      <c r="V142" s="5"/>
      <c r="W142" s="5"/>
      <c r="X142" s="18"/>
      <c r="Y142" s="47"/>
      <c r="Z142" s="18"/>
    </row>
    <row r="143" spans="1:26" x14ac:dyDescent="0.2">
      <c r="A143" s="6"/>
      <c r="B143" s="1" t="s">
        <v>52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P143" s="48">
        <v>39406</v>
      </c>
      <c r="Q143" s="57">
        <v>0.43</v>
      </c>
      <c r="R143" s="48">
        <v>16945</v>
      </c>
      <c r="S143" s="1"/>
      <c r="T143" s="58">
        <v>39406</v>
      </c>
      <c r="Y143" s="47"/>
      <c r="Z143" s="18"/>
    </row>
    <row r="144" spans="1:26" x14ac:dyDescent="0.2">
      <c r="A144" s="6"/>
      <c r="B144" s="1" t="s">
        <v>53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P144" s="48">
        <v>217118</v>
      </c>
      <c r="Q144" s="57">
        <v>0.53</v>
      </c>
      <c r="R144" s="48">
        <v>115073</v>
      </c>
      <c r="S144" s="1"/>
      <c r="T144" s="58">
        <v>102664</v>
      </c>
      <c r="Y144" s="47"/>
      <c r="Z144" s="18"/>
    </row>
    <row r="145" spans="1:26" x14ac:dyDescent="0.2">
      <c r="A145" s="6"/>
      <c r="B145" s="3" t="s">
        <v>54</v>
      </c>
      <c r="P145" s="61">
        <v>60362</v>
      </c>
      <c r="Q145" s="62">
        <v>0.35909999999999997</v>
      </c>
      <c r="R145" s="48">
        <v>21676</v>
      </c>
      <c r="S145" s="1"/>
      <c r="T145" s="58">
        <v>40054</v>
      </c>
      <c r="Y145" s="47"/>
      <c r="Z145" s="18"/>
    </row>
    <row r="146" spans="1:26" x14ac:dyDescent="0.2">
      <c r="A146" s="6"/>
      <c r="B146" s="1" t="s">
        <v>55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P146" s="63">
        <v>163165</v>
      </c>
      <c r="Q146" s="57">
        <v>0.53</v>
      </c>
      <c r="R146" s="48">
        <v>86477</v>
      </c>
      <c r="S146" s="1"/>
      <c r="T146" s="59">
        <v>214048</v>
      </c>
      <c r="U146" s="18"/>
      <c r="V146" s="5"/>
      <c r="W146" s="60"/>
      <c r="X146" s="18"/>
      <c r="Y146" s="47"/>
      <c r="Z146" s="18"/>
    </row>
    <row r="147" spans="1:26" x14ac:dyDescent="0.2">
      <c r="A147" s="6"/>
      <c r="B147" s="3" t="s">
        <v>56</v>
      </c>
      <c r="P147" s="63">
        <v>0</v>
      </c>
      <c r="Q147" s="62">
        <v>0.35909999999999997</v>
      </c>
      <c r="R147" s="48">
        <v>0</v>
      </c>
      <c r="S147" s="1"/>
      <c r="T147" s="59">
        <v>79</v>
      </c>
      <c r="U147" s="64"/>
      <c r="V147" s="5"/>
      <c r="W147" s="60"/>
      <c r="X147" s="18"/>
      <c r="Y147" s="47"/>
      <c r="Z147" s="18"/>
    </row>
    <row r="148" spans="1:26" x14ac:dyDescent="0.2">
      <c r="A148" s="6"/>
      <c r="B148" s="1" t="s">
        <v>57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31"/>
      <c r="P148" s="48">
        <v>68647</v>
      </c>
      <c r="Q148" s="57">
        <v>0.53</v>
      </c>
      <c r="R148" s="48">
        <v>36383</v>
      </c>
      <c r="S148" s="1"/>
      <c r="T148" s="59">
        <v>39857</v>
      </c>
      <c r="U148" s="47"/>
      <c r="V148" s="5"/>
      <c r="W148" s="5"/>
      <c r="X148" s="18"/>
      <c r="Y148" s="47"/>
      <c r="Z148" s="18"/>
    </row>
    <row r="149" spans="1:26" x14ac:dyDescent="0.2">
      <c r="A149" s="6"/>
      <c r="B149" s="1" t="s">
        <v>58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31"/>
      <c r="P149" s="48">
        <v>0</v>
      </c>
      <c r="Q149" s="62">
        <v>0.35909999999999997</v>
      </c>
      <c r="R149" s="48">
        <v>0</v>
      </c>
      <c r="S149" s="1"/>
      <c r="T149" s="59">
        <v>0</v>
      </c>
      <c r="U149" s="47"/>
      <c r="V149" s="5"/>
      <c r="W149" s="5"/>
      <c r="X149" s="18"/>
      <c r="Y149" s="47"/>
      <c r="Z149" s="18"/>
    </row>
    <row r="150" spans="1:26" x14ac:dyDescent="0.2">
      <c r="A150" s="6"/>
      <c r="B150" s="1" t="s">
        <v>59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P150" s="48">
        <v>2895489</v>
      </c>
      <c r="Q150" s="57">
        <v>0.53</v>
      </c>
      <c r="R150" s="48">
        <v>1534609</v>
      </c>
      <c r="S150" s="1"/>
      <c r="T150" s="59">
        <v>1139246</v>
      </c>
      <c r="U150" s="47"/>
      <c r="V150" s="5"/>
      <c r="W150" s="5"/>
      <c r="X150" s="18"/>
      <c r="Y150" s="47"/>
      <c r="Z150" s="18"/>
    </row>
    <row r="151" spans="1:26" x14ac:dyDescent="0.2">
      <c r="A151" s="6"/>
      <c r="B151" s="1" t="s">
        <v>60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P151" s="48">
        <v>50541</v>
      </c>
      <c r="Q151" s="62">
        <v>0.35909999999999997</v>
      </c>
      <c r="R151" s="48">
        <v>18149</v>
      </c>
      <c r="S151" s="1"/>
      <c r="T151" s="59">
        <v>29348</v>
      </c>
      <c r="U151" s="18"/>
      <c r="V151" s="5"/>
      <c r="W151" s="5"/>
      <c r="X151" s="18"/>
      <c r="Y151" s="47"/>
      <c r="Z151" s="18"/>
    </row>
    <row r="152" spans="1:26" x14ac:dyDescent="0.2">
      <c r="A152" s="6"/>
      <c r="B152" s="1" t="s">
        <v>61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Q152" s="57">
        <v>1.19</v>
      </c>
      <c r="R152" s="48">
        <v>0</v>
      </c>
      <c r="S152" s="1"/>
      <c r="T152" s="40"/>
      <c r="U152" s="65" t="s">
        <v>62</v>
      </c>
      <c r="V152" s="5"/>
      <c r="W152" s="5"/>
      <c r="X152" s="18"/>
      <c r="Y152" s="47"/>
      <c r="Z152" s="18"/>
    </row>
    <row r="153" spans="1:26" x14ac:dyDescent="0.2">
      <c r="A153" s="6"/>
      <c r="B153" s="1" t="s">
        <v>63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66"/>
      <c r="Q153" s="57">
        <v>0.65900000000000003</v>
      </c>
      <c r="R153" s="48">
        <v>0</v>
      </c>
      <c r="S153" s="67"/>
      <c r="T153" s="40"/>
      <c r="U153" s="47"/>
      <c r="V153" s="5"/>
      <c r="W153" s="5"/>
      <c r="X153" s="18"/>
      <c r="Y153" s="47"/>
      <c r="Z153" s="18"/>
    </row>
    <row r="154" spans="1:26" x14ac:dyDescent="0.2">
      <c r="A154" s="6"/>
      <c r="B154" s="1" t="s">
        <v>64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P154" s="66"/>
      <c r="Q154" s="57">
        <v>0.43</v>
      </c>
      <c r="R154" s="48">
        <v>0</v>
      </c>
      <c r="S154" s="1"/>
      <c r="T154" s="56"/>
      <c r="U154" s="47"/>
      <c r="V154" s="5"/>
      <c r="W154" s="5"/>
      <c r="X154" s="18"/>
      <c r="Y154" s="47"/>
      <c r="Z154" s="18"/>
    </row>
    <row r="155" spans="1:26" x14ac:dyDescent="0.2">
      <c r="A155" s="6"/>
      <c r="B155" s="1" t="s">
        <v>65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48">
        <v>74</v>
      </c>
      <c r="P155" s="63">
        <v>645623</v>
      </c>
      <c r="Q155" s="68" t="s">
        <v>39</v>
      </c>
      <c r="R155" s="48">
        <v>227733.52549999999</v>
      </c>
      <c r="S155" s="1"/>
      <c r="T155" s="59">
        <v>312351</v>
      </c>
      <c r="U155" s="47"/>
      <c r="V155" s="5"/>
      <c r="W155" s="5"/>
      <c r="X155" s="18"/>
      <c r="Y155" s="47"/>
      <c r="Z155" s="18"/>
    </row>
    <row r="156" spans="1:26" x14ac:dyDescent="0.2">
      <c r="A156" s="6"/>
      <c r="B156" s="37" t="s">
        <v>66</v>
      </c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69">
        <v>1993</v>
      </c>
      <c r="P156" s="69">
        <v>7838953</v>
      </c>
      <c r="Q156" s="37"/>
      <c r="R156" s="70">
        <v>5364042.3194999993</v>
      </c>
      <c r="S156" s="1"/>
      <c r="T156" s="69">
        <v>3816559</v>
      </c>
      <c r="U156" s="64"/>
      <c r="V156" s="5"/>
      <c r="W156" s="5"/>
      <c r="X156" s="18"/>
      <c r="Y156" s="47"/>
      <c r="Z156" s="18"/>
    </row>
    <row r="157" spans="1:26" x14ac:dyDescent="0.2">
      <c r="A157" s="6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31"/>
      <c r="P157" s="31"/>
      <c r="Q157" s="35"/>
      <c r="R157" s="31"/>
      <c r="S157" s="1"/>
      <c r="T157" s="45"/>
      <c r="U157" s="47"/>
      <c r="V157" s="5"/>
      <c r="W157" s="5"/>
      <c r="X157" s="18"/>
      <c r="Y157" s="47"/>
      <c r="Z157" s="18"/>
    </row>
    <row r="158" spans="1:26" x14ac:dyDescent="0.2">
      <c r="A158" s="6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31"/>
      <c r="P158" s="31"/>
      <c r="Q158" s="35"/>
      <c r="R158" s="31"/>
      <c r="S158" s="1"/>
      <c r="T158" s="31"/>
      <c r="U158" s="47"/>
      <c r="V158" s="5"/>
      <c r="W158" s="5"/>
      <c r="X158" s="18"/>
      <c r="Y158" s="47"/>
      <c r="Z158" s="18"/>
    </row>
    <row r="159" spans="1:26" x14ac:dyDescent="0.2">
      <c r="A159" s="6"/>
      <c r="B159" s="28" t="s">
        <v>67</v>
      </c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31"/>
      <c r="P159" s="31"/>
      <c r="Q159" s="35"/>
      <c r="R159" s="31"/>
      <c r="S159" s="1"/>
      <c r="T159" s="5"/>
      <c r="U159" s="47"/>
      <c r="V159" s="5"/>
      <c r="W159" s="5"/>
      <c r="X159" s="18"/>
      <c r="Y159" s="47"/>
      <c r="Z159" s="18"/>
    </row>
    <row r="160" spans="1:26" x14ac:dyDescent="0.2">
      <c r="A160" s="6"/>
      <c r="B160" s="1" t="s">
        <v>8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48">
        <v>179</v>
      </c>
      <c r="P160" s="31"/>
      <c r="Q160" s="49">
        <v>220</v>
      </c>
      <c r="R160" s="48">
        <v>39380</v>
      </c>
      <c r="S160" s="67"/>
      <c r="T160" s="5"/>
      <c r="U160" s="64"/>
      <c r="V160" s="5"/>
      <c r="W160" s="5"/>
      <c r="X160" s="18"/>
      <c r="Y160" s="47"/>
      <c r="Z160" s="18"/>
    </row>
    <row r="161" spans="1:26" x14ac:dyDescent="0.2">
      <c r="A161" s="6"/>
      <c r="B161" s="3" t="s">
        <v>37</v>
      </c>
      <c r="O161" s="48">
        <v>179</v>
      </c>
      <c r="P161" s="31"/>
      <c r="Q161" s="71">
        <v>50</v>
      </c>
      <c r="R161" s="51">
        <v>8950</v>
      </c>
      <c r="S161" s="67"/>
      <c r="T161" s="40"/>
      <c r="U161" s="64"/>
      <c r="V161" s="5"/>
      <c r="W161" s="5"/>
      <c r="X161" s="18"/>
      <c r="Y161" s="47"/>
      <c r="Z161" s="18"/>
    </row>
    <row r="162" spans="1:26" x14ac:dyDescent="0.2">
      <c r="A162" s="6"/>
      <c r="B162" s="3" t="s">
        <v>38</v>
      </c>
      <c r="O162" s="48">
        <v>132</v>
      </c>
      <c r="P162" s="31"/>
      <c r="Q162" s="68" t="s">
        <v>39</v>
      </c>
      <c r="R162" s="53">
        <v>17220</v>
      </c>
      <c r="S162" s="67"/>
      <c r="T162" s="40"/>
      <c r="U162" s="72" t="s">
        <v>68</v>
      </c>
      <c r="V162" s="5"/>
      <c r="W162" s="5"/>
      <c r="X162" s="18"/>
      <c r="Y162" s="47"/>
      <c r="Z162" s="18"/>
    </row>
    <row r="163" spans="1:26" x14ac:dyDescent="0.2">
      <c r="A163" s="6"/>
      <c r="B163" s="3" t="s">
        <v>40</v>
      </c>
      <c r="O163" s="31"/>
      <c r="P163" s="48">
        <v>189910</v>
      </c>
      <c r="Q163" s="57">
        <v>0.1</v>
      </c>
      <c r="R163" s="48">
        <v>18991</v>
      </c>
      <c r="S163" s="67"/>
      <c r="T163" s="40"/>
      <c r="U163" s="47"/>
      <c r="V163" s="5"/>
      <c r="W163" s="5"/>
      <c r="X163" s="18"/>
      <c r="Y163" s="47"/>
      <c r="Z163" s="18"/>
    </row>
    <row r="164" spans="1:26" x14ac:dyDescent="0.2">
      <c r="A164" s="6"/>
      <c r="B164" s="1" t="s">
        <v>41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31"/>
      <c r="P164" s="48">
        <v>0</v>
      </c>
      <c r="Q164" s="57">
        <v>1.19</v>
      </c>
      <c r="R164" s="48">
        <v>0</v>
      </c>
      <c r="S164" s="1"/>
      <c r="T164" s="40"/>
      <c r="U164" s="47"/>
      <c r="V164" s="5"/>
      <c r="W164" s="5"/>
      <c r="X164" s="18"/>
      <c r="Y164" s="47"/>
      <c r="Z164" s="18"/>
    </row>
    <row r="165" spans="1:26" x14ac:dyDescent="0.2">
      <c r="A165" s="6"/>
      <c r="B165" s="1" t="s">
        <v>42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31"/>
      <c r="P165" s="48">
        <v>0</v>
      </c>
      <c r="Q165" s="57">
        <v>0.65900000000000003</v>
      </c>
      <c r="R165" s="48">
        <v>0</v>
      </c>
      <c r="S165" s="1"/>
      <c r="T165" s="40"/>
      <c r="U165" s="47"/>
      <c r="V165" s="5"/>
      <c r="W165" s="5"/>
      <c r="X165" s="18"/>
      <c r="Y165" s="47"/>
      <c r="Z165" s="18"/>
    </row>
    <row r="166" spans="1:26" x14ac:dyDescent="0.2">
      <c r="A166" s="6"/>
      <c r="B166" s="1" t="s">
        <v>43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31"/>
      <c r="P166" s="48">
        <v>0</v>
      </c>
      <c r="Q166" s="57">
        <v>0.43</v>
      </c>
      <c r="R166" s="48">
        <v>0</v>
      </c>
      <c r="S166" s="1"/>
      <c r="T166" s="40"/>
      <c r="U166" s="47"/>
      <c r="V166" s="5"/>
      <c r="W166" s="5"/>
      <c r="X166" s="18"/>
      <c r="Y166" s="47"/>
      <c r="Z166" s="18"/>
    </row>
    <row r="167" spans="1:26" x14ac:dyDescent="0.2">
      <c r="A167" s="6"/>
      <c r="B167" s="1" t="s">
        <v>44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31"/>
      <c r="P167" s="48">
        <v>0</v>
      </c>
      <c r="Q167" s="57">
        <v>1.19</v>
      </c>
      <c r="R167" s="48">
        <v>0</v>
      </c>
      <c r="S167" s="1"/>
      <c r="T167" s="40"/>
      <c r="U167" s="47"/>
      <c r="V167" s="5"/>
      <c r="W167" s="5"/>
      <c r="X167" s="18"/>
      <c r="Y167" s="47"/>
      <c r="Z167" s="18"/>
    </row>
    <row r="168" spans="1:26" x14ac:dyDescent="0.2">
      <c r="A168" s="6"/>
      <c r="B168" s="1" t="s">
        <v>45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31"/>
      <c r="P168" s="48">
        <v>0</v>
      </c>
      <c r="Q168" s="57">
        <v>0.65900000000000003</v>
      </c>
      <c r="R168" s="48">
        <v>0</v>
      </c>
      <c r="S168" s="1"/>
      <c r="T168" s="40"/>
      <c r="U168" s="47"/>
      <c r="V168" s="5"/>
      <c r="W168" s="5"/>
      <c r="X168" s="18"/>
      <c r="Y168" s="47"/>
      <c r="Z168" s="18"/>
    </row>
    <row r="169" spans="1:26" x14ac:dyDescent="0.2">
      <c r="A169" s="6"/>
      <c r="B169" s="1" t="s">
        <v>46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31"/>
      <c r="P169" s="48">
        <v>0</v>
      </c>
      <c r="Q169" s="57">
        <v>0.43</v>
      </c>
      <c r="R169" s="48">
        <v>0</v>
      </c>
      <c r="S169" s="1"/>
      <c r="T169" s="40"/>
      <c r="U169" s="47"/>
      <c r="V169" s="5"/>
      <c r="W169" s="5"/>
      <c r="X169" s="18"/>
      <c r="Y169" s="47"/>
      <c r="Z169" s="18"/>
    </row>
    <row r="170" spans="1:26" x14ac:dyDescent="0.2">
      <c r="A170" s="6"/>
      <c r="B170" s="1" t="s">
        <v>47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31"/>
      <c r="P170" s="48">
        <v>0</v>
      </c>
      <c r="Q170" s="57">
        <v>1.19</v>
      </c>
      <c r="R170" s="48">
        <v>0</v>
      </c>
      <c r="S170" s="1"/>
      <c r="T170" s="40"/>
      <c r="U170" s="47"/>
      <c r="V170" s="5"/>
      <c r="W170" s="5"/>
      <c r="X170" s="18"/>
      <c r="Y170" s="47"/>
      <c r="Z170" s="18"/>
    </row>
    <row r="171" spans="1:26" x14ac:dyDescent="0.2">
      <c r="A171" s="6"/>
      <c r="B171" s="1" t="s">
        <v>48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1"/>
      <c r="P171" s="48">
        <v>0</v>
      </c>
      <c r="Q171" s="57">
        <v>0.65900000000000003</v>
      </c>
      <c r="R171" s="48">
        <v>0</v>
      </c>
      <c r="S171" s="1"/>
      <c r="T171" s="40"/>
      <c r="U171" s="47"/>
      <c r="V171" s="5"/>
      <c r="W171" s="5"/>
      <c r="X171" s="18"/>
      <c r="Y171" s="47"/>
      <c r="Z171" s="18"/>
    </row>
    <row r="172" spans="1:26" x14ac:dyDescent="0.2">
      <c r="A172" s="6"/>
      <c r="B172" s="1" t="s">
        <v>49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1"/>
      <c r="P172" s="48">
        <v>0</v>
      </c>
      <c r="Q172" s="57">
        <v>0.43</v>
      </c>
      <c r="R172" s="48">
        <v>0</v>
      </c>
      <c r="S172" s="1"/>
      <c r="T172" s="40"/>
      <c r="U172" s="47"/>
      <c r="V172" s="5"/>
      <c r="W172" s="5"/>
      <c r="X172" s="18"/>
      <c r="Y172" s="47"/>
      <c r="Z172" s="18"/>
    </row>
    <row r="173" spans="1:26" x14ac:dyDescent="0.2">
      <c r="A173" s="6"/>
      <c r="B173" s="1" t="s">
        <v>69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1"/>
      <c r="P173" s="48">
        <v>28500</v>
      </c>
      <c r="Q173" s="57">
        <v>1.19</v>
      </c>
      <c r="R173" s="48">
        <v>33915</v>
      </c>
      <c r="S173" s="1"/>
      <c r="T173" s="59">
        <v>11700</v>
      </c>
      <c r="U173" s="47"/>
      <c r="V173" s="5"/>
      <c r="W173" s="5"/>
      <c r="X173" s="18"/>
      <c r="Y173" s="47"/>
      <c r="Z173" s="18"/>
    </row>
    <row r="174" spans="1:26" x14ac:dyDescent="0.2">
      <c r="A174" s="6"/>
      <c r="B174" s="1" t="s">
        <v>70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31"/>
      <c r="P174" s="48">
        <v>1097209</v>
      </c>
      <c r="Q174" s="57">
        <v>0.65900000000000003</v>
      </c>
      <c r="R174" s="48">
        <v>723061</v>
      </c>
      <c r="S174" s="1"/>
      <c r="T174" s="59">
        <v>450480</v>
      </c>
      <c r="U174" s="47"/>
      <c r="V174" s="5"/>
      <c r="W174" s="5"/>
      <c r="X174" s="18"/>
      <c r="Y174" s="47"/>
      <c r="Z174" s="18"/>
    </row>
    <row r="175" spans="1:26" x14ac:dyDescent="0.2">
      <c r="A175" s="6"/>
      <c r="B175" s="1" t="s">
        <v>71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31"/>
      <c r="P175" s="48">
        <v>531460</v>
      </c>
      <c r="Q175" s="57">
        <v>0.43</v>
      </c>
      <c r="R175" s="48">
        <v>228528</v>
      </c>
      <c r="S175" s="1"/>
      <c r="T175" s="59">
        <v>311263</v>
      </c>
      <c r="U175" s="47"/>
      <c r="V175" s="5"/>
      <c r="W175" s="5"/>
      <c r="X175" s="18"/>
      <c r="Y175" s="47"/>
      <c r="Z175" s="18"/>
    </row>
    <row r="176" spans="1:26" x14ac:dyDescent="0.2">
      <c r="A176" s="6"/>
      <c r="B176" s="1" t="s">
        <v>53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31"/>
      <c r="P176" s="48">
        <v>60000</v>
      </c>
      <c r="Q176" s="57">
        <v>0.53</v>
      </c>
      <c r="R176" s="48">
        <v>31800</v>
      </c>
      <c r="S176" s="1"/>
      <c r="T176" s="59">
        <v>30000</v>
      </c>
      <c r="U176" s="47"/>
      <c r="V176" s="5"/>
      <c r="W176" s="5"/>
      <c r="X176" s="18"/>
      <c r="Y176" s="47"/>
      <c r="Z176" s="18"/>
    </row>
    <row r="177" spans="1:26" x14ac:dyDescent="0.2">
      <c r="A177" s="6"/>
      <c r="B177" s="3" t="s">
        <v>54</v>
      </c>
      <c r="O177" s="31"/>
      <c r="P177" s="48">
        <v>36669</v>
      </c>
      <c r="Q177" s="62">
        <v>0.35909999999999997</v>
      </c>
      <c r="R177" s="48">
        <v>13168</v>
      </c>
      <c r="S177" s="1"/>
      <c r="T177" s="59">
        <v>18619</v>
      </c>
      <c r="U177" s="47"/>
      <c r="V177" s="5"/>
      <c r="W177" s="5"/>
      <c r="X177" s="18"/>
      <c r="Y177" s="47"/>
      <c r="Z177" s="18"/>
    </row>
    <row r="178" spans="1:26" x14ac:dyDescent="0.2">
      <c r="A178" s="6"/>
      <c r="B178" s="1" t="s">
        <v>55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31"/>
      <c r="P178" s="48">
        <v>120000</v>
      </c>
      <c r="Q178" s="57">
        <v>0.53</v>
      </c>
      <c r="R178" s="48">
        <v>63600</v>
      </c>
      <c r="S178" s="1"/>
      <c r="T178" s="59">
        <v>45000</v>
      </c>
      <c r="U178" s="18"/>
      <c r="V178" s="40"/>
      <c r="W178" s="5"/>
      <c r="X178" s="18"/>
      <c r="Y178" s="47"/>
      <c r="Z178" s="18"/>
    </row>
    <row r="179" spans="1:26" x14ac:dyDescent="0.2">
      <c r="A179" s="6"/>
      <c r="B179" s="3" t="s">
        <v>56</v>
      </c>
      <c r="O179" s="31"/>
      <c r="P179" s="48">
        <v>62361</v>
      </c>
      <c r="Q179" s="62">
        <v>0.35909999999999997</v>
      </c>
      <c r="R179" s="48">
        <v>22394</v>
      </c>
      <c r="S179" s="1"/>
      <c r="T179" s="59">
        <v>26270</v>
      </c>
      <c r="U179" s="18"/>
      <c r="V179" s="40"/>
      <c r="W179" s="5"/>
      <c r="X179" s="18"/>
      <c r="Y179" s="47"/>
      <c r="Z179" s="18"/>
    </row>
    <row r="180" spans="1:26" x14ac:dyDescent="0.2">
      <c r="A180" s="6"/>
      <c r="B180" s="1" t="s">
        <v>57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31"/>
      <c r="P180" s="48">
        <v>0</v>
      </c>
      <c r="Q180" s="57">
        <v>0.53</v>
      </c>
      <c r="R180" s="48">
        <v>0</v>
      </c>
      <c r="S180" s="1"/>
      <c r="T180" s="40"/>
      <c r="U180" s="47"/>
      <c r="V180" s="5"/>
      <c r="W180" s="5"/>
      <c r="X180" s="18"/>
      <c r="Y180" s="47"/>
      <c r="Z180" s="18"/>
    </row>
    <row r="181" spans="1:26" x14ac:dyDescent="0.2">
      <c r="A181" s="6"/>
      <c r="B181" s="1" t="s">
        <v>58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31"/>
      <c r="P181" s="48">
        <v>0</v>
      </c>
      <c r="Q181" s="62">
        <v>0.35909999999999997</v>
      </c>
      <c r="R181" s="48">
        <v>0</v>
      </c>
      <c r="S181" s="1"/>
      <c r="T181" s="40"/>
      <c r="U181" s="47"/>
      <c r="V181" s="5"/>
      <c r="W181" s="5"/>
      <c r="X181" s="18"/>
      <c r="Y181" s="47"/>
      <c r="Z181" s="18"/>
    </row>
    <row r="182" spans="1:26" x14ac:dyDescent="0.2">
      <c r="A182" s="6"/>
      <c r="B182" s="1" t="s">
        <v>59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31"/>
      <c r="P182" s="48">
        <v>1374300</v>
      </c>
      <c r="Q182" s="57">
        <v>0.53</v>
      </c>
      <c r="R182" s="48">
        <v>728379</v>
      </c>
      <c r="S182" s="1"/>
      <c r="T182" s="59">
        <v>572820</v>
      </c>
      <c r="U182" s="47"/>
      <c r="V182" s="5"/>
      <c r="W182" s="5"/>
      <c r="X182" s="18"/>
      <c r="Y182" s="47"/>
      <c r="Z182" s="18"/>
    </row>
    <row r="183" spans="1:26" x14ac:dyDescent="0.2">
      <c r="A183" s="6"/>
      <c r="B183" s="1" t="s">
        <v>60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31"/>
      <c r="P183" s="48">
        <v>1695149</v>
      </c>
      <c r="Q183" s="62">
        <v>0.35909999999999997</v>
      </c>
      <c r="R183" s="48">
        <v>608728</v>
      </c>
      <c r="S183" s="1"/>
      <c r="T183" s="59">
        <v>744285</v>
      </c>
      <c r="U183" s="47"/>
      <c r="V183" s="5"/>
      <c r="W183" s="5"/>
      <c r="X183" s="18"/>
      <c r="Y183" s="47"/>
      <c r="Z183" s="18"/>
    </row>
    <row r="184" spans="1:26" x14ac:dyDescent="0.2">
      <c r="A184" s="6"/>
      <c r="B184" s="1" t="s">
        <v>72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31"/>
      <c r="P184" s="31"/>
      <c r="Q184" s="57">
        <v>1.19</v>
      </c>
      <c r="R184" s="48">
        <v>0</v>
      </c>
      <c r="S184" s="1"/>
      <c r="T184" s="40"/>
      <c r="U184" s="65" t="s">
        <v>62</v>
      </c>
      <c r="V184" s="5"/>
      <c r="W184" s="5"/>
      <c r="X184" s="18"/>
      <c r="Y184" s="47"/>
      <c r="Z184" s="18"/>
    </row>
    <row r="185" spans="1:26" x14ac:dyDescent="0.2">
      <c r="A185" s="6"/>
      <c r="B185" s="1" t="s">
        <v>63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31"/>
      <c r="P185" s="31"/>
      <c r="Q185" s="57">
        <v>0.65900000000000003</v>
      </c>
      <c r="R185" s="48">
        <v>0</v>
      </c>
      <c r="S185" s="1"/>
      <c r="T185" s="40"/>
      <c r="U185" s="47"/>
      <c r="V185" s="5"/>
      <c r="W185" s="5"/>
      <c r="X185" s="18"/>
      <c r="Y185" s="47"/>
      <c r="Z185" s="18"/>
    </row>
    <row r="186" spans="1:26" x14ac:dyDescent="0.2">
      <c r="A186" s="6"/>
      <c r="B186" s="1" t="s">
        <v>64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31"/>
      <c r="P186" s="31"/>
      <c r="Q186" s="57">
        <v>0.43</v>
      </c>
      <c r="R186" s="48">
        <v>0</v>
      </c>
      <c r="S186" s="1"/>
      <c r="T186" s="40"/>
      <c r="U186" s="47"/>
      <c r="V186" s="5"/>
      <c r="W186" s="5"/>
      <c r="X186" s="18"/>
      <c r="Y186" s="47"/>
      <c r="Z186" s="18"/>
    </row>
    <row r="187" spans="1:26" x14ac:dyDescent="0.2">
      <c r="A187" s="6"/>
      <c r="B187" s="1" t="s">
        <v>65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48">
        <v>168</v>
      </c>
      <c r="P187" s="48">
        <v>13716108.309999999</v>
      </c>
      <c r="Q187" s="68" t="s">
        <v>39</v>
      </c>
      <c r="R187" s="48">
        <v>1501282.3</v>
      </c>
      <c r="S187" s="1"/>
      <c r="T187" s="59">
        <v>5930403.4299999997</v>
      </c>
      <c r="U187" s="47"/>
      <c r="V187" s="5"/>
      <c r="W187" s="5"/>
      <c r="X187" s="18"/>
      <c r="Y187" s="47"/>
      <c r="Z187" s="18"/>
    </row>
    <row r="188" spans="1:26" x14ac:dyDescent="0.2">
      <c r="A188" s="6"/>
      <c r="B188" s="37" t="s">
        <v>66</v>
      </c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69">
        <v>347</v>
      </c>
      <c r="P188" s="69">
        <v>18721756.309999999</v>
      </c>
      <c r="Q188" s="37"/>
      <c r="R188" s="70">
        <v>4039396.3</v>
      </c>
      <c r="S188" s="1"/>
      <c r="T188" s="69">
        <v>8140840.4299999997</v>
      </c>
      <c r="U188" s="47"/>
      <c r="V188" s="5"/>
      <c r="W188" s="5"/>
      <c r="X188" s="18"/>
      <c r="Y188" s="47"/>
      <c r="Z188" s="18"/>
    </row>
    <row r="189" spans="1:26" x14ac:dyDescent="0.2">
      <c r="A189" s="6"/>
      <c r="O189" s="31"/>
      <c r="P189" s="31"/>
      <c r="Q189" s="32"/>
      <c r="R189" s="31"/>
      <c r="S189" s="1"/>
      <c r="T189" s="5"/>
      <c r="U189" s="47"/>
      <c r="V189" s="5"/>
      <c r="W189" s="5"/>
      <c r="X189" s="18"/>
      <c r="Y189" s="73"/>
      <c r="Z189" s="15"/>
    </row>
    <row r="190" spans="1:26" x14ac:dyDescent="0.2">
      <c r="A190" s="6"/>
      <c r="P190" s="74"/>
      <c r="U190" s="47"/>
      <c r="V190" s="5"/>
      <c r="W190" s="5"/>
      <c r="X190" s="18"/>
      <c r="Y190" s="47"/>
      <c r="Z190" s="18"/>
    </row>
    <row r="191" spans="1:26" x14ac:dyDescent="0.2">
      <c r="A191" s="6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31"/>
      <c r="P191" s="31"/>
      <c r="Q191" s="35"/>
      <c r="R191" s="31"/>
      <c r="S191" s="1"/>
      <c r="T191" s="5"/>
      <c r="U191" s="47"/>
      <c r="V191" s="5"/>
      <c r="W191" s="5"/>
      <c r="X191" s="18"/>
      <c r="Y191" s="5"/>
      <c r="Z191" s="5"/>
    </row>
    <row r="192" spans="1:26" x14ac:dyDescent="0.2">
      <c r="A192" s="6"/>
      <c r="B192" s="75" t="s">
        <v>73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48">
        <v>2066283.88</v>
      </c>
      <c r="P192" s="48">
        <v>42545333.399399996</v>
      </c>
      <c r="Q192" s="35"/>
      <c r="R192" s="50">
        <v>45915027.5067432</v>
      </c>
      <c r="S192" s="1"/>
      <c r="T192" s="48">
        <v>23755897.3671</v>
      </c>
      <c r="U192" s="47"/>
      <c r="V192" s="5"/>
      <c r="W192" s="5"/>
      <c r="X192" s="18"/>
      <c r="Y192" s="5"/>
      <c r="Z192" s="19"/>
    </row>
    <row r="193" spans="1:27" x14ac:dyDescent="0.2">
      <c r="A193" s="6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31"/>
      <c r="P193" s="31"/>
      <c r="Q193" s="57" t="s">
        <v>74</v>
      </c>
      <c r="R193" s="31"/>
      <c r="S193" s="1"/>
      <c r="T193" s="5"/>
      <c r="U193" s="47"/>
      <c r="V193" s="5"/>
      <c r="W193" s="5"/>
      <c r="X193" s="18"/>
      <c r="Y193" s="19"/>
      <c r="Z193" s="19"/>
    </row>
    <row r="194" spans="1:27" x14ac:dyDescent="0.2">
      <c r="A194" s="6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31"/>
      <c r="P194" s="35"/>
      <c r="R194" s="31"/>
      <c r="S194" s="1"/>
      <c r="T194" s="72" t="s">
        <v>75</v>
      </c>
      <c r="U194" s="47"/>
      <c r="V194" s="5"/>
      <c r="W194" s="5"/>
      <c r="X194" s="18"/>
    </row>
    <row r="195" spans="1:27" x14ac:dyDescent="0.2">
      <c r="A195" s="6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31"/>
      <c r="P195" s="31"/>
      <c r="Q195" s="35"/>
      <c r="R195" s="31"/>
      <c r="S195" s="1"/>
      <c r="T195" s="5"/>
      <c r="U195" s="47"/>
      <c r="V195" s="5"/>
      <c r="W195" s="5"/>
      <c r="X195" s="18"/>
    </row>
    <row r="196" spans="1:27" x14ac:dyDescent="0.2">
      <c r="A196" s="6"/>
      <c r="O196" s="76" t="s">
        <v>76</v>
      </c>
      <c r="P196" s="48">
        <v>42542842</v>
      </c>
      <c r="Q196" s="77"/>
      <c r="R196" s="31"/>
      <c r="S196" s="1"/>
      <c r="T196" s="5"/>
      <c r="U196" s="47"/>
      <c r="V196" s="5"/>
      <c r="W196" s="5"/>
      <c r="X196" s="18"/>
    </row>
    <row r="197" spans="1:27" x14ac:dyDescent="0.2">
      <c r="A197" s="6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31"/>
      <c r="R197" s="31"/>
      <c r="S197" s="1"/>
      <c r="T197" s="5"/>
      <c r="U197" s="47"/>
      <c r="V197" s="5"/>
      <c r="W197" s="5"/>
      <c r="X197" s="18"/>
    </row>
    <row r="198" spans="1:27" x14ac:dyDescent="0.2">
      <c r="A198" s="6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31"/>
      <c r="P198" s="18"/>
      <c r="Q198" s="5"/>
      <c r="R198" s="18"/>
      <c r="S198" s="1"/>
      <c r="T198" s="5"/>
      <c r="U198" s="47"/>
      <c r="V198" s="5"/>
      <c r="W198" s="5"/>
      <c r="X198" s="18"/>
    </row>
    <row r="199" spans="1:27" x14ac:dyDescent="0.2">
      <c r="A199" s="6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18"/>
      <c r="P199" s="31"/>
      <c r="Q199" s="35"/>
      <c r="R199" s="31"/>
      <c r="S199" s="5"/>
      <c r="T199" s="18"/>
      <c r="U199" s="47"/>
      <c r="V199" s="5"/>
      <c r="W199" s="5"/>
      <c r="X199" s="18"/>
    </row>
    <row r="200" spans="1:27" x14ac:dyDescent="0.2">
      <c r="A200" s="6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18"/>
      <c r="S200" s="5"/>
      <c r="T200" s="18"/>
      <c r="U200" s="47"/>
      <c r="V200" s="5"/>
      <c r="W200" s="5"/>
      <c r="X200" s="18"/>
    </row>
    <row r="201" spans="1:27" x14ac:dyDescent="0.2">
      <c r="A201" s="6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18"/>
      <c r="P201" s="51" t="s">
        <v>77</v>
      </c>
      <c r="R201" s="74">
        <f>R203-R202</f>
        <v>39339388</v>
      </c>
      <c r="S201" s="5"/>
      <c r="T201" s="18">
        <f>R201</f>
        <v>39339388</v>
      </c>
      <c r="U201" s="78" t="s">
        <v>78</v>
      </c>
      <c r="V201" s="5"/>
      <c r="W201" s="5"/>
      <c r="X201" s="18"/>
    </row>
    <row r="202" spans="1:27" x14ac:dyDescent="0.2">
      <c r="A202" s="6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18"/>
      <c r="P202" s="79" t="s">
        <v>79</v>
      </c>
      <c r="Q202" s="80"/>
      <c r="R202" s="79">
        <v>-371548</v>
      </c>
      <c r="S202" s="5"/>
      <c r="T202" s="5"/>
      <c r="U202" s="47"/>
      <c r="V202" s="5"/>
      <c r="W202" s="5"/>
      <c r="X202" s="18"/>
    </row>
    <row r="203" spans="1:27" x14ac:dyDescent="0.2">
      <c r="A203" s="6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40"/>
      <c r="P203" s="81" t="s">
        <v>80</v>
      </c>
      <c r="Q203" s="82"/>
      <c r="R203" s="81">
        <v>38967840</v>
      </c>
      <c r="S203" s="5"/>
      <c r="T203" s="5"/>
      <c r="U203" s="47"/>
      <c r="V203" s="5"/>
      <c r="W203" s="5"/>
      <c r="X203" s="18"/>
      <c r="AA203" s="46"/>
    </row>
    <row r="204" spans="1:27" x14ac:dyDescent="0.2">
      <c r="A204" s="6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40"/>
      <c r="P204" s="59" t="s">
        <v>81</v>
      </c>
      <c r="Q204" s="5"/>
      <c r="R204" s="81">
        <v>8532717</v>
      </c>
      <c r="S204" s="5"/>
      <c r="T204" s="83">
        <f>R204</f>
        <v>8532717</v>
      </c>
      <c r="U204" s="47"/>
      <c r="V204" s="5"/>
      <c r="W204" s="5"/>
      <c r="X204" s="18"/>
      <c r="AA204" s="46"/>
    </row>
    <row r="205" spans="1:27" x14ac:dyDescent="0.2">
      <c r="A205" s="6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79" t="s">
        <v>82</v>
      </c>
      <c r="Q205" s="5"/>
      <c r="R205" s="84">
        <f>R203+R204</f>
        <v>47500557</v>
      </c>
      <c r="S205" s="5"/>
      <c r="U205" s="47"/>
      <c r="V205" s="5"/>
      <c r="W205" s="5"/>
      <c r="X205" s="18"/>
      <c r="AA205" s="46"/>
    </row>
    <row r="206" spans="1:27" x14ac:dyDescent="0.2">
      <c r="A206" s="6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18"/>
      <c r="P206" s="79" t="s">
        <v>83</v>
      </c>
      <c r="Q206" s="5"/>
      <c r="R206" s="81">
        <v>2857829</v>
      </c>
      <c r="S206" s="5"/>
      <c r="U206" s="47"/>
      <c r="V206" s="5"/>
      <c r="W206" s="5"/>
      <c r="X206" s="18"/>
    </row>
    <row r="207" spans="1:27" x14ac:dyDescent="0.2">
      <c r="A207" s="6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18"/>
      <c r="P207" s="79" t="s">
        <v>84</v>
      </c>
      <c r="Q207" s="5"/>
      <c r="R207" s="84">
        <f>R205+R206</f>
        <v>50358386</v>
      </c>
      <c r="S207" s="5"/>
      <c r="T207" s="46">
        <f>T201+T204</f>
        <v>47872105</v>
      </c>
      <c r="U207" s="47"/>
      <c r="V207" s="5"/>
      <c r="W207" s="5"/>
      <c r="X207" s="18"/>
    </row>
    <row r="208" spans="1:27" x14ac:dyDescent="0.2">
      <c r="A208" s="6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18"/>
      <c r="P208" s="18"/>
      <c r="Q208" s="86"/>
      <c r="R208" s="15"/>
      <c r="S208" s="5"/>
      <c r="U208" s="47"/>
      <c r="V208" s="5"/>
      <c r="W208" s="5"/>
      <c r="X208" s="18"/>
    </row>
    <row r="209" spans="1:24" x14ac:dyDescent="0.2">
      <c r="A209" s="6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18"/>
      <c r="P209" s="79" t="s">
        <v>85</v>
      </c>
      <c r="Q209" s="86"/>
      <c r="R209" s="15"/>
      <c r="S209" s="5"/>
      <c r="T209" s="46"/>
      <c r="U209" s="47"/>
      <c r="V209" s="5"/>
      <c r="W209" s="5"/>
      <c r="X209" s="18"/>
    </row>
    <row r="210" spans="1:24" x14ac:dyDescent="0.2">
      <c r="A210" s="6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18"/>
      <c r="P210" s="18"/>
      <c r="Q210" s="87"/>
      <c r="R210" s="18"/>
      <c r="S210" s="5"/>
      <c r="U210" s="47"/>
      <c r="V210" s="5"/>
      <c r="W210" s="5"/>
      <c r="X210" s="18"/>
    </row>
    <row r="211" spans="1:24" x14ac:dyDescent="0.2">
      <c r="A211" s="6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18"/>
      <c r="Q211" s="5"/>
      <c r="R211" s="18"/>
      <c r="S211" s="5"/>
      <c r="U211" s="47"/>
      <c r="V211" s="5"/>
      <c r="W211" s="5"/>
      <c r="X211" s="18"/>
    </row>
    <row r="212" spans="1:24" x14ac:dyDescent="0.2">
      <c r="A212" s="6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18"/>
      <c r="Q212" s="5"/>
      <c r="R212" s="18"/>
      <c r="S212" s="5"/>
      <c r="U212" s="47"/>
      <c r="V212" s="5"/>
      <c r="W212" s="5"/>
      <c r="X212" s="18"/>
    </row>
    <row r="213" spans="1:24" x14ac:dyDescent="0.2">
      <c r="A213" s="6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18"/>
      <c r="Q213" s="5"/>
      <c r="R213" s="18"/>
      <c r="S213" s="88"/>
      <c r="U213" s="47"/>
      <c r="V213" s="5"/>
      <c r="W213" s="5"/>
      <c r="X213" s="18"/>
    </row>
    <row r="214" spans="1:24" x14ac:dyDescent="0.2">
      <c r="A214" s="6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18"/>
      <c r="Q214" s="5"/>
      <c r="R214" s="18"/>
      <c r="S214" s="88"/>
      <c r="U214" s="47"/>
      <c r="V214" s="5"/>
      <c r="W214" s="5"/>
      <c r="X214" s="18"/>
    </row>
    <row r="215" spans="1:24" x14ac:dyDescent="0.2">
      <c r="A215" s="6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18"/>
      <c r="Q215" s="5"/>
      <c r="R215" s="18"/>
      <c r="S215" s="88"/>
      <c r="U215" s="47"/>
      <c r="V215" s="5"/>
      <c r="W215" s="5"/>
      <c r="X215" s="18"/>
    </row>
    <row r="216" spans="1:24" x14ac:dyDescent="0.2">
      <c r="A216" s="6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18"/>
      <c r="Q216" s="5"/>
      <c r="R216" s="18"/>
      <c r="S216" s="18"/>
      <c r="U216" s="47"/>
      <c r="V216" s="5"/>
      <c r="W216" s="5"/>
      <c r="X216" s="18"/>
    </row>
    <row r="217" spans="1:24" x14ac:dyDescent="0.2">
      <c r="A217" s="6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18"/>
      <c r="Q217" s="5"/>
      <c r="R217" s="18"/>
      <c r="S217" s="5"/>
      <c r="U217" s="47"/>
      <c r="V217" s="5"/>
      <c r="W217" s="5"/>
      <c r="X217" s="18"/>
    </row>
    <row r="218" spans="1:24" x14ac:dyDescent="0.2">
      <c r="A218" s="6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18"/>
      <c r="Q218" s="5"/>
      <c r="R218" s="18"/>
      <c r="S218" s="5"/>
      <c r="U218" s="47"/>
      <c r="V218" s="5"/>
      <c r="W218" s="5"/>
      <c r="X218" s="18"/>
    </row>
    <row r="219" spans="1:24" x14ac:dyDescent="0.2">
      <c r="A219" s="6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18"/>
      <c r="Q219" s="5"/>
      <c r="R219" s="18"/>
      <c r="S219" s="5"/>
      <c r="U219" s="47"/>
      <c r="V219" s="5"/>
      <c r="W219" s="5"/>
      <c r="X219" s="18"/>
    </row>
    <row r="220" spans="1:24" x14ac:dyDescent="0.2">
      <c r="A220" s="6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18"/>
      <c r="Q220" s="5"/>
      <c r="R220" s="18"/>
      <c r="S220" s="5"/>
      <c r="U220" s="47"/>
      <c r="V220" s="5"/>
      <c r="W220" s="5"/>
      <c r="X220" s="18"/>
    </row>
    <row r="221" spans="1:24" x14ac:dyDescent="0.2">
      <c r="A221" s="6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40"/>
      <c r="P221" s="40"/>
      <c r="Q221" s="5"/>
      <c r="R221" s="9"/>
      <c r="S221" s="5"/>
      <c r="U221" s="47"/>
      <c r="V221" s="5"/>
      <c r="W221" s="5"/>
      <c r="X221" s="18"/>
    </row>
    <row r="222" spans="1:24" x14ac:dyDescent="0.2">
      <c r="A222" s="6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1:24" x14ac:dyDescent="0.2">
      <c r="A223" s="6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1:24" x14ac:dyDescent="0.2">
      <c r="A224" s="6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 spans="1:19" x14ac:dyDescent="0.2">
      <c r="A225" s="6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spans="1:19" x14ac:dyDescent="0.2">
      <c r="A226" s="6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x14ac:dyDescent="0.2">
      <c r="A227" s="6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x14ac:dyDescent="0.2">
      <c r="A228" s="6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x14ac:dyDescent="0.2">
      <c r="A229" s="6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1:19" x14ac:dyDescent="0.2">
      <c r="A230" s="6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1:19" x14ac:dyDescent="0.2">
      <c r="A231" s="6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1:19" x14ac:dyDescent="0.2">
      <c r="A232" s="6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1:19" x14ac:dyDescent="0.2">
      <c r="A233" s="6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1:19" x14ac:dyDescent="0.2">
      <c r="A234" s="6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1:19" x14ac:dyDescent="0.2">
      <c r="A235" s="6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x14ac:dyDescent="0.2">
      <c r="A236" s="6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x14ac:dyDescent="0.2">
      <c r="A237" s="6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1:19" x14ac:dyDescent="0.2">
      <c r="A238" s="6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1:19" x14ac:dyDescent="0.2">
      <c r="A239" s="6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1:19" x14ac:dyDescent="0.2">
      <c r="A240" s="6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1:19" x14ac:dyDescent="0.2">
      <c r="A241" s="6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x14ac:dyDescent="0.2">
      <c r="A242" s="6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1:19" x14ac:dyDescent="0.2">
      <c r="A243" s="6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1:19" x14ac:dyDescent="0.2">
      <c r="A244" s="6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x14ac:dyDescent="0.2">
      <c r="A245" s="6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1:19" x14ac:dyDescent="0.2">
      <c r="A246" s="6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spans="1:19" x14ac:dyDescent="0.2">
      <c r="A247" s="6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x14ac:dyDescent="0.2">
      <c r="A248" s="6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1:19" x14ac:dyDescent="0.2">
      <c r="A249" s="6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1:19" x14ac:dyDescent="0.2">
      <c r="A250" s="6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 spans="1:19" x14ac:dyDescent="0.2">
      <c r="A251" s="6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 spans="1:19" x14ac:dyDescent="0.2">
      <c r="A252" s="6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</row>
    <row r="253" spans="1:19" x14ac:dyDescent="0.2">
      <c r="A253" s="6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</row>
    <row r="254" spans="1:19" x14ac:dyDescent="0.2">
      <c r="A254" s="6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1:19" x14ac:dyDescent="0.2">
      <c r="A255" s="6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1:19" x14ac:dyDescent="0.2">
      <c r="A256" s="6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1:19" x14ac:dyDescent="0.2">
      <c r="A257" s="6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1:19" x14ac:dyDescent="0.2">
      <c r="A258" s="6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1:19" x14ac:dyDescent="0.2">
      <c r="A259" s="6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1:19" x14ac:dyDescent="0.2">
      <c r="A260" s="6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1:19" x14ac:dyDescent="0.2">
      <c r="A261" s="6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1:19" x14ac:dyDescent="0.2">
      <c r="A262" s="6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1:19" x14ac:dyDescent="0.2">
      <c r="A263" s="6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1:19" x14ac:dyDescent="0.2">
      <c r="A264" s="6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1:19" x14ac:dyDescent="0.2">
      <c r="A265" s="6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1:19" x14ac:dyDescent="0.2">
      <c r="A266" s="6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x14ac:dyDescent="0.2">
      <c r="A267" s="6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1:19" x14ac:dyDescent="0.2">
      <c r="A268" s="6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1:19" x14ac:dyDescent="0.2">
      <c r="A269" s="6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1:19" x14ac:dyDescent="0.2">
      <c r="A270" s="6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1:19" x14ac:dyDescent="0.2">
      <c r="A271" s="6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1:19" x14ac:dyDescent="0.2">
      <c r="A272" s="6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1:19" x14ac:dyDescent="0.2">
      <c r="A273" s="6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 spans="1:19" x14ac:dyDescent="0.2">
      <c r="A274" s="6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1:19" x14ac:dyDescent="0.2">
      <c r="A275" s="6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</row>
    <row r="276" spans="1:19" x14ac:dyDescent="0.2">
      <c r="A276" s="6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 spans="1:19" x14ac:dyDescent="0.2">
      <c r="A277" s="6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</row>
    <row r="278" spans="1:19" x14ac:dyDescent="0.2">
      <c r="A278" s="6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 spans="1:19" x14ac:dyDescent="0.2">
      <c r="A279" s="6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</row>
    <row r="280" spans="1:19" x14ac:dyDescent="0.2">
      <c r="A280" s="6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</row>
    <row r="281" spans="1:19" x14ac:dyDescent="0.2">
      <c r="A281" s="6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1:19" x14ac:dyDescent="0.2">
      <c r="A282" s="6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 spans="1:19" x14ac:dyDescent="0.2">
      <c r="A283" s="6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</row>
    <row r="284" spans="1:19" x14ac:dyDescent="0.2">
      <c r="A284" s="6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 spans="1:19" x14ac:dyDescent="0.2">
      <c r="A285" s="6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</row>
    <row r="286" spans="1:19" x14ac:dyDescent="0.2">
      <c r="A286" s="6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 spans="1:19" x14ac:dyDescent="0.2">
      <c r="A287" s="6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1:19" x14ac:dyDescent="0.2">
      <c r="A288" s="6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1:19" x14ac:dyDescent="0.2">
      <c r="A289" s="6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1:19" x14ac:dyDescent="0.2">
      <c r="A290" s="6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1:19" x14ac:dyDescent="0.2">
      <c r="A291" s="6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1:19" x14ac:dyDescent="0.2">
      <c r="A292" s="6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1:19" x14ac:dyDescent="0.2">
      <c r="A293" s="6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1:19" x14ac:dyDescent="0.2">
      <c r="A294" s="6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</row>
    <row r="295" spans="1:19" x14ac:dyDescent="0.2">
      <c r="A295" s="6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</row>
    <row r="296" spans="1:19" x14ac:dyDescent="0.2">
      <c r="A296" s="6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 spans="1:19" x14ac:dyDescent="0.2">
      <c r="A297" s="6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spans="1:19" x14ac:dyDescent="0.2">
      <c r="A298" s="6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</row>
    <row r="299" spans="1:19" x14ac:dyDescent="0.2">
      <c r="A299" s="6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</row>
    <row r="300" spans="1:19" x14ac:dyDescent="0.2">
      <c r="A300" s="6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</row>
    <row r="301" spans="1:19" x14ac:dyDescent="0.2">
      <c r="A301" s="6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</row>
    <row r="302" spans="1:19" x14ac:dyDescent="0.2">
      <c r="A302" s="6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</row>
    <row r="303" spans="1:19" x14ac:dyDescent="0.2">
      <c r="A303" s="6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</row>
    <row r="304" spans="1:19" x14ac:dyDescent="0.2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</row>
    <row r="305" spans="1:19" x14ac:dyDescent="0.2">
      <c r="A305" s="6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</row>
    <row r="306" spans="1:19" x14ac:dyDescent="0.2">
      <c r="A306" s="6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</row>
    <row r="307" spans="1:19" x14ac:dyDescent="0.2">
      <c r="A307" s="6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</row>
    <row r="308" spans="1:19" x14ac:dyDescent="0.2">
      <c r="A308" s="6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</row>
    <row r="309" spans="1:19" x14ac:dyDescent="0.2">
      <c r="A309" s="6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</row>
    <row r="310" spans="1:19" x14ac:dyDescent="0.2">
      <c r="A310" s="6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</row>
    <row r="311" spans="1:19" x14ac:dyDescent="0.2">
      <c r="A311" s="6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</row>
    <row r="312" spans="1:19" x14ac:dyDescent="0.2">
      <c r="A312" s="6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</row>
    <row r="313" spans="1:19" x14ac:dyDescent="0.2">
      <c r="A313" s="6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</row>
    <row r="314" spans="1:19" x14ac:dyDescent="0.2">
      <c r="A314" s="6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</row>
    <row r="315" spans="1:19" x14ac:dyDescent="0.2">
      <c r="A315" s="6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</row>
    <row r="316" spans="1:19" x14ac:dyDescent="0.2">
      <c r="A316" s="6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 spans="1:19" x14ac:dyDescent="0.2">
      <c r="A317" s="6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</row>
    <row r="318" spans="1:19" x14ac:dyDescent="0.2">
      <c r="A318" s="6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</row>
    <row r="319" spans="1:19" x14ac:dyDescent="0.2">
      <c r="A319" s="6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</row>
    <row r="320" spans="1:19" x14ac:dyDescent="0.2">
      <c r="A320" s="6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</row>
    <row r="321" spans="1:19" x14ac:dyDescent="0.2">
      <c r="A321" s="6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</row>
    <row r="322" spans="1:19" x14ac:dyDescent="0.2">
      <c r="A322" s="6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 spans="1:19" x14ac:dyDescent="0.2">
      <c r="A323" s="6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</row>
    <row r="324" spans="1:19" x14ac:dyDescent="0.2">
      <c r="A324" s="6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</row>
    <row r="325" spans="1:19" x14ac:dyDescent="0.2">
      <c r="A325" s="6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</row>
    <row r="326" spans="1:19" x14ac:dyDescent="0.2">
      <c r="A326" s="6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</row>
    <row r="327" spans="1:19" x14ac:dyDescent="0.2">
      <c r="A327" s="6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</row>
    <row r="328" spans="1:19" x14ac:dyDescent="0.2">
      <c r="A328" s="6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</row>
    <row r="329" spans="1:19" x14ac:dyDescent="0.2">
      <c r="A329" s="6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</row>
    <row r="330" spans="1:19" x14ac:dyDescent="0.2">
      <c r="A330" s="6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</row>
    <row r="331" spans="1:19" x14ac:dyDescent="0.2">
      <c r="A331" s="6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</row>
    <row r="332" spans="1:19" x14ac:dyDescent="0.2">
      <c r="A332" s="6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</row>
    <row r="333" spans="1:19" x14ac:dyDescent="0.2">
      <c r="A333" s="6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spans="1:19" x14ac:dyDescent="0.2">
      <c r="A334" s="6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</row>
    <row r="335" spans="1:19" x14ac:dyDescent="0.2">
      <c r="A335" s="6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</row>
    <row r="336" spans="1:19" x14ac:dyDescent="0.2">
      <c r="A336" s="6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</row>
    <row r="337" spans="1:19" x14ac:dyDescent="0.2">
      <c r="A337" s="6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</row>
    <row r="338" spans="1:19" x14ac:dyDescent="0.2">
      <c r="A338" s="6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</row>
    <row r="339" spans="1:19" x14ac:dyDescent="0.2">
      <c r="A339" s="6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</row>
    <row r="340" spans="1:19" x14ac:dyDescent="0.2">
      <c r="A340" s="6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</row>
    <row r="341" spans="1:19" x14ac:dyDescent="0.2">
      <c r="A341" s="6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 spans="1:19" x14ac:dyDescent="0.2">
      <c r="A342" s="6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</row>
    <row r="343" spans="1:19" x14ac:dyDescent="0.2">
      <c r="A343" s="6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</row>
    <row r="344" spans="1:19" x14ac:dyDescent="0.2">
      <c r="A344" s="6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</row>
    <row r="345" spans="1:19" x14ac:dyDescent="0.2">
      <c r="A345" s="6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</row>
    <row r="346" spans="1:19" x14ac:dyDescent="0.2">
      <c r="A346" s="6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</row>
    <row r="347" spans="1:19" x14ac:dyDescent="0.2">
      <c r="A347" s="6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</row>
    <row r="348" spans="1:19" x14ac:dyDescent="0.2">
      <c r="A348" s="6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</row>
    <row r="349" spans="1:19" x14ac:dyDescent="0.2">
      <c r="A349" s="6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</row>
    <row r="350" spans="1:19" x14ac:dyDescent="0.2">
      <c r="A350" s="6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</row>
    <row r="351" spans="1:19" x14ac:dyDescent="0.2">
      <c r="A351" s="6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</row>
    <row r="352" spans="1:19" x14ac:dyDescent="0.2">
      <c r="A352" s="6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</row>
    <row r="353" spans="1:19" x14ac:dyDescent="0.2">
      <c r="A353" s="6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</row>
    <row r="354" spans="1:19" x14ac:dyDescent="0.2">
      <c r="A354" s="6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</row>
    <row r="355" spans="1:19" x14ac:dyDescent="0.2">
      <c r="A355" s="6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</row>
    <row r="356" spans="1:19" x14ac:dyDescent="0.2">
      <c r="A356" s="6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</row>
    <row r="357" spans="1:19" x14ac:dyDescent="0.2">
      <c r="A357" s="6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</row>
    <row r="358" spans="1:19" x14ac:dyDescent="0.2">
      <c r="A358" s="6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</row>
    <row r="359" spans="1:19" x14ac:dyDescent="0.2">
      <c r="A359" s="6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</row>
    <row r="360" spans="1:19" x14ac:dyDescent="0.2">
      <c r="A360" s="6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</row>
    <row r="361" spans="1:19" x14ac:dyDescent="0.2">
      <c r="A361" s="6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</row>
    <row r="362" spans="1:19" x14ac:dyDescent="0.2">
      <c r="A362" s="6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</row>
    <row r="363" spans="1:19" x14ac:dyDescent="0.2">
      <c r="A363" s="6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 spans="1:19" x14ac:dyDescent="0.2">
      <c r="A364" s="6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 spans="1:19" x14ac:dyDescent="0.2">
      <c r="A365" s="6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</row>
    <row r="366" spans="1:19" x14ac:dyDescent="0.2">
      <c r="A366" s="6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</row>
    <row r="367" spans="1:19" x14ac:dyDescent="0.2">
      <c r="A367" s="6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</row>
    <row r="368" spans="1:19" x14ac:dyDescent="0.2">
      <c r="A368" s="6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</row>
    <row r="369" spans="1:19" x14ac:dyDescent="0.2">
      <c r="A369" s="6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</row>
    <row r="370" spans="1:19" x14ac:dyDescent="0.2">
      <c r="A370" s="6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</row>
    <row r="371" spans="1:19" x14ac:dyDescent="0.2">
      <c r="A371" s="6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</row>
    <row r="372" spans="1:19" x14ac:dyDescent="0.2">
      <c r="A372" s="6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1:19" x14ac:dyDescent="0.2">
      <c r="A373" s="6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spans="1:19" x14ac:dyDescent="0.2">
      <c r="A374" s="6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spans="1:19" x14ac:dyDescent="0.2">
      <c r="A375" s="6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 spans="1:19" x14ac:dyDescent="0.2">
      <c r="A376" s="6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 spans="1:19" x14ac:dyDescent="0.2">
      <c r="A377" s="6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</row>
    <row r="378" spans="1:19" x14ac:dyDescent="0.2">
      <c r="A378" s="6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</row>
    <row r="379" spans="1:19" x14ac:dyDescent="0.2">
      <c r="A379" s="6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</row>
    <row r="380" spans="1:19" x14ac:dyDescent="0.2">
      <c r="A380" s="6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</row>
    <row r="381" spans="1:19" x14ac:dyDescent="0.2">
      <c r="A381" s="6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</row>
    <row r="382" spans="1:19" x14ac:dyDescent="0.2">
      <c r="A382" s="6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</row>
    <row r="383" spans="1:19" x14ac:dyDescent="0.2">
      <c r="A383" s="6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</row>
    <row r="384" spans="1:19" x14ac:dyDescent="0.2">
      <c r="A384" s="6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</row>
    <row r="385" spans="1:19" x14ac:dyDescent="0.2">
      <c r="A385" s="6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</row>
    <row r="386" spans="1:19" x14ac:dyDescent="0.2">
      <c r="A386" s="6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</row>
    <row r="387" spans="1:19" x14ac:dyDescent="0.2">
      <c r="A387" s="6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</row>
    <row r="388" spans="1:19" x14ac:dyDescent="0.2">
      <c r="A388" s="6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</row>
    <row r="389" spans="1:19" x14ac:dyDescent="0.2">
      <c r="A389" s="6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</row>
    <row r="390" spans="1:19" x14ac:dyDescent="0.2">
      <c r="A390" s="6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</row>
    <row r="391" spans="1:19" x14ac:dyDescent="0.2">
      <c r="A391" s="6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</row>
    <row r="392" spans="1:19" x14ac:dyDescent="0.2">
      <c r="A392" s="6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</row>
    <row r="393" spans="1:19" x14ac:dyDescent="0.2">
      <c r="A393" s="6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</row>
    <row r="394" spans="1:19" x14ac:dyDescent="0.2">
      <c r="A394" s="6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</row>
    <row r="395" spans="1:19" x14ac:dyDescent="0.2">
      <c r="A395" s="6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</row>
    <row r="396" spans="1:19" x14ac:dyDescent="0.2">
      <c r="A396" s="6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</row>
    <row r="397" spans="1:19" x14ac:dyDescent="0.2">
      <c r="A397" s="6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</row>
    <row r="398" spans="1:19" x14ac:dyDescent="0.2">
      <c r="A398" s="6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</row>
    <row r="399" spans="1:19" x14ac:dyDescent="0.2">
      <c r="A399" s="6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</row>
    <row r="400" spans="1:19" x14ac:dyDescent="0.2">
      <c r="A400" s="6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</row>
    <row r="401" spans="1:19" x14ac:dyDescent="0.2">
      <c r="A401" s="6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</row>
    <row r="402" spans="1:19" x14ac:dyDescent="0.2">
      <c r="A402" s="6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</row>
    <row r="403" spans="1:19" x14ac:dyDescent="0.2">
      <c r="A403" s="6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</row>
    <row r="404" spans="1:19" x14ac:dyDescent="0.2">
      <c r="A404" s="6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</row>
    <row r="405" spans="1:19" x14ac:dyDescent="0.2">
      <c r="A405" s="6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</row>
    <row r="406" spans="1:19" x14ac:dyDescent="0.2">
      <c r="A406" s="6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</row>
    <row r="407" spans="1:19" x14ac:dyDescent="0.2">
      <c r="A407" s="6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</row>
    <row r="408" spans="1:19" x14ac:dyDescent="0.2">
      <c r="A408" s="6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</row>
    <row r="409" spans="1:19" x14ac:dyDescent="0.2">
      <c r="A409" s="6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</row>
    <row r="410" spans="1:19" x14ac:dyDescent="0.2">
      <c r="A410" s="6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</row>
    <row r="411" spans="1:19" x14ac:dyDescent="0.2">
      <c r="A411" s="6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</row>
    <row r="412" spans="1:19" x14ac:dyDescent="0.2">
      <c r="A412" s="6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</row>
    <row r="413" spans="1:19" x14ac:dyDescent="0.2">
      <c r="A413" s="6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</row>
    <row r="414" spans="1:19" x14ac:dyDescent="0.2">
      <c r="A414" s="6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</row>
    <row r="415" spans="1:19" x14ac:dyDescent="0.2">
      <c r="A415" s="6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</row>
    <row r="416" spans="1:19" x14ac:dyDescent="0.2">
      <c r="A416" s="6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</row>
    <row r="417" spans="1:19" x14ac:dyDescent="0.2">
      <c r="A417" s="6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</row>
    <row r="418" spans="1:19" x14ac:dyDescent="0.2">
      <c r="A418" s="6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</row>
    <row r="419" spans="1:19" x14ac:dyDescent="0.2">
      <c r="A419" s="6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</row>
    <row r="420" spans="1:19" x14ac:dyDescent="0.2">
      <c r="A420" s="6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</row>
    <row r="421" spans="1:19" x14ac:dyDescent="0.2">
      <c r="A421" s="6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</row>
    <row r="422" spans="1:19" x14ac:dyDescent="0.2">
      <c r="A422" s="6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 spans="1:19" x14ac:dyDescent="0.2">
      <c r="A423" s="6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</row>
    <row r="424" spans="1:19" x14ac:dyDescent="0.2">
      <c r="A424" s="6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 spans="1:19" x14ac:dyDescent="0.2">
      <c r="A425" s="6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</row>
    <row r="426" spans="1:19" x14ac:dyDescent="0.2">
      <c r="A426" s="6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</row>
    <row r="427" spans="1:19" x14ac:dyDescent="0.2">
      <c r="A427" s="6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</row>
    <row r="428" spans="1:19" x14ac:dyDescent="0.2">
      <c r="A428" s="6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</row>
    <row r="429" spans="1:19" x14ac:dyDescent="0.2">
      <c r="A429" s="6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</row>
    <row r="430" spans="1:19" x14ac:dyDescent="0.2">
      <c r="A430" s="6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</row>
    <row r="431" spans="1:19" x14ac:dyDescent="0.2">
      <c r="A431" s="6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</row>
    <row r="432" spans="1:19" x14ac:dyDescent="0.2">
      <c r="A432" s="6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</row>
    <row r="433" spans="1:19" x14ac:dyDescent="0.2">
      <c r="A433" s="6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</row>
    <row r="434" spans="1:19" x14ac:dyDescent="0.2">
      <c r="A434" s="6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</row>
    <row r="435" spans="1:19" x14ac:dyDescent="0.2">
      <c r="A435" s="6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</row>
    <row r="436" spans="1:19" x14ac:dyDescent="0.2">
      <c r="A436" s="6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</row>
    <row r="437" spans="1:19" x14ac:dyDescent="0.2">
      <c r="A437" s="6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</row>
    <row r="438" spans="1:19" x14ac:dyDescent="0.2">
      <c r="A438" s="6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</row>
    <row r="439" spans="1:19" x14ac:dyDescent="0.2">
      <c r="A439" s="6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</row>
    <row r="440" spans="1:19" x14ac:dyDescent="0.2">
      <c r="A440" s="6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</row>
    <row r="441" spans="1:19" x14ac:dyDescent="0.2">
      <c r="A441" s="6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</row>
    <row r="442" spans="1:19" x14ac:dyDescent="0.2">
      <c r="A442" s="6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</row>
    <row r="443" spans="1:19" x14ac:dyDescent="0.2">
      <c r="A443" s="6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</row>
    <row r="444" spans="1:19" x14ac:dyDescent="0.2">
      <c r="A444" s="6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</row>
    <row r="445" spans="1:19" x14ac:dyDescent="0.2">
      <c r="A445" s="6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</row>
    <row r="446" spans="1:19" x14ac:dyDescent="0.2">
      <c r="A446" s="6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</row>
    <row r="447" spans="1:19" x14ac:dyDescent="0.2">
      <c r="A447" s="6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</row>
    <row r="448" spans="1:19" x14ac:dyDescent="0.2">
      <c r="A448" s="6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</row>
    <row r="449" spans="1:19" x14ac:dyDescent="0.2">
      <c r="A449" s="6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</row>
    <row r="450" spans="1:19" x14ac:dyDescent="0.2">
      <c r="A450" s="6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</row>
    <row r="451" spans="1:19" x14ac:dyDescent="0.2">
      <c r="A451" s="6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</row>
    <row r="452" spans="1:19" x14ac:dyDescent="0.2">
      <c r="A452" s="6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</row>
    <row r="453" spans="1:19" x14ac:dyDescent="0.2">
      <c r="A453" s="6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</row>
    <row r="454" spans="1:19" x14ac:dyDescent="0.2">
      <c r="A454" s="6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</row>
    <row r="455" spans="1:19" x14ac:dyDescent="0.2">
      <c r="A455" s="6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</row>
    <row r="456" spans="1:19" x14ac:dyDescent="0.2">
      <c r="A456" s="6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</row>
    <row r="457" spans="1:19" x14ac:dyDescent="0.2">
      <c r="A457" s="6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</row>
    <row r="458" spans="1:19" x14ac:dyDescent="0.2">
      <c r="A458" s="6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</row>
    <row r="459" spans="1:19" x14ac:dyDescent="0.2">
      <c r="A459" s="6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</row>
    <row r="460" spans="1:19" x14ac:dyDescent="0.2">
      <c r="A460" s="6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</row>
    <row r="461" spans="1:19" x14ac:dyDescent="0.2">
      <c r="A461" s="6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</row>
    <row r="462" spans="1:19" x14ac:dyDescent="0.2">
      <c r="A462" s="6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</row>
    <row r="463" spans="1:19" x14ac:dyDescent="0.2">
      <c r="A463" s="6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</row>
    <row r="464" spans="1:19" x14ac:dyDescent="0.2">
      <c r="A464" s="6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</row>
    <row r="465" spans="1:19" x14ac:dyDescent="0.2">
      <c r="A465" s="6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</row>
    <row r="466" spans="1:19" x14ac:dyDescent="0.2">
      <c r="A466" s="6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</row>
    <row r="467" spans="1:19" x14ac:dyDescent="0.2">
      <c r="A467" s="6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</row>
    <row r="468" spans="1:19" x14ac:dyDescent="0.2">
      <c r="A468" s="6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</row>
    <row r="469" spans="1:19" x14ac:dyDescent="0.2">
      <c r="A469" s="6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</row>
    <row r="470" spans="1:19" x14ac:dyDescent="0.2">
      <c r="A470" s="6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</row>
    <row r="471" spans="1:19" x14ac:dyDescent="0.2">
      <c r="A471" s="6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</row>
    <row r="472" spans="1:19" x14ac:dyDescent="0.2">
      <c r="A472" s="6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</row>
    <row r="473" spans="1:19" x14ac:dyDescent="0.2">
      <c r="A473" s="6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</row>
    <row r="474" spans="1:19" x14ac:dyDescent="0.2">
      <c r="A474" s="6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</row>
    <row r="475" spans="1:19" x14ac:dyDescent="0.2">
      <c r="A475" s="6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</row>
    <row r="476" spans="1:19" x14ac:dyDescent="0.2">
      <c r="A476" s="6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</row>
    <row r="477" spans="1:19" x14ac:dyDescent="0.2">
      <c r="A477" s="6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</row>
    <row r="478" spans="1:19" x14ac:dyDescent="0.2">
      <c r="A478" s="6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</row>
    <row r="479" spans="1:19" x14ac:dyDescent="0.2">
      <c r="A479" s="6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</row>
    <row r="480" spans="1:19" x14ac:dyDescent="0.2">
      <c r="A480" s="6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</row>
    <row r="481" spans="1:19" x14ac:dyDescent="0.2">
      <c r="A481" s="6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</row>
    <row r="482" spans="1:19" x14ac:dyDescent="0.2">
      <c r="A482" s="6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</row>
    <row r="483" spans="1:19" x14ac:dyDescent="0.2">
      <c r="A483" s="6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</row>
    <row r="484" spans="1:19" x14ac:dyDescent="0.2">
      <c r="A484" s="6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</row>
    <row r="485" spans="1:19" x14ac:dyDescent="0.2">
      <c r="A485" s="6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</row>
    <row r="486" spans="1:19" x14ac:dyDescent="0.2">
      <c r="A486" s="6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</row>
    <row r="487" spans="1:19" x14ac:dyDescent="0.2">
      <c r="A487" s="6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</row>
    <row r="488" spans="1:19" x14ac:dyDescent="0.2">
      <c r="A488" s="6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</row>
    <row r="489" spans="1:19" x14ac:dyDescent="0.2">
      <c r="A489" s="6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</row>
    <row r="490" spans="1:19" x14ac:dyDescent="0.2">
      <c r="A490" s="6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</row>
    <row r="491" spans="1:19" x14ac:dyDescent="0.2">
      <c r="A491" s="6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</row>
    <row r="492" spans="1:19" x14ac:dyDescent="0.2">
      <c r="A492" s="6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</row>
    <row r="493" spans="1:19" x14ac:dyDescent="0.2">
      <c r="A493" s="6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</row>
    <row r="494" spans="1:19" x14ac:dyDescent="0.2">
      <c r="A494" s="6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</row>
    <row r="495" spans="1:19" x14ac:dyDescent="0.2">
      <c r="A495" s="6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</row>
    <row r="496" spans="1:19" x14ac:dyDescent="0.2">
      <c r="A496" s="6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</row>
    <row r="497" spans="1:19" x14ac:dyDescent="0.2">
      <c r="A497" s="6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</row>
    <row r="498" spans="1:19" x14ac:dyDescent="0.2">
      <c r="A498" s="6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</row>
    <row r="499" spans="1:19" x14ac:dyDescent="0.2">
      <c r="A499" s="6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</row>
    <row r="500" spans="1:19" x14ac:dyDescent="0.2">
      <c r="A500" s="6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</row>
    <row r="501" spans="1:19" x14ac:dyDescent="0.2">
      <c r="A501" s="6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</row>
    <row r="502" spans="1:19" x14ac:dyDescent="0.2">
      <c r="A502" s="6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</row>
    <row r="503" spans="1:19" x14ac:dyDescent="0.2">
      <c r="A503" s="6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</row>
    <row r="504" spans="1:19" x14ac:dyDescent="0.2">
      <c r="A504" s="6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</row>
    <row r="505" spans="1:19" x14ac:dyDescent="0.2">
      <c r="A505" s="6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</row>
    <row r="506" spans="1:19" x14ac:dyDescent="0.2">
      <c r="A506" s="6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</row>
    <row r="507" spans="1:19" x14ac:dyDescent="0.2">
      <c r="A507" s="6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</row>
    <row r="508" spans="1:19" x14ac:dyDescent="0.2">
      <c r="A508" s="6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</row>
    <row r="509" spans="1:19" x14ac:dyDescent="0.2">
      <c r="A509" s="6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</row>
    <row r="510" spans="1:19" x14ac:dyDescent="0.2">
      <c r="A510" s="6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</row>
    <row r="511" spans="1:19" x14ac:dyDescent="0.2">
      <c r="A511" s="6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</row>
    <row r="512" spans="1:19" x14ac:dyDescent="0.2">
      <c r="A512" s="6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</row>
    <row r="513" spans="1:19" x14ac:dyDescent="0.2">
      <c r="A513" s="6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</row>
    <row r="514" spans="1:19" x14ac:dyDescent="0.2">
      <c r="A514" s="6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</row>
    <row r="515" spans="1:19" x14ac:dyDescent="0.2">
      <c r="A515" s="6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</row>
    <row r="516" spans="1:19" x14ac:dyDescent="0.2">
      <c r="A516" s="6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</row>
    <row r="517" spans="1:19" x14ac:dyDescent="0.2">
      <c r="A517" s="6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</row>
    <row r="518" spans="1:19" x14ac:dyDescent="0.2">
      <c r="A518" s="6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</row>
    <row r="519" spans="1:19" x14ac:dyDescent="0.2">
      <c r="A519" s="6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</row>
    <row r="520" spans="1:19" x14ac:dyDescent="0.2">
      <c r="A520" s="6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</row>
    <row r="521" spans="1:19" x14ac:dyDescent="0.2">
      <c r="A521" s="6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</row>
    <row r="522" spans="1:19" x14ac:dyDescent="0.2">
      <c r="A522" s="6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</row>
    <row r="523" spans="1:19" x14ac:dyDescent="0.2">
      <c r="A523" s="6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</row>
    <row r="524" spans="1:19" x14ac:dyDescent="0.2">
      <c r="A524" s="6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</row>
    <row r="525" spans="1:19" x14ac:dyDescent="0.2">
      <c r="A525" s="6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</row>
    <row r="526" spans="1:19" x14ac:dyDescent="0.2">
      <c r="A526" s="6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</row>
    <row r="527" spans="1:19" x14ac:dyDescent="0.2">
      <c r="A527" s="6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</row>
    <row r="528" spans="1:19" x14ac:dyDescent="0.2">
      <c r="A528" s="6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</row>
    <row r="529" spans="1:19" x14ac:dyDescent="0.2">
      <c r="A529" s="6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</row>
    <row r="530" spans="1:19" x14ac:dyDescent="0.2">
      <c r="A530" s="6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</row>
    <row r="531" spans="1:19" x14ac:dyDescent="0.2">
      <c r="A531" s="6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</row>
    <row r="532" spans="1:19" x14ac:dyDescent="0.2">
      <c r="A532" s="6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</row>
    <row r="533" spans="1:19" x14ac:dyDescent="0.2">
      <c r="A533" s="6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</row>
    <row r="534" spans="1:19" x14ac:dyDescent="0.2">
      <c r="A534" s="6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</row>
    <row r="535" spans="1:19" x14ac:dyDescent="0.2">
      <c r="A535" s="6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</row>
    <row r="536" spans="1:19" x14ac:dyDescent="0.2">
      <c r="A536" s="6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</row>
    <row r="537" spans="1:19" x14ac:dyDescent="0.2">
      <c r="A537" s="6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</row>
    <row r="538" spans="1:19" x14ac:dyDescent="0.2">
      <c r="A538" s="6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</row>
    <row r="539" spans="1:19" x14ac:dyDescent="0.2">
      <c r="A539" s="6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</row>
    <row r="540" spans="1:19" x14ac:dyDescent="0.2">
      <c r="A540" s="6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</row>
    <row r="541" spans="1:19" x14ac:dyDescent="0.2">
      <c r="A541" s="6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</row>
    <row r="542" spans="1:19" x14ac:dyDescent="0.2">
      <c r="A542" s="6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</row>
    <row r="543" spans="1:19" x14ac:dyDescent="0.2">
      <c r="A543" s="6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</row>
    <row r="544" spans="1:19" x14ac:dyDescent="0.2">
      <c r="A544" s="6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</row>
    <row r="545" spans="1:19" x14ac:dyDescent="0.2">
      <c r="A545" s="6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</row>
    <row r="546" spans="1:19" x14ac:dyDescent="0.2">
      <c r="A546" s="6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</row>
    <row r="547" spans="1:19" x14ac:dyDescent="0.2">
      <c r="A547" s="6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</row>
    <row r="548" spans="1:19" x14ac:dyDescent="0.2">
      <c r="A548" s="6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</row>
    <row r="549" spans="1:19" x14ac:dyDescent="0.2">
      <c r="A549" s="6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</row>
    <row r="550" spans="1:19" x14ac:dyDescent="0.2">
      <c r="A550" s="6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</row>
    <row r="551" spans="1:19" x14ac:dyDescent="0.2">
      <c r="A551" s="6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</row>
    <row r="552" spans="1:19" x14ac:dyDescent="0.2">
      <c r="A552" s="6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</row>
    <row r="553" spans="1:19" x14ac:dyDescent="0.2">
      <c r="A553" s="6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</row>
    <row r="554" spans="1:19" x14ac:dyDescent="0.2">
      <c r="A554" s="6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</row>
    <row r="555" spans="1:19" x14ac:dyDescent="0.2">
      <c r="A555" s="6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</row>
    <row r="556" spans="1:19" x14ac:dyDescent="0.2">
      <c r="A556" s="6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</row>
    <row r="557" spans="1:19" x14ac:dyDescent="0.2">
      <c r="A557" s="6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</row>
    <row r="558" spans="1:19" x14ac:dyDescent="0.2">
      <c r="A558" s="6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</row>
    <row r="559" spans="1:19" x14ac:dyDescent="0.2">
      <c r="A559" s="6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</row>
    <row r="560" spans="1:19" x14ac:dyDescent="0.2">
      <c r="A560" s="6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</row>
    <row r="561" spans="1:19" x14ac:dyDescent="0.2">
      <c r="A561" s="6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</row>
    <row r="562" spans="1:19" x14ac:dyDescent="0.2">
      <c r="A562" s="6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</row>
    <row r="563" spans="1:19" x14ac:dyDescent="0.2">
      <c r="A563" s="6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</row>
    <row r="564" spans="1:19" x14ac:dyDescent="0.2">
      <c r="A564" s="6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</row>
    <row r="565" spans="1:19" x14ac:dyDescent="0.2">
      <c r="A565" s="6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</row>
    <row r="566" spans="1:19" x14ac:dyDescent="0.2">
      <c r="A566" s="6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</row>
    <row r="567" spans="1:19" x14ac:dyDescent="0.2">
      <c r="A567" s="6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</row>
    <row r="568" spans="1:19" x14ac:dyDescent="0.2">
      <c r="A568" s="6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</row>
    <row r="569" spans="1:19" x14ac:dyDescent="0.2">
      <c r="A569" s="6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</row>
    <row r="570" spans="1:19" x14ac:dyDescent="0.2">
      <c r="A570" s="6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</row>
    <row r="571" spans="1:19" x14ac:dyDescent="0.2">
      <c r="A571" s="6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</row>
    <row r="572" spans="1:19" x14ac:dyDescent="0.2">
      <c r="A572" s="6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</row>
    <row r="573" spans="1:19" x14ac:dyDescent="0.2">
      <c r="A573" s="6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</row>
    <row r="574" spans="1:19" x14ac:dyDescent="0.2">
      <c r="A574" s="6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</row>
    <row r="575" spans="1:19" x14ac:dyDescent="0.2">
      <c r="A575" s="6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</row>
    <row r="576" spans="1:19" x14ac:dyDescent="0.2">
      <c r="A576" s="6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</row>
    <row r="577" spans="1:19" x14ac:dyDescent="0.2">
      <c r="A577" s="6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</row>
    <row r="578" spans="1:19" x14ac:dyDescent="0.2">
      <c r="A578" s="6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</row>
    <row r="579" spans="1:19" x14ac:dyDescent="0.2">
      <c r="A579" s="6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</row>
    <row r="580" spans="1:19" x14ac:dyDescent="0.2">
      <c r="A580" s="6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</row>
    <row r="581" spans="1:19" x14ac:dyDescent="0.2">
      <c r="A581" s="6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</row>
    <row r="582" spans="1:19" x14ac:dyDescent="0.2">
      <c r="A582" s="6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</row>
    <row r="583" spans="1:19" x14ac:dyDescent="0.2">
      <c r="A583" s="6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</row>
    <row r="584" spans="1:19" x14ac:dyDescent="0.2">
      <c r="A584" s="6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</row>
    <row r="585" spans="1:19" x14ac:dyDescent="0.2">
      <c r="A585" s="6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</row>
    <row r="586" spans="1:19" x14ac:dyDescent="0.2">
      <c r="A586" s="6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</row>
    <row r="587" spans="1:19" x14ac:dyDescent="0.2">
      <c r="A587" s="6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</row>
    <row r="588" spans="1:19" x14ac:dyDescent="0.2">
      <c r="A588" s="6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</row>
    <row r="589" spans="1:19" x14ac:dyDescent="0.2">
      <c r="A589" s="6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</row>
    <row r="590" spans="1:19" x14ac:dyDescent="0.2">
      <c r="A590" s="6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</row>
    <row r="591" spans="1:19" x14ac:dyDescent="0.2">
      <c r="A591" s="6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</row>
    <row r="592" spans="1:19" x14ac:dyDescent="0.2">
      <c r="A592" s="6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</row>
    <row r="593" spans="1:19" x14ac:dyDescent="0.2">
      <c r="A593" s="6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</row>
    <row r="594" spans="1:19" x14ac:dyDescent="0.2">
      <c r="A594" s="6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</row>
    <row r="595" spans="1:19" x14ac:dyDescent="0.2">
      <c r="A595" s="6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</row>
    <row r="596" spans="1:19" x14ac:dyDescent="0.2">
      <c r="A596" s="6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</row>
    <row r="597" spans="1:19" x14ac:dyDescent="0.2">
      <c r="A597" s="6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</row>
    <row r="598" spans="1:19" x14ac:dyDescent="0.2">
      <c r="A598" s="6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</row>
    <row r="599" spans="1:19" x14ac:dyDescent="0.2">
      <c r="A599" s="6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</row>
    <row r="600" spans="1:19" x14ac:dyDescent="0.2">
      <c r="A600" s="6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</row>
    <row r="601" spans="1:19" x14ac:dyDescent="0.2">
      <c r="A601" s="6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</row>
    <row r="602" spans="1:19" x14ac:dyDescent="0.2">
      <c r="A602" s="6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</row>
    <row r="603" spans="1:19" x14ac:dyDescent="0.2">
      <c r="A603" s="6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</row>
    <row r="604" spans="1:19" x14ac:dyDescent="0.2">
      <c r="A604" s="6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</row>
    <row r="605" spans="1:19" x14ac:dyDescent="0.2">
      <c r="A605" s="6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</row>
    <row r="606" spans="1:19" x14ac:dyDescent="0.2">
      <c r="A606" s="6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</row>
    <row r="607" spans="1:19" x14ac:dyDescent="0.2">
      <c r="A607" s="6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</row>
    <row r="608" spans="1:19" x14ac:dyDescent="0.2">
      <c r="A608" s="6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</row>
    <row r="609" spans="1:19" x14ac:dyDescent="0.2">
      <c r="A609" s="6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</row>
    <row r="610" spans="1:19" x14ac:dyDescent="0.2">
      <c r="A610" s="6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</row>
    <row r="611" spans="1:19" x14ac:dyDescent="0.2">
      <c r="A611" s="6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</row>
    <row r="612" spans="1:19" x14ac:dyDescent="0.2">
      <c r="A612" s="6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</row>
    <row r="613" spans="1:19" x14ac:dyDescent="0.2">
      <c r="A613" s="6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</row>
    <row r="614" spans="1:19" x14ac:dyDescent="0.2">
      <c r="A614" s="6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</row>
    <row r="615" spans="1:19" x14ac:dyDescent="0.2">
      <c r="A615" s="6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</row>
    <row r="616" spans="1:19" x14ac:dyDescent="0.2">
      <c r="A616" s="6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</row>
    <row r="617" spans="1:19" x14ac:dyDescent="0.2">
      <c r="A617" s="6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</row>
    <row r="618" spans="1:19" x14ac:dyDescent="0.2">
      <c r="A618" s="6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</row>
    <row r="619" spans="1:19" x14ac:dyDescent="0.2">
      <c r="A619" s="6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</row>
    <row r="620" spans="1:19" x14ac:dyDescent="0.2">
      <c r="A620" s="6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</row>
    <row r="621" spans="1:19" x14ac:dyDescent="0.2">
      <c r="A621" s="6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</row>
    <row r="622" spans="1:19" x14ac:dyDescent="0.2">
      <c r="A622" s="6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</row>
    <row r="623" spans="1:19" x14ac:dyDescent="0.2">
      <c r="A623" s="6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</row>
    <row r="624" spans="1:19" x14ac:dyDescent="0.2">
      <c r="A624" s="6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</row>
    <row r="625" spans="1:19" x14ac:dyDescent="0.2">
      <c r="A625" s="6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</row>
    <row r="626" spans="1:19" x14ac:dyDescent="0.2">
      <c r="A626" s="6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</row>
    <row r="627" spans="1:19" x14ac:dyDescent="0.2">
      <c r="A627" s="6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</row>
    <row r="628" spans="1:19" x14ac:dyDescent="0.2">
      <c r="A628" s="6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</row>
    <row r="629" spans="1:19" x14ac:dyDescent="0.2">
      <c r="A629" s="6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</row>
    <row r="630" spans="1:19" x14ac:dyDescent="0.2">
      <c r="A630" s="6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</row>
    <row r="631" spans="1:19" x14ac:dyDescent="0.2">
      <c r="A631" s="6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</row>
    <row r="632" spans="1:19" x14ac:dyDescent="0.2">
      <c r="A632" s="6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</row>
    <row r="633" spans="1:19" x14ac:dyDescent="0.2">
      <c r="A633" s="6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</row>
    <row r="634" spans="1:19" x14ac:dyDescent="0.2">
      <c r="A634" s="6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</row>
    <row r="635" spans="1:19" x14ac:dyDescent="0.2">
      <c r="A635" s="6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</row>
    <row r="636" spans="1:19" x14ac:dyDescent="0.2">
      <c r="A636" s="6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</row>
    <row r="637" spans="1:19" x14ac:dyDescent="0.2">
      <c r="A637" s="6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</row>
    <row r="638" spans="1:19" x14ac:dyDescent="0.2">
      <c r="A638" s="6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</row>
    <row r="639" spans="1:19" x14ac:dyDescent="0.2">
      <c r="A639" s="6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</row>
    <row r="640" spans="1:19" x14ac:dyDescent="0.2">
      <c r="A640" s="6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</row>
    <row r="641" spans="1:19" x14ac:dyDescent="0.2">
      <c r="A641" s="6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</row>
    <row r="642" spans="1:19" x14ac:dyDescent="0.2">
      <c r="A642" s="6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</row>
    <row r="643" spans="1:19" x14ac:dyDescent="0.2">
      <c r="A643" s="6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</row>
    <row r="644" spans="1:19" x14ac:dyDescent="0.2">
      <c r="A644" s="6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</row>
    <row r="645" spans="1:19" x14ac:dyDescent="0.2">
      <c r="A645" s="6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</row>
    <row r="646" spans="1:19" x14ac:dyDescent="0.2">
      <c r="A646" s="6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</row>
    <row r="647" spans="1:19" x14ac:dyDescent="0.2">
      <c r="A647" s="6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</row>
    <row r="648" spans="1:19" x14ac:dyDescent="0.2">
      <c r="A648" s="6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</row>
    <row r="649" spans="1:19" x14ac:dyDescent="0.2">
      <c r="A649" s="6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</row>
    <row r="650" spans="1:19" x14ac:dyDescent="0.2">
      <c r="A650" s="6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</row>
    <row r="651" spans="1:19" x14ac:dyDescent="0.2">
      <c r="A651" s="6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</row>
    <row r="652" spans="1:19" x14ac:dyDescent="0.2">
      <c r="A652" s="6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</row>
    <row r="653" spans="1:19" x14ac:dyDescent="0.2">
      <c r="A653" s="6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</row>
    <row r="654" spans="1:19" x14ac:dyDescent="0.2">
      <c r="A654" s="6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</row>
    <row r="655" spans="1:19" x14ac:dyDescent="0.2">
      <c r="A655" s="6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</row>
    <row r="656" spans="1:19" x14ac:dyDescent="0.2">
      <c r="A656" s="6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</row>
    <row r="657" spans="1:19" x14ac:dyDescent="0.2">
      <c r="A657" s="6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</row>
    <row r="658" spans="1:19" x14ac:dyDescent="0.2">
      <c r="A658" s="6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</row>
    <row r="659" spans="1:19" x14ac:dyDescent="0.2">
      <c r="A659" s="6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</row>
    <row r="660" spans="1:19" x14ac:dyDescent="0.2">
      <c r="A660" s="6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</row>
    <row r="661" spans="1:19" x14ac:dyDescent="0.2">
      <c r="A661" s="6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</row>
    <row r="662" spans="1:19" x14ac:dyDescent="0.2">
      <c r="A662" s="6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</row>
    <row r="663" spans="1:19" x14ac:dyDescent="0.2">
      <c r="A663" s="6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</row>
    <row r="664" spans="1:19" x14ac:dyDescent="0.2">
      <c r="A664" s="6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</row>
    <row r="665" spans="1:19" x14ac:dyDescent="0.2">
      <c r="A665" s="6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</row>
    <row r="666" spans="1:19" x14ac:dyDescent="0.2">
      <c r="A666" s="6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</row>
    <row r="667" spans="1:19" x14ac:dyDescent="0.2">
      <c r="A667" s="6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</row>
    <row r="668" spans="1:19" x14ac:dyDescent="0.2">
      <c r="A668" s="6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</row>
    <row r="669" spans="1:19" x14ac:dyDescent="0.2">
      <c r="A669" s="6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</row>
    <row r="670" spans="1:19" x14ac:dyDescent="0.2">
      <c r="A670" s="6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</row>
    <row r="671" spans="1:19" x14ac:dyDescent="0.2">
      <c r="A671" s="6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</row>
    <row r="672" spans="1:19" x14ac:dyDescent="0.2">
      <c r="A672" s="6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</row>
    <row r="673" spans="1:19" x14ac:dyDescent="0.2">
      <c r="A673" s="6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</row>
    <row r="674" spans="1:19" x14ac:dyDescent="0.2">
      <c r="A674" s="6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</row>
    <row r="675" spans="1:19" x14ac:dyDescent="0.2">
      <c r="A675" s="6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</row>
    <row r="676" spans="1:19" x14ac:dyDescent="0.2">
      <c r="A676" s="6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</row>
    <row r="677" spans="1:19" x14ac:dyDescent="0.2">
      <c r="A677" s="6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</row>
    <row r="678" spans="1:19" x14ac:dyDescent="0.2">
      <c r="A678" s="6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</row>
    <row r="679" spans="1:19" x14ac:dyDescent="0.2">
      <c r="A679" s="6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</row>
    <row r="680" spans="1:19" x14ac:dyDescent="0.2">
      <c r="A680" s="6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</row>
    <row r="681" spans="1:19" x14ac:dyDescent="0.2">
      <c r="A681" s="6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</row>
    <row r="682" spans="1:19" x14ac:dyDescent="0.2">
      <c r="A682" s="6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</row>
    <row r="683" spans="1:19" x14ac:dyDescent="0.2">
      <c r="A683" s="6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</row>
    <row r="684" spans="1:19" x14ac:dyDescent="0.2">
      <c r="A684" s="6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</row>
    <row r="685" spans="1:19" x14ac:dyDescent="0.2">
      <c r="A685" s="6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</row>
    <row r="686" spans="1:19" x14ac:dyDescent="0.2">
      <c r="A686" s="6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</row>
    <row r="687" spans="1:19" x14ac:dyDescent="0.2">
      <c r="A687" s="6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</row>
    <row r="688" spans="1:19" x14ac:dyDescent="0.2">
      <c r="A688" s="6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</row>
    <row r="689" spans="1:19" x14ac:dyDescent="0.2">
      <c r="A689" s="6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</row>
    <row r="690" spans="1:19" x14ac:dyDescent="0.2">
      <c r="A690" s="6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</row>
    <row r="691" spans="1:19" x14ac:dyDescent="0.2">
      <c r="A691" s="6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</row>
    <row r="692" spans="1:19" x14ac:dyDescent="0.2">
      <c r="A692" s="6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</row>
    <row r="693" spans="1:19" x14ac:dyDescent="0.2">
      <c r="A693" s="6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</row>
    <row r="694" spans="1:19" x14ac:dyDescent="0.2">
      <c r="A694" s="6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</row>
    <row r="695" spans="1:19" x14ac:dyDescent="0.2">
      <c r="A695" s="6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</row>
    <row r="696" spans="1:19" x14ac:dyDescent="0.2">
      <c r="A696" s="6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</row>
    <row r="697" spans="1:19" x14ac:dyDescent="0.2">
      <c r="A697" s="6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</row>
    <row r="698" spans="1:19" x14ac:dyDescent="0.2">
      <c r="A698" s="6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</row>
    <row r="699" spans="1:19" x14ac:dyDescent="0.2">
      <c r="A699" s="6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</row>
    <row r="700" spans="1:19" x14ac:dyDescent="0.2">
      <c r="A700" s="6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</row>
    <row r="701" spans="1:19" x14ac:dyDescent="0.2">
      <c r="A701" s="6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</row>
    <row r="702" spans="1:19" x14ac:dyDescent="0.2">
      <c r="A702" s="6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</row>
    <row r="703" spans="1:19" x14ac:dyDescent="0.2">
      <c r="A703" s="6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</row>
    <row r="704" spans="1:19" x14ac:dyDescent="0.2">
      <c r="A704" s="6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</row>
    <row r="705" spans="1:19" x14ac:dyDescent="0.2">
      <c r="A705" s="6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</row>
    <row r="706" spans="1:19" x14ac:dyDescent="0.2">
      <c r="A706" s="6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</row>
    <row r="707" spans="1:19" x14ac:dyDescent="0.2">
      <c r="A707" s="6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</row>
    <row r="708" spans="1:19" x14ac:dyDescent="0.2">
      <c r="A708" s="6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</row>
    <row r="709" spans="1:19" x14ac:dyDescent="0.2">
      <c r="A709" s="6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</row>
    <row r="710" spans="1:19" x14ac:dyDescent="0.2">
      <c r="A710" s="6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</row>
    <row r="711" spans="1:19" x14ac:dyDescent="0.2">
      <c r="A711" s="6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</row>
    <row r="712" spans="1:19" x14ac:dyDescent="0.2">
      <c r="A712" s="6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</row>
    <row r="713" spans="1:19" x14ac:dyDescent="0.2">
      <c r="A713" s="6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</row>
    <row r="714" spans="1:19" x14ac:dyDescent="0.2">
      <c r="A714" s="6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</row>
    <row r="715" spans="1:19" x14ac:dyDescent="0.2">
      <c r="A715" s="6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</row>
    <row r="716" spans="1:19" x14ac:dyDescent="0.2">
      <c r="A716" s="6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</row>
    <row r="717" spans="1:19" x14ac:dyDescent="0.2">
      <c r="A717" s="6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</row>
    <row r="718" spans="1:19" x14ac:dyDescent="0.2">
      <c r="A718" s="6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</row>
    <row r="719" spans="1:19" x14ac:dyDescent="0.2">
      <c r="A719" s="6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</row>
    <row r="720" spans="1:19" x14ac:dyDescent="0.2">
      <c r="A720" s="6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</row>
    <row r="721" spans="1:19" x14ac:dyDescent="0.2">
      <c r="A721" s="6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</row>
    <row r="722" spans="1:19" x14ac:dyDescent="0.2">
      <c r="A722" s="6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</row>
    <row r="723" spans="1:19" x14ac:dyDescent="0.2">
      <c r="A723" s="6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</row>
    <row r="724" spans="1:19" x14ac:dyDescent="0.2">
      <c r="A724" s="6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</row>
    <row r="725" spans="1:19" x14ac:dyDescent="0.2">
      <c r="A725" s="6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</row>
    <row r="726" spans="1:19" x14ac:dyDescent="0.2">
      <c r="A726" s="6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</row>
    <row r="727" spans="1:19" x14ac:dyDescent="0.2">
      <c r="A727" s="6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</row>
    <row r="728" spans="1:19" x14ac:dyDescent="0.2">
      <c r="A728" s="6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</row>
    <row r="729" spans="1:19" x14ac:dyDescent="0.2">
      <c r="A729" s="6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</row>
    <row r="730" spans="1:19" x14ac:dyDescent="0.2">
      <c r="A730" s="6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</row>
    <row r="731" spans="1:19" x14ac:dyDescent="0.2">
      <c r="A731" s="6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</row>
    <row r="732" spans="1:19" x14ac:dyDescent="0.2">
      <c r="A732" s="6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</row>
    <row r="733" spans="1:19" x14ac:dyDescent="0.2">
      <c r="A733" s="6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</row>
    <row r="734" spans="1:19" x14ac:dyDescent="0.2">
      <c r="A734" s="6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</row>
    <row r="735" spans="1:19" x14ac:dyDescent="0.2">
      <c r="A735" s="6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</row>
    <row r="736" spans="1:19" x14ac:dyDescent="0.2">
      <c r="A736" s="6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</row>
    <row r="737" spans="1:19" x14ac:dyDescent="0.2">
      <c r="A737" s="6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</row>
    <row r="738" spans="1:19" x14ac:dyDescent="0.2">
      <c r="A738" s="6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</row>
    <row r="739" spans="1:19" x14ac:dyDescent="0.2">
      <c r="A739" s="6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</row>
    <row r="740" spans="1:19" x14ac:dyDescent="0.2">
      <c r="A740" s="6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</row>
    <row r="741" spans="1:19" x14ac:dyDescent="0.2">
      <c r="A741" s="6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</row>
    <row r="742" spans="1:19" x14ac:dyDescent="0.2">
      <c r="A742" s="6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</row>
    <row r="743" spans="1:19" x14ac:dyDescent="0.2">
      <c r="A743" s="6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</row>
    <row r="744" spans="1:19" x14ac:dyDescent="0.2">
      <c r="A744" s="6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</row>
    <row r="745" spans="1:19" x14ac:dyDescent="0.2">
      <c r="A745" s="6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</row>
    <row r="746" spans="1:19" x14ac:dyDescent="0.2">
      <c r="A746" s="6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</row>
    <row r="747" spans="1:19" x14ac:dyDescent="0.2">
      <c r="A747" s="6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</row>
    <row r="748" spans="1:19" x14ac:dyDescent="0.2">
      <c r="A748" s="6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</row>
    <row r="749" spans="1:19" x14ac:dyDescent="0.2">
      <c r="A749" s="6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</row>
    <row r="750" spans="1:19" x14ac:dyDescent="0.2">
      <c r="A750" s="6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</row>
    <row r="751" spans="1:19" x14ac:dyDescent="0.2">
      <c r="A751" s="6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</row>
    <row r="752" spans="1:19" x14ac:dyDescent="0.2">
      <c r="A752" s="6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</row>
    <row r="753" spans="1:19" x14ac:dyDescent="0.2">
      <c r="A753" s="6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</row>
    <row r="754" spans="1:19" x14ac:dyDescent="0.2">
      <c r="A754" s="6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</row>
    <row r="755" spans="1:19" x14ac:dyDescent="0.2">
      <c r="A755" s="6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</row>
    <row r="756" spans="1:19" x14ac:dyDescent="0.2">
      <c r="A756" s="6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</row>
    <row r="757" spans="1:19" x14ac:dyDescent="0.2">
      <c r="A757" s="6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</row>
    <row r="758" spans="1:19" x14ac:dyDescent="0.2">
      <c r="A758" s="6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</row>
    <row r="759" spans="1:19" x14ac:dyDescent="0.2">
      <c r="A759" s="6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</row>
    <row r="760" spans="1:19" x14ac:dyDescent="0.2">
      <c r="A760" s="6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</row>
    <row r="761" spans="1:19" x14ac:dyDescent="0.2">
      <c r="A761" s="6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</row>
    <row r="762" spans="1:19" x14ac:dyDescent="0.2">
      <c r="A762" s="6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</row>
    <row r="763" spans="1:19" x14ac:dyDescent="0.2">
      <c r="A763" s="6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</row>
    <row r="764" spans="1:19" x14ac:dyDescent="0.2">
      <c r="A764" s="6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</row>
    <row r="765" spans="1:19" x14ac:dyDescent="0.2">
      <c r="A765" s="6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</row>
    <row r="766" spans="1:19" x14ac:dyDescent="0.2">
      <c r="A766" s="6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</row>
    <row r="767" spans="1:19" x14ac:dyDescent="0.2">
      <c r="A767" s="6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</row>
    <row r="768" spans="1:19" x14ac:dyDescent="0.2">
      <c r="A768" s="6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</row>
    <row r="769" spans="1:19" x14ac:dyDescent="0.2">
      <c r="A769" s="6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</row>
    <row r="770" spans="1:19" x14ac:dyDescent="0.2">
      <c r="A770" s="6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</row>
    <row r="771" spans="1:19" x14ac:dyDescent="0.2">
      <c r="A771" s="6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</row>
    <row r="772" spans="1:19" x14ac:dyDescent="0.2">
      <c r="A772" s="6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</row>
    <row r="773" spans="1:19" x14ac:dyDescent="0.2">
      <c r="A773" s="6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</row>
    <row r="774" spans="1:19" x14ac:dyDescent="0.2">
      <c r="A774" s="6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</row>
    <row r="775" spans="1:19" x14ac:dyDescent="0.2">
      <c r="A775" s="6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</row>
    <row r="776" spans="1:19" x14ac:dyDescent="0.2">
      <c r="A776" s="6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</row>
    <row r="777" spans="1:19" x14ac:dyDescent="0.2">
      <c r="A777" s="6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</row>
    <row r="778" spans="1:19" x14ac:dyDescent="0.2">
      <c r="A778" s="6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</row>
    <row r="779" spans="1:19" x14ac:dyDescent="0.2">
      <c r="A779" s="6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</row>
    <row r="780" spans="1:19" x14ac:dyDescent="0.2">
      <c r="A780" s="6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</row>
    <row r="781" spans="1:19" x14ac:dyDescent="0.2">
      <c r="A781" s="6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</row>
    <row r="782" spans="1:19" x14ac:dyDescent="0.2">
      <c r="A782" s="6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</row>
    <row r="783" spans="1:19" x14ac:dyDescent="0.2">
      <c r="A783" s="6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</row>
    <row r="784" spans="1:19" x14ac:dyDescent="0.2">
      <c r="A784" s="6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</row>
    <row r="785" spans="1:19" x14ac:dyDescent="0.2">
      <c r="A785" s="6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</row>
    <row r="786" spans="1:19" x14ac:dyDescent="0.2">
      <c r="A786" s="6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</row>
    <row r="787" spans="1:19" x14ac:dyDescent="0.2">
      <c r="A787" s="6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</row>
    <row r="788" spans="1:19" x14ac:dyDescent="0.2">
      <c r="A788" s="6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</row>
    <row r="789" spans="1:19" x14ac:dyDescent="0.2">
      <c r="A789" s="6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</row>
    <row r="790" spans="1:19" x14ac:dyDescent="0.2">
      <c r="A790" s="6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</row>
    <row r="791" spans="1:19" x14ac:dyDescent="0.2">
      <c r="A791" s="6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</row>
    <row r="792" spans="1:19" x14ac:dyDescent="0.2">
      <c r="A792" s="6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</row>
    <row r="793" spans="1:19" x14ac:dyDescent="0.2">
      <c r="A793" s="6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</row>
    <row r="794" spans="1:19" x14ac:dyDescent="0.2">
      <c r="A794" s="6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</row>
    <row r="795" spans="1:19" x14ac:dyDescent="0.2">
      <c r="A795" s="6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</row>
    <row r="796" spans="1:19" x14ac:dyDescent="0.2">
      <c r="A796" s="6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</row>
    <row r="797" spans="1:19" x14ac:dyDescent="0.2">
      <c r="A797" s="6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</row>
    <row r="798" spans="1:19" x14ac:dyDescent="0.2">
      <c r="A798" s="6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</row>
    <row r="799" spans="1:19" x14ac:dyDescent="0.2">
      <c r="A799" s="6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</row>
    <row r="800" spans="1:19" x14ac:dyDescent="0.2">
      <c r="A800" s="6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</row>
    <row r="801" spans="1:19" x14ac:dyDescent="0.2">
      <c r="A801" s="6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</row>
    <row r="802" spans="1:19" x14ac:dyDescent="0.2">
      <c r="A802" s="6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</row>
    <row r="803" spans="1:19" x14ac:dyDescent="0.2">
      <c r="A803" s="6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</row>
    <row r="804" spans="1:19" x14ac:dyDescent="0.2">
      <c r="A804" s="6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</row>
    <row r="805" spans="1:19" x14ac:dyDescent="0.2">
      <c r="A805" s="6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</row>
    <row r="806" spans="1:19" x14ac:dyDescent="0.2">
      <c r="A806" s="6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</row>
    <row r="807" spans="1:19" x14ac:dyDescent="0.2">
      <c r="A807" s="6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</row>
    <row r="808" spans="1:19" x14ac:dyDescent="0.2">
      <c r="A808" s="6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</row>
    <row r="809" spans="1:19" x14ac:dyDescent="0.2">
      <c r="A809" s="6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</row>
    <row r="810" spans="1:19" x14ac:dyDescent="0.2">
      <c r="A810" s="6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</row>
    <row r="811" spans="1:19" x14ac:dyDescent="0.2">
      <c r="A811" s="6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</row>
    <row r="812" spans="1:19" x14ac:dyDescent="0.2">
      <c r="A812" s="6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</row>
    <row r="813" spans="1:19" x14ac:dyDescent="0.2">
      <c r="A813" s="6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</row>
    <row r="814" spans="1:19" x14ac:dyDescent="0.2">
      <c r="A814" s="6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</row>
    <row r="815" spans="1:19" x14ac:dyDescent="0.2">
      <c r="A815" s="6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</row>
    <row r="816" spans="1:19" x14ac:dyDescent="0.2">
      <c r="A816" s="6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</row>
    <row r="817" spans="1:19" x14ac:dyDescent="0.2">
      <c r="A817" s="6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</row>
    <row r="818" spans="1:19" x14ac:dyDescent="0.2">
      <c r="A818" s="6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</row>
    <row r="819" spans="1:19" x14ac:dyDescent="0.2">
      <c r="A819" s="6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</row>
    <row r="820" spans="1:19" x14ac:dyDescent="0.2">
      <c r="A820" s="6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</row>
    <row r="821" spans="1:19" x14ac:dyDescent="0.2">
      <c r="A821" s="6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</row>
    <row r="822" spans="1:19" x14ac:dyDescent="0.2">
      <c r="A822" s="6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</row>
    <row r="823" spans="1:19" x14ac:dyDescent="0.2">
      <c r="A823" s="6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</row>
    <row r="824" spans="1:19" x14ac:dyDescent="0.2">
      <c r="A824" s="6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</row>
    <row r="825" spans="1:19" x14ac:dyDescent="0.2">
      <c r="A825" s="6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</row>
    <row r="826" spans="1:19" x14ac:dyDescent="0.2">
      <c r="A826" s="6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</row>
    <row r="827" spans="1:19" x14ac:dyDescent="0.2">
      <c r="A827" s="6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</row>
    <row r="828" spans="1:19" x14ac:dyDescent="0.2">
      <c r="A828" s="6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</row>
    <row r="829" spans="1:19" x14ac:dyDescent="0.2">
      <c r="A829" s="6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</row>
    <row r="830" spans="1:19" x14ac:dyDescent="0.2">
      <c r="A830" s="6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</row>
    <row r="831" spans="1:19" x14ac:dyDescent="0.2">
      <c r="A831" s="6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</row>
    <row r="832" spans="1:19" x14ac:dyDescent="0.2">
      <c r="A832" s="6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</row>
    <row r="833" spans="1:19" x14ac:dyDescent="0.2">
      <c r="A833" s="6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</row>
    <row r="834" spans="1:19" x14ac:dyDescent="0.2">
      <c r="A834" s="6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</row>
    <row r="835" spans="1:19" x14ac:dyDescent="0.2">
      <c r="A835" s="6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</row>
    <row r="836" spans="1:19" x14ac:dyDescent="0.2">
      <c r="A836" s="6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</row>
    <row r="837" spans="1:19" x14ac:dyDescent="0.2">
      <c r="A837" s="6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</row>
    <row r="838" spans="1:19" x14ac:dyDescent="0.2">
      <c r="A838" s="6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</row>
    <row r="839" spans="1:19" x14ac:dyDescent="0.2">
      <c r="A839" s="6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</row>
    <row r="840" spans="1:19" x14ac:dyDescent="0.2">
      <c r="A840" s="6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</row>
    <row r="841" spans="1:19" x14ac:dyDescent="0.2">
      <c r="A841" s="6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</row>
    <row r="842" spans="1:19" x14ac:dyDescent="0.2">
      <c r="A842" s="6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</row>
    <row r="843" spans="1:19" x14ac:dyDescent="0.2">
      <c r="A843" s="6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</row>
    <row r="844" spans="1:19" x14ac:dyDescent="0.2">
      <c r="A844" s="6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</row>
    <row r="845" spans="1:19" x14ac:dyDescent="0.2">
      <c r="A845" s="6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</row>
    <row r="846" spans="1:19" x14ac:dyDescent="0.2">
      <c r="A846" s="6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</row>
    <row r="847" spans="1:19" x14ac:dyDescent="0.2">
      <c r="A847" s="6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</row>
    <row r="848" spans="1:19" x14ac:dyDescent="0.2">
      <c r="A848" s="6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</row>
    <row r="849" spans="1:19" x14ac:dyDescent="0.2">
      <c r="A849" s="6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</row>
    <row r="850" spans="1:19" x14ac:dyDescent="0.2">
      <c r="A850" s="6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</row>
    <row r="851" spans="1:19" x14ac:dyDescent="0.2">
      <c r="A851" s="6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</row>
    <row r="852" spans="1:19" x14ac:dyDescent="0.2">
      <c r="A852" s="6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</row>
    <row r="853" spans="1:19" x14ac:dyDescent="0.2">
      <c r="A853" s="6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</row>
    <row r="854" spans="1:19" x14ac:dyDescent="0.2">
      <c r="A854" s="6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</row>
    <row r="855" spans="1:19" x14ac:dyDescent="0.2">
      <c r="A855" s="6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</row>
    <row r="856" spans="1:19" x14ac:dyDescent="0.2">
      <c r="A856" s="6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</row>
    <row r="857" spans="1:19" x14ac:dyDescent="0.2">
      <c r="A857" s="6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</row>
    <row r="858" spans="1:19" x14ac:dyDescent="0.2">
      <c r="A858" s="6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</row>
    <row r="859" spans="1:19" x14ac:dyDescent="0.2">
      <c r="A859" s="6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</row>
    <row r="860" spans="1:19" x14ac:dyDescent="0.2">
      <c r="A860" s="6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</row>
    <row r="861" spans="1:19" x14ac:dyDescent="0.2">
      <c r="A861" s="6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</row>
    <row r="862" spans="1:19" x14ac:dyDescent="0.2">
      <c r="A862" s="6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</row>
    <row r="863" spans="1:19" x14ac:dyDescent="0.2">
      <c r="A863" s="6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</row>
    <row r="864" spans="1:19" x14ac:dyDescent="0.2">
      <c r="A864" s="6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</row>
    <row r="865" spans="1:19" x14ac:dyDescent="0.2">
      <c r="A865" s="6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</row>
    <row r="866" spans="1:19" x14ac:dyDescent="0.2">
      <c r="A866" s="6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</row>
    <row r="867" spans="1:19" x14ac:dyDescent="0.2">
      <c r="A867" s="6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</row>
    <row r="868" spans="1:19" x14ac:dyDescent="0.2">
      <c r="A868" s="6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</row>
    <row r="869" spans="1:19" x14ac:dyDescent="0.2">
      <c r="A869" s="6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</row>
    <row r="870" spans="1:19" x14ac:dyDescent="0.2">
      <c r="A870" s="6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</row>
    <row r="871" spans="1:19" x14ac:dyDescent="0.2">
      <c r="A871" s="6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</row>
    <row r="872" spans="1:19" x14ac:dyDescent="0.2">
      <c r="A872" s="6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</row>
    <row r="873" spans="1:19" x14ac:dyDescent="0.2">
      <c r="A873" s="6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</row>
    <row r="874" spans="1:19" x14ac:dyDescent="0.2">
      <c r="A874" s="6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</row>
    <row r="875" spans="1:19" x14ac:dyDescent="0.2">
      <c r="A875" s="6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</row>
    <row r="876" spans="1:19" x14ac:dyDescent="0.2">
      <c r="A876" s="6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</row>
    <row r="877" spans="1:19" x14ac:dyDescent="0.2">
      <c r="A877" s="6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</row>
    <row r="878" spans="1:19" x14ac:dyDescent="0.2">
      <c r="A878" s="6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</row>
    <row r="879" spans="1:19" x14ac:dyDescent="0.2">
      <c r="A879" s="6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</row>
    <row r="880" spans="1:19" x14ac:dyDescent="0.2">
      <c r="A880" s="6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</row>
    <row r="881" spans="1:19" x14ac:dyDescent="0.2">
      <c r="A881" s="6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</row>
    <row r="882" spans="1:19" x14ac:dyDescent="0.2">
      <c r="A882" s="6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</row>
    <row r="883" spans="1:19" x14ac:dyDescent="0.2">
      <c r="A883" s="6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</row>
    <row r="884" spans="1:19" x14ac:dyDescent="0.2">
      <c r="A884" s="6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</row>
    <row r="885" spans="1:19" x14ac:dyDescent="0.2">
      <c r="A885" s="6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</row>
    <row r="886" spans="1:19" x14ac:dyDescent="0.2">
      <c r="A886" s="6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</row>
    <row r="887" spans="1:19" x14ac:dyDescent="0.2">
      <c r="A887" s="6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</row>
    <row r="888" spans="1:19" x14ac:dyDescent="0.2">
      <c r="A888" s="6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</row>
    <row r="889" spans="1:19" x14ac:dyDescent="0.2">
      <c r="A889" s="6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</row>
    <row r="890" spans="1:19" x14ac:dyDescent="0.2">
      <c r="A890" s="6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</row>
    <row r="891" spans="1:19" x14ac:dyDescent="0.2">
      <c r="A891" s="6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</row>
    <row r="892" spans="1:19" x14ac:dyDescent="0.2">
      <c r="A892" s="6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</row>
    <row r="893" spans="1:19" x14ac:dyDescent="0.2">
      <c r="A893" s="6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</row>
    <row r="894" spans="1:19" x14ac:dyDescent="0.2">
      <c r="A894" s="6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</row>
    <row r="895" spans="1:19" x14ac:dyDescent="0.2">
      <c r="A895" s="6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</row>
    <row r="896" spans="1:19" x14ac:dyDescent="0.2">
      <c r="A896" s="6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</row>
    <row r="897" spans="1:19" x14ac:dyDescent="0.2">
      <c r="A897" s="6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</row>
    <row r="898" spans="1:19" x14ac:dyDescent="0.2">
      <c r="A898" s="6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</row>
    <row r="899" spans="1:19" x14ac:dyDescent="0.2">
      <c r="A899" s="6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</row>
    <row r="900" spans="1:19" x14ac:dyDescent="0.2">
      <c r="A900" s="6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</row>
    <row r="901" spans="1:19" x14ac:dyDescent="0.2">
      <c r="A901" s="6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</row>
    <row r="902" spans="1:19" x14ac:dyDescent="0.2">
      <c r="A902" s="6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</row>
    <row r="903" spans="1:19" x14ac:dyDescent="0.2">
      <c r="A903" s="6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</row>
    <row r="904" spans="1:19" x14ac:dyDescent="0.2">
      <c r="A904" s="6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</row>
    <row r="905" spans="1:19" x14ac:dyDescent="0.2">
      <c r="A905" s="6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</row>
    <row r="906" spans="1:19" x14ac:dyDescent="0.2">
      <c r="A906" s="6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</row>
    <row r="907" spans="1:19" x14ac:dyDescent="0.2">
      <c r="A907" s="6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</row>
    <row r="908" spans="1:19" x14ac:dyDescent="0.2">
      <c r="A908" s="6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</row>
    <row r="909" spans="1:19" x14ac:dyDescent="0.2">
      <c r="A909" s="6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</row>
    <row r="910" spans="1:19" x14ac:dyDescent="0.2">
      <c r="A910" s="6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</row>
    <row r="911" spans="1:19" x14ac:dyDescent="0.2">
      <c r="A911" s="6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</row>
    <row r="912" spans="1:19" x14ac:dyDescent="0.2">
      <c r="A912" s="6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</row>
    <row r="913" spans="1:19" x14ac:dyDescent="0.2">
      <c r="A913" s="6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</row>
    <row r="914" spans="1:19" x14ac:dyDescent="0.2">
      <c r="A914" s="6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</row>
    <row r="915" spans="1:19" x14ac:dyDescent="0.2">
      <c r="A915" s="6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</row>
    <row r="916" spans="1:19" x14ac:dyDescent="0.2">
      <c r="A916" s="6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</row>
    <row r="917" spans="1:19" x14ac:dyDescent="0.2">
      <c r="A917" s="6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</row>
    <row r="918" spans="1:19" x14ac:dyDescent="0.2">
      <c r="A918" s="6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</row>
    <row r="919" spans="1:19" x14ac:dyDescent="0.2">
      <c r="A919" s="6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6"/>
    </row>
    <row r="920" spans="1:19" x14ac:dyDescent="0.2">
      <c r="A920" s="6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6"/>
    </row>
    <row r="921" spans="1:19" x14ac:dyDescent="0.2">
      <c r="A921" s="6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6"/>
    </row>
    <row r="922" spans="1:19" x14ac:dyDescent="0.2">
      <c r="A922" s="6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6"/>
    </row>
    <row r="923" spans="1:19" x14ac:dyDescent="0.2">
      <c r="A923" s="6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6"/>
    </row>
    <row r="924" spans="1:19" x14ac:dyDescent="0.2">
      <c r="A924" s="6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6"/>
    </row>
    <row r="925" spans="1:19" x14ac:dyDescent="0.2">
      <c r="A925" s="6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6"/>
    </row>
    <row r="926" spans="1:19" x14ac:dyDescent="0.2">
      <c r="A926" s="6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6"/>
    </row>
    <row r="927" spans="1:19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</row>
    <row r="928" spans="1:19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</row>
    <row r="929" spans="1:19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</row>
    <row r="930" spans="1:19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</row>
    <row r="931" spans="1:19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</row>
    <row r="932" spans="1:19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</row>
    <row r="933" spans="1:19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</row>
    <row r="934" spans="1:19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</row>
    <row r="935" spans="1:19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</row>
    <row r="936" spans="1:19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</row>
    <row r="937" spans="1:19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</row>
    <row r="938" spans="1:19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</row>
    <row r="939" spans="1:19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</row>
    <row r="940" spans="1:19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</row>
    <row r="941" spans="1:19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</row>
    <row r="942" spans="1:19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</row>
    <row r="943" spans="1:19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</row>
    <row r="944" spans="1:19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</row>
    <row r="945" spans="1:19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</row>
    <row r="946" spans="1:19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</row>
    <row r="947" spans="1:19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</row>
    <row r="948" spans="1:19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</row>
    <row r="949" spans="1:19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</row>
    <row r="950" spans="1:19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</row>
    <row r="951" spans="1:19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</row>
    <row r="952" spans="1:19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</row>
    <row r="953" spans="1:19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</row>
    <row r="954" spans="1:19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</row>
    <row r="955" spans="1:19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</row>
    <row r="956" spans="1:19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</row>
    <row r="957" spans="1:19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</row>
    <row r="958" spans="1:19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</row>
    <row r="959" spans="1:19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</row>
    <row r="960" spans="1:19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</row>
    <row r="961" spans="1:19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</row>
    <row r="962" spans="1:19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</row>
    <row r="963" spans="1:19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</row>
    <row r="964" spans="1:19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</row>
    <row r="965" spans="1:19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</row>
    <row r="966" spans="1:19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</row>
    <row r="967" spans="1:19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</row>
    <row r="968" spans="1:19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</row>
    <row r="969" spans="1:19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</row>
    <row r="970" spans="1:19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</row>
    <row r="971" spans="1:19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</row>
    <row r="972" spans="1:19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</row>
    <row r="973" spans="1:19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</row>
    <row r="974" spans="1:19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</row>
    <row r="975" spans="1:19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</row>
    <row r="976" spans="1:19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</row>
    <row r="977" spans="1:19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</row>
    <row r="978" spans="1:19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</row>
    <row r="979" spans="1:19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</row>
    <row r="980" spans="1:19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</row>
    <row r="981" spans="1:19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</row>
    <row r="982" spans="1:19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</row>
    <row r="983" spans="1:19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</row>
    <row r="984" spans="1:19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</row>
    <row r="985" spans="1:19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</row>
    <row r="986" spans="1:19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</row>
    <row r="987" spans="1:19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</row>
    <row r="988" spans="1:19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</row>
    <row r="989" spans="1:19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</row>
    <row r="990" spans="1:19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</row>
    <row r="991" spans="1:19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</row>
    <row r="992" spans="1:19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</row>
    <row r="993" spans="1:19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</row>
    <row r="994" spans="1:19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</row>
    <row r="995" spans="1:19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</row>
    <row r="996" spans="1:19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</row>
    <row r="997" spans="1:19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</row>
    <row r="998" spans="1:19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</row>
    <row r="999" spans="1:19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</row>
    <row r="1000" spans="1:19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</row>
    <row r="1001" spans="1:19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</row>
    <row r="1002" spans="1:19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</row>
    <row r="1003" spans="1:19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</row>
    <row r="1004" spans="1:19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</row>
    <row r="1005" spans="1:19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</row>
    <row r="1006" spans="1:19" x14ac:dyDescent="0.2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</row>
    <row r="1007" spans="1:19" x14ac:dyDescent="0.2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</row>
    <row r="1008" spans="1:19" x14ac:dyDescent="0.2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</row>
    <row r="1009" spans="1:19" x14ac:dyDescent="0.2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</row>
    <row r="1010" spans="1:19" x14ac:dyDescent="0.2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</row>
    <row r="1011" spans="1:19" x14ac:dyDescent="0.2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</row>
    <row r="1012" spans="1:19" x14ac:dyDescent="0.2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</row>
    <row r="1013" spans="1:19" x14ac:dyDescent="0.2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</row>
    <row r="1014" spans="1:19" x14ac:dyDescent="0.2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</row>
    <row r="1015" spans="1:19" x14ac:dyDescent="0.2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</row>
    <row r="1016" spans="1:19" x14ac:dyDescent="0.2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</row>
    <row r="1017" spans="1:19" x14ac:dyDescent="0.2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</row>
    <row r="1018" spans="1:19" x14ac:dyDescent="0.2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</row>
    <row r="1019" spans="1:19" x14ac:dyDescent="0.2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</row>
    <row r="1020" spans="1:19" x14ac:dyDescent="0.2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</row>
    <row r="1021" spans="1:19" x14ac:dyDescent="0.2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</row>
    <row r="1022" spans="1:19" x14ac:dyDescent="0.2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</row>
    <row r="1023" spans="1:19" x14ac:dyDescent="0.2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</row>
    <row r="1024" spans="1:19" x14ac:dyDescent="0.2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</row>
    <row r="1025" spans="1:19" x14ac:dyDescent="0.2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</row>
    <row r="1026" spans="1:19" x14ac:dyDescent="0.2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</row>
    <row r="1027" spans="1:19" x14ac:dyDescent="0.2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</row>
    <row r="1028" spans="1:19" x14ac:dyDescent="0.2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</row>
    <row r="1029" spans="1:19" x14ac:dyDescent="0.2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</row>
    <row r="1030" spans="1:19" x14ac:dyDescent="0.2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</row>
    <row r="1031" spans="1:19" x14ac:dyDescent="0.2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</row>
    <row r="1032" spans="1:19" x14ac:dyDescent="0.2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</row>
    <row r="1033" spans="1:19" x14ac:dyDescent="0.2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</row>
    <row r="1034" spans="1:19" x14ac:dyDescent="0.2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</row>
    <row r="1035" spans="1:19" x14ac:dyDescent="0.2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</row>
    <row r="1036" spans="1:19" x14ac:dyDescent="0.2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</row>
    <row r="1037" spans="1:19" x14ac:dyDescent="0.2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</row>
    <row r="1038" spans="1:19" x14ac:dyDescent="0.2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</row>
    <row r="1039" spans="1:19" x14ac:dyDescent="0.2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</row>
    <row r="1040" spans="1:19" x14ac:dyDescent="0.2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</row>
    <row r="1041" spans="1:19" x14ac:dyDescent="0.2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</row>
    <row r="1042" spans="1:19" x14ac:dyDescent="0.2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</row>
    <row r="1043" spans="1:19" x14ac:dyDescent="0.2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</row>
    <row r="1044" spans="1:19" x14ac:dyDescent="0.2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</row>
    <row r="1045" spans="1:19" x14ac:dyDescent="0.2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</row>
    <row r="1046" spans="1:19" x14ac:dyDescent="0.2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</row>
    <row r="1047" spans="1:19" x14ac:dyDescent="0.2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</row>
    <row r="1048" spans="1:19" x14ac:dyDescent="0.2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</row>
    <row r="1049" spans="1:19" x14ac:dyDescent="0.2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</row>
    <row r="1050" spans="1:19" x14ac:dyDescent="0.2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</row>
    <row r="1051" spans="1:19" x14ac:dyDescent="0.2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</row>
    <row r="1052" spans="1:19" x14ac:dyDescent="0.2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</row>
    <row r="1053" spans="1:19" x14ac:dyDescent="0.2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</row>
    <row r="1054" spans="1:19" x14ac:dyDescent="0.2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</row>
    <row r="1055" spans="1:19" x14ac:dyDescent="0.2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</row>
    <row r="1056" spans="1:19" x14ac:dyDescent="0.2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</row>
    <row r="1057" spans="1:19" x14ac:dyDescent="0.2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</row>
    <row r="1058" spans="1:19" x14ac:dyDescent="0.2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</row>
    <row r="1059" spans="1:19" x14ac:dyDescent="0.2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</row>
    <row r="1060" spans="1:19" x14ac:dyDescent="0.2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</row>
    <row r="1061" spans="1:19" x14ac:dyDescent="0.2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</row>
    <row r="1062" spans="1:19" x14ac:dyDescent="0.2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</row>
    <row r="1063" spans="1:19" x14ac:dyDescent="0.2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</row>
    <row r="1064" spans="1:19" x14ac:dyDescent="0.2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</row>
    <row r="1065" spans="1:19" x14ac:dyDescent="0.2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</row>
    <row r="1066" spans="1:19" x14ac:dyDescent="0.2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</row>
    <row r="1067" spans="1:19" x14ac:dyDescent="0.2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</row>
    <row r="1068" spans="1:19" x14ac:dyDescent="0.2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</row>
    <row r="1069" spans="1:19" x14ac:dyDescent="0.2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</row>
    <row r="1070" spans="1:19" x14ac:dyDescent="0.2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</row>
    <row r="1071" spans="1:19" x14ac:dyDescent="0.2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</row>
    <row r="1072" spans="1:19" x14ac:dyDescent="0.2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</row>
    <row r="1073" spans="1:19" x14ac:dyDescent="0.2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</row>
    <row r="1074" spans="1:19" x14ac:dyDescent="0.2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</row>
    <row r="1075" spans="1:19" x14ac:dyDescent="0.2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</row>
    <row r="1076" spans="1:19" x14ac:dyDescent="0.2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</row>
    <row r="1077" spans="1:19" x14ac:dyDescent="0.2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</row>
    <row r="1078" spans="1:19" x14ac:dyDescent="0.2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</row>
    <row r="1079" spans="1:19" x14ac:dyDescent="0.2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</row>
    <row r="1080" spans="1:19" x14ac:dyDescent="0.2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</row>
    <row r="1081" spans="1:19" x14ac:dyDescent="0.2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</row>
    <row r="1082" spans="1:19" x14ac:dyDescent="0.2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</row>
    <row r="1083" spans="1:19" x14ac:dyDescent="0.2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</row>
    <row r="1084" spans="1:19" x14ac:dyDescent="0.2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</row>
    <row r="1085" spans="1:19" x14ac:dyDescent="0.2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</row>
    <row r="1086" spans="1:19" x14ac:dyDescent="0.2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</row>
    <row r="1087" spans="1:19" x14ac:dyDescent="0.2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</row>
    <row r="1088" spans="1:19" x14ac:dyDescent="0.2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</row>
    <row r="1089" spans="1:19" x14ac:dyDescent="0.2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</row>
    <row r="1090" spans="1:19" x14ac:dyDescent="0.2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</row>
    <row r="1091" spans="1:19" x14ac:dyDescent="0.2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</row>
    <row r="1092" spans="1:19" x14ac:dyDescent="0.2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</row>
    <row r="1093" spans="1:19" x14ac:dyDescent="0.2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</row>
    <row r="1094" spans="1:19" x14ac:dyDescent="0.2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</row>
    <row r="1095" spans="1:19" x14ac:dyDescent="0.2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</row>
    <row r="1096" spans="1:19" x14ac:dyDescent="0.2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</row>
    <row r="1097" spans="1:19" x14ac:dyDescent="0.2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</row>
    <row r="1098" spans="1:19" x14ac:dyDescent="0.2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</row>
    <row r="1099" spans="1:19" x14ac:dyDescent="0.2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</row>
    <row r="1100" spans="1:19" x14ac:dyDescent="0.2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</row>
    <row r="1101" spans="1:19" x14ac:dyDescent="0.2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</row>
    <row r="1102" spans="1:19" x14ac:dyDescent="0.2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</row>
    <row r="1103" spans="1:19" x14ac:dyDescent="0.2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</row>
    <row r="1104" spans="1:19" x14ac:dyDescent="0.2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</row>
    <row r="1105" spans="1:19" x14ac:dyDescent="0.2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</row>
    <row r="1106" spans="1:19" x14ac:dyDescent="0.2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</row>
    <row r="1107" spans="1:19" x14ac:dyDescent="0.2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</row>
    <row r="1108" spans="1:19" x14ac:dyDescent="0.2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</row>
    <row r="1109" spans="1:19" x14ac:dyDescent="0.2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</row>
    <row r="1110" spans="1:19" x14ac:dyDescent="0.2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</row>
    <row r="1111" spans="1:19" x14ac:dyDescent="0.2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</row>
    <row r="1112" spans="1:19" x14ac:dyDescent="0.2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</row>
    <row r="1113" spans="1:19" x14ac:dyDescent="0.2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</row>
    <row r="1114" spans="1:19" x14ac:dyDescent="0.2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</row>
    <row r="1115" spans="1:19" x14ac:dyDescent="0.2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</row>
    <row r="1116" spans="1:19" x14ac:dyDescent="0.2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</row>
    <row r="1117" spans="1:19" x14ac:dyDescent="0.2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</row>
    <row r="1118" spans="1:19" x14ac:dyDescent="0.2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</row>
    <row r="1119" spans="1:19" x14ac:dyDescent="0.2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</row>
    <row r="1120" spans="1:19" x14ac:dyDescent="0.2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</row>
    <row r="1121" spans="1:19" x14ac:dyDescent="0.2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</row>
    <row r="1122" spans="1:19" x14ac:dyDescent="0.2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</row>
    <row r="1123" spans="1:19" x14ac:dyDescent="0.2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</row>
    <row r="1124" spans="1:19" x14ac:dyDescent="0.2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</row>
    <row r="1125" spans="1:19" x14ac:dyDescent="0.2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</row>
    <row r="1126" spans="1:19" x14ac:dyDescent="0.2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</row>
    <row r="1127" spans="1:19" x14ac:dyDescent="0.2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</row>
    <row r="1128" spans="1:19" x14ac:dyDescent="0.2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</row>
    <row r="1129" spans="1:19" x14ac:dyDescent="0.2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</row>
    <row r="1130" spans="1:19" x14ac:dyDescent="0.2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</row>
    <row r="1131" spans="1:19" x14ac:dyDescent="0.2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</row>
    <row r="1132" spans="1:19" x14ac:dyDescent="0.2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</row>
    <row r="1133" spans="1:19" x14ac:dyDescent="0.2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</row>
    <row r="1134" spans="1:19" x14ac:dyDescent="0.2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</row>
    <row r="1135" spans="1:19" x14ac:dyDescent="0.2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</row>
    <row r="1136" spans="1:19" x14ac:dyDescent="0.2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</row>
    <row r="1137" spans="1:19" x14ac:dyDescent="0.2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</row>
    <row r="1138" spans="1:19" x14ac:dyDescent="0.2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</row>
    <row r="1139" spans="1:19" x14ac:dyDescent="0.2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</row>
    <row r="1140" spans="1:19" x14ac:dyDescent="0.2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</row>
    <row r="1141" spans="1:19" x14ac:dyDescent="0.2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</row>
    <row r="1142" spans="1:19" x14ac:dyDescent="0.2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</row>
    <row r="1143" spans="1:19" x14ac:dyDescent="0.2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</row>
    <row r="1144" spans="1:19" x14ac:dyDescent="0.2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</row>
    <row r="1145" spans="1:19" x14ac:dyDescent="0.2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</row>
    <row r="1146" spans="1:19" x14ac:dyDescent="0.2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</row>
    <row r="1147" spans="1:19" x14ac:dyDescent="0.2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</row>
    <row r="1148" spans="1:19" x14ac:dyDescent="0.2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</row>
    <row r="1149" spans="1:19" x14ac:dyDescent="0.2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</row>
    <row r="1150" spans="1:19" x14ac:dyDescent="0.2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</row>
    <row r="1151" spans="1:19" x14ac:dyDescent="0.2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</row>
    <row r="1152" spans="1:19" x14ac:dyDescent="0.2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</row>
    <row r="1153" spans="1:19" x14ac:dyDescent="0.2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</row>
    <row r="1154" spans="1:19" x14ac:dyDescent="0.2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</row>
    <row r="1155" spans="1:19" x14ac:dyDescent="0.2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</row>
    <row r="1156" spans="1:19" x14ac:dyDescent="0.2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</row>
    <row r="1157" spans="1:19" x14ac:dyDescent="0.2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</row>
    <row r="1158" spans="1:19" x14ac:dyDescent="0.2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</row>
    <row r="1159" spans="1:19" x14ac:dyDescent="0.2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</row>
    <row r="1160" spans="1:19" x14ac:dyDescent="0.2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</row>
    <row r="1161" spans="1:19" x14ac:dyDescent="0.2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</row>
    <row r="1162" spans="1:19" x14ac:dyDescent="0.2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</row>
    <row r="1163" spans="1:19" x14ac:dyDescent="0.2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</row>
    <row r="1164" spans="1:19" x14ac:dyDescent="0.2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</row>
    <row r="1165" spans="1:19" x14ac:dyDescent="0.2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</row>
    <row r="1166" spans="1:19" x14ac:dyDescent="0.2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</row>
    <row r="1167" spans="1:19" x14ac:dyDescent="0.2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</row>
    <row r="1168" spans="1:19" x14ac:dyDescent="0.2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</row>
    <row r="1169" spans="1:19" x14ac:dyDescent="0.2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</row>
    <row r="1170" spans="1:19" x14ac:dyDescent="0.2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</row>
    <row r="1171" spans="1:19" x14ac:dyDescent="0.2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</row>
    <row r="1172" spans="1:19" x14ac:dyDescent="0.2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</row>
    <row r="1173" spans="1:19" x14ac:dyDescent="0.2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</row>
    <row r="1174" spans="1:19" x14ac:dyDescent="0.2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</row>
    <row r="1175" spans="1:19" x14ac:dyDescent="0.2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</row>
    <row r="1176" spans="1:19" x14ac:dyDescent="0.2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</row>
    <row r="1177" spans="1:19" x14ac:dyDescent="0.2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</row>
    <row r="1178" spans="1:19" x14ac:dyDescent="0.2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</row>
    <row r="1179" spans="1:19" x14ac:dyDescent="0.2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</row>
    <row r="1180" spans="1:19" x14ac:dyDescent="0.2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</row>
    <row r="1181" spans="1:19" x14ac:dyDescent="0.2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</row>
    <row r="1182" spans="1:19" x14ac:dyDescent="0.2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</row>
    <row r="1183" spans="1:19" x14ac:dyDescent="0.2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</row>
    <row r="1184" spans="1:19" x14ac:dyDescent="0.2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</row>
    <row r="1185" spans="1:19" x14ac:dyDescent="0.2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</row>
    <row r="1186" spans="1:19" x14ac:dyDescent="0.2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</row>
    <row r="1187" spans="1:19" x14ac:dyDescent="0.2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</row>
    <row r="1188" spans="1:19" x14ac:dyDescent="0.2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</row>
    <row r="1189" spans="1:19" x14ac:dyDescent="0.2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</row>
    <row r="1190" spans="1:19" x14ac:dyDescent="0.2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</row>
    <row r="1191" spans="1:19" x14ac:dyDescent="0.2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</row>
    <row r="1192" spans="1:19" x14ac:dyDescent="0.2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</row>
    <row r="1193" spans="1:19" x14ac:dyDescent="0.2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</row>
    <row r="1194" spans="1:19" x14ac:dyDescent="0.2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</row>
    <row r="1195" spans="1:19" x14ac:dyDescent="0.2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</row>
    <row r="1196" spans="1:19" x14ac:dyDescent="0.2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</row>
    <row r="1197" spans="1:19" x14ac:dyDescent="0.2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</row>
    <row r="1198" spans="1:19" x14ac:dyDescent="0.2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</row>
    <row r="1199" spans="1:19" x14ac:dyDescent="0.2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</row>
    <row r="1200" spans="1:19" x14ac:dyDescent="0.2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</row>
    <row r="1201" spans="1:19" x14ac:dyDescent="0.2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</row>
    <row r="1202" spans="1:19" x14ac:dyDescent="0.2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</row>
    <row r="1203" spans="1:19" x14ac:dyDescent="0.2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</row>
    <row r="1204" spans="1:19" x14ac:dyDescent="0.2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</row>
    <row r="1205" spans="1:19" x14ac:dyDescent="0.2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</row>
    <row r="1206" spans="1:19" x14ac:dyDescent="0.2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</row>
    <row r="1207" spans="1:19" x14ac:dyDescent="0.2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</row>
    <row r="1208" spans="1:19" x14ac:dyDescent="0.2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</row>
    <row r="1209" spans="1:19" x14ac:dyDescent="0.2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</row>
    <row r="1210" spans="1:19" x14ac:dyDescent="0.2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</row>
    <row r="1211" spans="1:19" x14ac:dyDescent="0.2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</row>
    <row r="1212" spans="1:19" x14ac:dyDescent="0.2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</row>
    <row r="1213" spans="1:19" x14ac:dyDescent="0.2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</row>
    <row r="1214" spans="1:19" x14ac:dyDescent="0.2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</row>
    <row r="1215" spans="1:19" x14ac:dyDescent="0.2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</row>
    <row r="1216" spans="1:19" x14ac:dyDescent="0.2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</row>
    <row r="1217" spans="1:19" x14ac:dyDescent="0.2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</row>
    <row r="1218" spans="1:19" x14ac:dyDescent="0.2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</row>
    <row r="1219" spans="1:19" x14ac:dyDescent="0.2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</row>
    <row r="1220" spans="1:19" x14ac:dyDescent="0.2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</row>
    <row r="1221" spans="1:19" x14ac:dyDescent="0.2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</row>
    <row r="1222" spans="1:19" x14ac:dyDescent="0.2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</row>
    <row r="1223" spans="1:19" x14ac:dyDescent="0.2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</row>
    <row r="1224" spans="1:19" x14ac:dyDescent="0.2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</row>
    <row r="1225" spans="1:19" x14ac:dyDescent="0.2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</row>
    <row r="1226" spans="1:19" x14ac:dyDescent="0.2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</row>
    <row r="1227" spans="1:19" x14ac:dyDescent="0.2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</row>
    <row r="1228" spans="1:19" x14ac:dyDescent="0.2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</row>
    <row r="1229" spans="1:19" x14ac:dyDescent="0.2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</row>
    <row r="1230" spans="1:19" x14ac:dyDescent="0.2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</row>
    <row r="1231" spans="1:19" x14ac:dyDescent="0.2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</row>
    <row r="1232" spans="1:19" x14ac:dyDescent="0.2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</row>
    <row r="1233" spans="1:19" x14ac:dyDescent="0.2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</row>
    <row r="1234" spans="1:19" x14ac:dyDescent="0.2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</row>
    <row r="1235" spans="1:19" x14ac:dyDescent="0.2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</row>
    <row r="1236" spans="1:19" x14ac:dyDescent="0.2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</row>
    <row r="1237" spans="1:19" x14ac:dyDescent="0.2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</row>
    <row r="1238" spans="1:19" x14ac:dyDescent="0.2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</row>
    <row r="1239" spans="1:19" x14ac:dyDescent="0.2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</row>
    <row r="1240" spans="1:19" x14ac:dyDescent="0.2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</row>
    <row r="1241" spans="1:19" x14ac:dyDescent="0.2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</row>
    <row r="1242" spans="1:19" x14ac:dyDescent="0.2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</row>
    <row r="1243" spans="1:19" x14ac:dyDescent="0.2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</row>
    <row r="1244" spans="1:19" x14ac:dyDescent="0.2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</row>
    <row r="1245" spans="1:19" x14ac:dyDescent="0.2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</row>
    <row r="1246" spans="1:19" x14ac:dyDescent="0.2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</row>
    <row r="1247" spans="1:19" x14ac:dyDescent="0.2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</row>
    <row r="1248" spans="1:19" x14ac:dyDescent="0.2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</row>
    <row r="1249" spans="1:19" x14ac:dyDescent="0.2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</row>
    <row r="1250" spans="1:19" x14ac:dyDescent="0.2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</row>
    <row r="1251" spans="1:19" x14ac:dyDescent="0.2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</row>
    <row r="1252" spans="1:19" x14ac:dyDescent="0.2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</row>
    <row r="1253" spans="1:19" x14ac:dyDescent="0.2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</row>
    <row r="1254" spans="1:19" x14ac:dyDescent="0.2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</row>
    <row r="1255" spans="1:19" x14ac:dyDescent="0.2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</row>
    <row r="1256" spans="1:19" x14ac:dyDescent="0.2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</row>
    <row r="1257" spans="1:19" x14ac:dyDescent="0.2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</row>
    <row r="1258" spans="1:19" x14ac:dyDescent="0.2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</row>
    <row r="1259" spans="1:19" x14ac:dyDescent="0.2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</row>
    <row r="1260" spans="1:19" x14ac:dyDescent="0.2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</row>
    <row r="1261" spans="1:19" x14ac:dyDescent="0.2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</row>
    <row r="1262" spans="1:19" x14ac:dyDescent="0.2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</row>
    <row r="1263" spans="1:19" x14ac:dyDescent="0.2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</row>
    <row r="1264" spans="1:19" x14ac:dyDescent="0.2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</row>
    <row r="1265" spans="1:19" x14ac:dyDescent="0.2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</row>
    <row r="1266" spans="1:19" x14ac:dyDescent="0.2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</row>
    <row r="1267" spans="1:19" x14ac:dyDescent="0.2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</row>
    <row r="1268" spans="1:19" x14ac:dyDescent="0.2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</row>
    <row r="1269" spans="1:19" x14ac:dyDescent="0.2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</row>
    <row r="1270" spans="1:19" x14ac:dyDescent="0.2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</row>
    <row r="1271" spans="1:19" x14ac:dyDescent="0.2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</row>
    <row r="1272" spans="1:19" x14ac:dyDescent="0.2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</row>
    <row r="1273" spans="1:19" x14ac:dyDescent="0.2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</row>
    <row r="1274" spans="1:19" x14ac:dyDescent="0.2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</row>
    <row r="1275" spans="1:19" x14ac:dyDescent="0.2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</row>
    <row r="1276" spans="1:19" x14ac:dyDescent="0.2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</row>
    <row r="1277" spans="1:19" x14ac:dyDescent="0.2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</row>
    <row r="1278" spans="1:19" x14ac:dyDescent="0.2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</row>
    <row r="1279" spans="1:19" x14ac:dyDescent="0.2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</row>
    <row r="1280" spans="1:19" x14ac:dyDescent="0.2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</row>
    <row r="1281" spans="1:19" x14ac:dyDescent="0.2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</row>
    <row r="1282" spans="1:19" x14ac:dyDescent="0.2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</row>
    <row r="1283" spans="1:19" x14ac:dyDescent="0.2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</row>
    <row r="1284" spans="1:19" x14ac:dyDescent="0.2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</row>
    <row r="1285" spans="1:19" x14ac:dyDescent="0.2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</row>
    <row r="1286" spans="1:19" x14ac:dyDescent="0.2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</row>
    <row r="1287" spans="1:19" x14ac:dyDescent="0.2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</row>
    <row r="1288" spans="1:19" x14ac:dyDescent="0.2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</row>
    <row r="1289" spans="1:19" x14ac:dyDescent="0.2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</row>
    <row r="1290" spans="1:19" x14ac:dyDescent="0.2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</row>
    <row r="1291" spans="1:19" x14ac:dyDescent="0.2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</row>
    <row r="1292" spans="1:19" x14ac:dyDescent="0.2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</row>
    <row r="1293" spans="1:19" x14ac:dyDescent="0.2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</row>
    <row r="1294" spans="1:19" x14ac:dyDescent="0.2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</row>
    <row r="1295" spans="1:19" x14ac:dyDescent="0.2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</row>
    <row r="1296" spans="1:19" x14ac:dyDescent="0.2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</row>
    <row r="1297" spans="1:19" x14ac:dyDescent="0.2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</row>
    <row r="1298" spans="1:19" x14ac:dyDescent="0.2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</row>
    <row r="1299" spans="1:19" x14ac:dyDescent="0.2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</row>
    <row r="1300" spans="1:19" x14ac:dyDescent="0.2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</row>
    <row r="1301" spans="1:19" x14ac:dyDescent="0.2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</row>
    <row r="1302" spans="1:19" x14ac:dyDescent="0.2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</row>
    <row r="1303" spans="1:19" x14ac:dyDescent="0.2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</row>
    <row r="1304" spans="1:19" x14ac:dyDescent="0.2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</row>
    <row r="1305" spans="1:19" x14ac:dyDescent="0.2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</row>
    <row r="1306" spans="1:19" x14ac:dyDescent="0.2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</row>
    <row r="1307" spans="1:19" x14ac:dyDescent="0.2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</row>
    <row r="1308" spans="1:19" x14ac:dyDescent="0.2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</row>
    <row r="1309" spans="1:19" x14ac:dyDescent="0.2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</row>
    <row r="1310" spans="1:19" x14ac:dyDescent="0.2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</row>
    <row r="1311" spans="1:19" x14ac:dyDescent="0.2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</row>
    <row r="1312" spans="1:19" x14ac:dyDescent="0.2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</row>
    <row r="1313" spans="1:19" x14ac:dyDescent="0.2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</row>
    <row r="1314" spans="1:19" x14ac:dyDescent="0.2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</row>
    <row r="1315" spans="1:19" x14ac:dyDescent="0.2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</row>
    <row r="1316" spans="1:19" x14ac:dyDescent="0.2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</row>
    <row r="1317" spans="1:19" x14ac:dyDescent="0.2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</row>
    <row r="1318" spans="1:19" x14ac:dyDescent="0.2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</row>
    <row r="1319" spans="1:19" x14ac:dyDescent="0.2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</row>
    <row r="1320" spans="1:19" x14ac:dyDescent="0.2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</row>
    <row r="1321" spans="1:19" x14ac:dyDescent="0.2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</row>
    <row r="1322" spans="1:19" x14ac:dyDescent="0.2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</row>
    <row r="1323" spans="1:19" x14ac:dyDescent="0.2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</row>
    <row r="1324" spans="1:19" x14ac:dyDescent="0.2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</row>
    <row r="1325" spans="1:19" x14ac:dyDescent="0.2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</row>
    <row r="1326" spans="1:19" x14ac:dyDescent="0.2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</row>
    <row r="1327" spans="1:19" x14ac:dyDescent="0.2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</row>
    <row r="1328" spans="1:19" x14ac:dyDescent="0.2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</row>
    <row r="1329" spans="1:19" x14ac:dyDescent="0.2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</row>
    <row r="1330" spans="1:19" x14ac:dyDescent="0.2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</row>
    <row r="1331" spans="1:19" x14ac:dyDescent="0.2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</row>
    <row r="1332" spans="1:19" x14ac:dyDescent="0.2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</row>
    <row r="1333" spans="1:19" x14ac:dyDescent="0.2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</row>
    <row r="1334" spans="1:19" x14ac:dyDescent="0.2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</row>
    <row r="1335" spans="1:19" x14ac:dyDescent="0.2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</row>
    <row r="1336" spans="1:19" x14ac:dyDescent="0.2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</row>
    <row r="1337" spans="1:19" x14ac:dyDescent="0.2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</row>
    <row r="1338" spans="1:19" x14ac:dyDescent="0.2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</row>
    <row r="1339" spans="1:19" x14ac:dyDescent="0.2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</row>
    <row r="1340" spans="1:19" x14ac:dyDescent="0.2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</row>
    <row r="1341" spans="1:19" x14ac:dyDescent="0.2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</row>
    <row r="1342" spans="1:19" x14ac:dyDescent="0.2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</row>
    <row r="1343" spans="1:19" x14ac:dyDescent="0.2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</row>
    <row r="1344" spans="1:19" x14ac:dyDescent="0.2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</row>
    <row r="1345" spans="1:19" x14ac:dyDescent="0.2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</row>
    <row r="1346" spans="1:19" x14ac:dyDescent="0.2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</row>
    <row r="1347" spans="1:19" x14ac:dyDescent="0.2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</row>
    <row r="1348" spans="1:19" x14ac:dyDescent="0.2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</row>
    <row r="1349" spans="1:19" x14ac:dyDescent="0.2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</row>
    <row r="1350" spans="1:19" x14ac:dyDescent="0.2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</row>
    <row r="1351" spans="1:19" x14ac:dyDescent="0.2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</row>
    <row r="1352" spans="1:19" x14ac:dyDescent="0.2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</row>
    <row r="1353" spans="1:19" x14ac:dyDescent="0.2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</row>
    <row r="1354" spans="1:19" x14ac:dyDescent="0.2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</row>
    <row r="1355" spans="1:19" x14ac:dyDescent="0.2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</row>
    <row r="1356" spans="1:19" x14ac:dyDescent="0.2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</row>
    <row r="1357" spans="1:19" x14ac:dyDescent="0.2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</row>
    <row r="1358" spans="1:19" x14ac:dyDescent="0.2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</row>
    <row r="1359" spans="1:19" x14ac:dyDescent="0.2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</row>
    <row r="1360" spans="1:19" x14ac:dyDescent="0.2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</row>
    <row r="1361" spans="1:19" x14ac:dyDescent="0.2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</row>
    <row r="1362" spans="1:19" x14ac:dyDescent="0.2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</row>
    <row r="1363" spans="1:19" x14ac:dyDescent="0.2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</row>
    <row r="1364" spans="1:19" x14ac:dyDescent="0.2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</row>
    <row r="1365" spans="1:19" x14ac:dyDescent="0.2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</row>
    <row r="1366" spans="1:19" x14ac:dyDescent="0.2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</row>
    <row r="1367" spans="1:19" x14ac:dyDescent="0.2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</row>
    <row r="1368" spans="1:19" x14ac:dyDescent="0.2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</row>
    <row r="1369" spans="1:19" x14ac:dyDescent="0.2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</row>
    <row r="1370" spans="1:19" x14ac:dyDescent="0.2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</row>
    <row r="1371" spans="1:19" x14ac:dyDescent="0.2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</row>
    <row r="1372" spans="1:19" x14ac:dyDescent="0.2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</row>
    <row r="1373" spans="1:19" x14ac:dyDescent="0.2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</row>
    <row r="1374" spans="1:19" x14ac:dyDescent="0.2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</row>
    <row r="1375" spans="1:19" x14ac:dyDescent="0.2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</row>
    <row r="1376" spans="1:19" x14ac:dyDescent="0.2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</row>
    <row r="1377" spans="1:19" x14ac:dyDescent="0.2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</row>
    <row r="1378" spans="1:19" x14ac:dyDescent="0.2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</row>
    <row r="1379" spans="1:19" x14ac:dyDescent="0.2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</row>
    <row r="1380" spans="1:19" x14ac:dyDescent="0.2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</row>
    <row r="1381" spans="1:19" x14ac:dyDescent="0.2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</row>
    <row r="1382" spans="1:19" x14ac:dyDescent="0.2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</row>
    <row r="1383" spans="1:19" x14ac:dyDescent="0.2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</row>
    <row r="1384" spans="1:19" x14ac:dyDescent="0.2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</row>
    <row r="1385" spans="1:19" x14ac:dyDescent="0.2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</row>
    <row r="1386" spans="1:19" x14ac:dyDescent="0.2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</row>
    <row r="1387" spans="1:19" x14ac:dyDescent="0.2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</row>
    <row r="1388" spans="1:19" x14ac:dyDescent="0.2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</row>
    <row r="1389" spans="1:19" x14ac:dyDescent="0.2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</row>
    <row r="1390" spans="1:19" x14ac:dyDescent="0.2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</row>
    <row r="1391" spans="1:19" x14ac:dyDescent="0.2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</row>
    <row r="1392" spans="1:19" x14ac:dyDescent="0.2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</row>
    <row r="1393" spans="1:19" x14ac:dyDescent="0.2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</row>
    <row r="1394" spans="1:19" x14ac:dyDescent="0.2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</row>
    <row r="1395" spans="1:19" x14ac:dyDescent="0.2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</row>
    <row r="1396" spans="1:19" x14ac:dyDescent="0.2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</row>
    <row r="1397" spans="1:19" x14ac:dyDescent="0.2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</row>
    <row r="1398" spans="1:19" x14ac:dyDescent="0.2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</row>
    <row r="1399" spans="1:19" x14ac:dyDescent="0.2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</row>
    <row r="1400" spans="1:19" x14ac:dyDescent="0.2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</row>
    <row r="1401" spans="1:19" x14ac:dyDescent="0.2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</row>
    <row r="1402" spans="1:19" x14ac:dyDescent="0.2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</row>
    <row r="1403" spans="1:19" x14ac:dyDescent="0.2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</row>
    <row r="1404" spans="1:19" x14ac:dyDescent="0.2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</row>
    <row r="1405" spans="1:19" x14ac:dyDescent="0.2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</row>
    <row r="1406" spans="1:19" x14ac:dyDescent="0.2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</row>
    <row r="1407" spans="1:19" x14ac:dyDescent="0.2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</row>
    <row r="1408" spans="1:19" x14ac:dyDescent="0.2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</row>
    <row r="1409" spans="1:19" x14ac:dyDescent="0.2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</row>
    <row r="1410" spans="1:19" x14ac:dyDescent="0.2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</row>
    <row r="1411" spans="1:19" x14ac:dyDescent="0.2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</row>
    <row r="1412" spans="1:19" x14ac:dyDescent="0.2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</row>
    <row r="1413" spans="1:19" x14ac:dyDescent="0.2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</row>
    <row r="1414" spans="1:19" x14ac:dyDescent="0.2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</row>
    <row r="1415" spans="1:19" x14ac:dyDescent="0.2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</row>
    <row r="1416" spans="1:19" x14ac:dyDescent="0.2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</row>
    <row r="1417" spans="1:19" x14ac:dyDescent="0.2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</row>
    <row r="1418" spans="1:19" x14ac:dyDescent="0.2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</row>
    <row r="1419" spans="1:19" x14ac:dyDescent="0.2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</row>
    <row r="1420" spans="1:19" x14ac:dyDescent="0.2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</row>
    <row r="1421" spans="1:19" x14ac:dyDescent="0.2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</row>
    <row r="1422" spans="1:19" x14ac:dyDescent="0.2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</row>
    <row r="1423" spans="1:19" x14ac:dyDescent="0.2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</row>
    <row r="1424" spans="1:19" x14ac:dyDescent="0.2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</row>
    <row r="1425" spans="1:19" x14ac:dyDescent="0.2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</row>
    <row r="1426" spans="1:19" x14ac:dyDescent="0.2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</row>
    <row r="1427" spans="1:19" x14ac:dyDescent="0.2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</row>
    <row r="1428" spans="1:19" x14ac:dyDescent="0.2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</row>
    <row r="1429" spans="1:19" x14ac:dyDescent="0.2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</row>
    <row r="1430" spans="1:19" x14ac:dyDescent="0.2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</row>
    <row r="1431" spans="1:19" x14ac:dyDescent="0.2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</row>
    <row r="1432" spans="1:19" x14ac:dyDescent="0.2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</row>
    <row r="1433" spans="1:19" x14ac:dyDescent="0.2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</row>
    <row r="1434" spans="1:19" x14ac:dyDescent="0.2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</row>
    <row r="1435" spans="1:19" x14ac:dyDescent="0.2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</row>
    <row r="1436" spans="1:19" x14ac:dyDescent="0.2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</row>
    <row r="1437" spans="1:19" x14ac:dyDescent="0.2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</row>
    <row r="1438" spans="1:19" x14ac:dyDescent="0.2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</row>
    <row r="1439" spans="1:19" x14ac:dyDescent="0.2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</row>
    <row r="1440" spans="1:19" x14ac:dyDescent="0.2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</row>
    <row r="1441" spans="1:19" x14ac:dyDescent="0.2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</row>
    <row r="1442" spans="1:19" x14ac:dyDescent="0.2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</row>
    <row r="1443" spans="1:19" x14ac:dyDescent="0.2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</row>
    <row r="1444" spans="1:19" x14ac:dyDescent="0.2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</row>
    <row r="1445" spans="1:19" x14ac:dyDescent="0.2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</row>
    <row r="1446" spans="1:19" x14ac:dyDescent="0.2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</row>
    <row r="1447" spans="1:19" x14ac:dyDescent="0.2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</row>
    <row r="1448" spans="1:19" x14ac:dyDescent="0.2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</row>
    <row r="1449" spans="1:19" x14ac:dyDescent="0.2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</row>
    <row r="1450" spans="1:19" x14ac:dyDescent="0.2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</row>
    <row r="1451" spans="1:19" x14ac:dyDescent="0.2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</row>
    <row r="1452" spans="1:19" x14ac:dyDescent="0.2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</row>
    <row r="1453" spans="1:19" x14ac:dyDescent="0.2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</row>
    <row r="1454" spans="1:19" x14ac:dyDescent="0.2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</row>
    <row r="1455" spans="1:19" x14ac:dyDescent="0.2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</row>
    <row r="1456" spans="1:19" x14ac:dyDescent="0.2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</row>
    <row r="1457" spans="1:19" x14ac:dyDescent="0.2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</row>
    <row r="1458" spans="1:19" x14ac:dyDescent="0.2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</row>
    <row r="1459" spans="1:19" x14ac:dyDescent="0.2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</row>
    <row r="1460" spans="1:19" x14ac:dyDescent="0.2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</row>
    <row r="1461" spans="1:19" x14ac:dyDescent="0.2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</row>
    <row r="1462" spans="1:19" x14ac:dyDescent="0.2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</row>
    <row r="1463" spans="1:19" x14ac:dyDescent="0.2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</row>
    <row r="1464" spans="1:19" x14ac:dyDescent="0.2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</row>
    <row r="1465" spans="1:19" x14ac:dyDescent="0.2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</row>
    <row r="1466" spans="1:19" x14ac:dyDescent="0.2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</row>
    <row r="1467" spans="1:19" x14ac:dyDescent="0.2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</row>
    <row r="1468" spans="1:19" x14ac:dyDescent="0.2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</row>
    <row r="1469" spans="1:19" x14ac:dyDescent="0.2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</row>
    <row r="1470" spans="1:19" x14ac:dyDescent="0.2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</row>
    <row r="1471" spans="1:19" x14ac:dyDescent="0.2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</row>
    <row r="1472" spans="1:19" x14ac:dyDescent="0.2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</row>
    <row r="1473" spans="1:19" x14ac:dyDescent="0.2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</row>
    <row r="1474" spans="1:19" x14ac:dyDescent="0.2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</row>
    <row r="1475" spans="1:19" x14ac:dyDescent="0.2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</row>
    <row r="1476" spans="1:19" x14ac:dyDescent="0.2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</row>
    <row r="1477" spans="1:19" x14ac:dyDescent="0.2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</row>
    <row r="1478" spans="1:19" x14ac:dyDescent="0.2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</row>
    <row r="1479" spans="1:19" x14ac:dyDescent="0.2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</row>
    <row r="1480" spans="1:19" x14ac:dyDescent="0.2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</row>
    <row r="1481" spans="1:19" x14ac:dyDescent="0.2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</row>
    <row r="1482" spans="1:19" x14ac:dyDescent="0.2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</row>
    <row r="1483" spans="1:19" x14ac:dyDescent="0.2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</row>
    <row r="1484" spans="1:19" x14ac:dyDescent="0.2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</row>
    <row r="1485" spans="1:19" x14ac:dyDescent="0.2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</row>
    <row r="1486" spans="1:19" x14ac:dyDescent="0.2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</row>
    <row r="1487" spans="1:19" x14ac:dyDescent="0.2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</row>
    <row r="1488" spans="1:19" x14ac:dyDescent="0.2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</row>
    <row r="1489" spans="1:19" x14ac:dyDescent="0.2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</row>
    <row r="1490" spans="1:19" x14ac:dyDescent="0.2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</row>
    <row r="1491" spans="1:19" x14ac:dyDescent="0.2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</row>
    <row r="1492" spans="1:19" x14ac:dyDescent="0.2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</row>
    <row r="1493" spans="1:19" x14ac:dyDescent="0.2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</row>
    <row r="1494" spans="1:19" x14ac:dyDescent="0.2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</row>
    <row r="1495" spans="1:19" x14ac:dyDescent="0.2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</row>
    <row r="1496" spans="1:19" x14ac:dyDescent="0.2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</row>
    <row r="1497" spans="1:19" x14ac:dyDescent="0.2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</row>
    <row r="1498" spans="1:19" x14ac:dyDescent="0.2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</row>
    <row r="1499" spans="1:19" x14ac:dyDescent="0.2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</row>
    <row r="1500" spans="1:19" x14ac:dyDescent="0.2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</row>
    <row r="1501" spans="1:19" x14ac:dyDescent="0.2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</row>
    <row r="1502" spans="1:19" x14ac:dyDescent="0.2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</row>
    <row r="1503" spans="1:19" x14ac:dyDescent="0.2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</row>
    <row r="1504" spans="1:19" x14ac:dyDescent="0.2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</row>
    <row r="1505" spans="1:19" x14ac:dyDescent="0.2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</row>
    <row r="1506" spans="1:19" x14ac:dyDescent="0.2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</row>
    <row r="1507" spans="1:19" x14ac:dyDescent="0.2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</row>
    <row r="1508" spans="1:19" x14ac:dyDescent="0.2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</row>
    <row r="1509" spans="1:19" x14ac:dyDescent="0.2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</row>
    <row r="1510" spans="1:19" x14ac:dyDescent="0.2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</row>
    <row r="1511" spans="1:19" x14ac:dyDescent="0.2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</row>
    <row r="1512" spans="1:19" x14ac:dyDescent="0.2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</row>
    <row r="1513" spans="1:19" x14ac:dyDescent="0.2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</row>
    <row r="1514" spans="1:19" x14ac:dyDescent="0.2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</row>
    <row r="1515" spans="1:19" x14ac:dyDescent="0.2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</row>
    <row r="1516" spans="1:19" x14ac:dyDescent="0.2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</row>
    <row r="1517" spans="1:19" x14ac:dyDescent="0.2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</row>
    <row r="1518" spans="1:19" x14ac:dyDescent="0.2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</row>
    <row r="1519" spans="1:19" x14ac:dyDescent="0.2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</row>
    <row r="1520" spans="1:19" x14ac:dyDescent="0.2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</row>
    <row r="1521" spans="1:19" x14ac:dyDescent="0.2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</row>
    <row r="1522" spans="1:19" x14ac:dyDescent="0.2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</row>
    <row r="1523" spans="1:19" x14ac:dyDescent="0.2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</row>
    <row r="1524" spans="1:19" x14ac:dyDescent="0.2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</row>
    <row r="1525" spans="1:19" x14ac:dyDescent="0.2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</row>
    <row r="1526" spans="1:19" x14ac:dyDescent="0.2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</row>
    <row r="1527" spans="1:19" x14ac:dyDescent="0.2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</row>
    <row r="1528" spans="1:19" x14ac:dyDescent="0.2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</row>
    <row r="1529" spans="1:19" x14ac:dyDescent="0.2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</row>
    <row r="1530" spans="1:19" x14ac:dyDescent="0.2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</row>
    <row r="1531" spans="1:19" x14ac:dyDescent="0.2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</row>
    <row r="1532" spans="1:19" x14ac:dyDescent="0.2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</row>
    <row r="1533" spans="1:19" x14ac:dyDescent="0.2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</row>
    <row r="1534" spans="1:19" x14ac:dyDescent="0.2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</row>
    <row r="1535" spans="1:19" x14ac:dyDescent="0.2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</row>
    <row r="1536" spans="1:19" x14ac:dyDescent="0.2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</row>
    <row r="1537" spans="1:19" x14ac:dyDescent="0.2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</row>
    <row r="1538" spans="1:19" x14ac:dyDescent="0.2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</row>
    <row r="1539" spans="1:19" x14ac:dyDescent="0.2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</row>
    <row r="1540" spans="1:19" x14ac:dyDescent="0.2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</row>
    <row r="1541" spans="1:19" x14ac:dyDescent="0.2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</row>
    <row r="1542" spans="1:19" x14ac:dyDescent="0.2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</row>
    <row r="1543" spans="1:19" x14ac:dyDescent="0.2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</row>
    <row r="1544" spans="1:19" x14ac:dyDescent="0.2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</row>
    <row r="1545" spans="1:19" x14ac:dyDescent="0.2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</row>
    <row r="1546" spans="1:19" x14ac:dyDescent="0.2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</row>
    <row r="1547" spans="1:19" x14ac:dyDescent="0.2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</row>
    <row r="1548" spans="1:19" x14ac:dyDescent="0.2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</row>
    <row r="1549" spans="1:19" x14ac:dyDescent="0.2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</row>
    <row r="1550" spans="1:19" x14ac:dyDescent="0.2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</row>
    <row r="1551" spans="1:19" x14ac:dyDescent="0.2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</row>
    <row r="1552" spans="1:19" x14ac:dyDescent="0.2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</row>
    <row r="1553" spans="1:19" x14ac:dyDescent="0.2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</row>
    <row r="1554" spans="1:19" x14ac:dyDescent="0.2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</row>
    <row r="1555" spans="1:19" x14ac:dyDescent="0.2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</row>
    <row r="1556" spans="1:19" x14ac:dyDescent="0.2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</row>
    <row r="1557" spans="1:19" x14ac:dyDescent="0.2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</row>
    <row r="1558" spans="1:19" x14ac:dyDescent="0.2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</row>
    <row r="1559" spans="1:19" x14ac:dyDescent="0.2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</row>
    <row r="1560" spans="1:19" x14ac:dyDescent="0.2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</row>
    <row r="1561" spans="1:19" x14ac:dyDescent="0.2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</row>
    <row r="1562" spans="1:19" x14ac:dyDescent="0.2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</row>
    <row r="1563" spans="1:19" x14ac:dyDescent="0.2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</row>
    <row r="1564" spans="1:19" x14ac:dyDescent="0.2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</row>
    <row r="1565" spans="1:19" x14ac:dyDescent="0.2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</row>
    <row r="1566" spans="1:19" x14ac:dyDescent="0.2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</row>
    <row r="1567" spans="1:19" x14ac:dyDescent="0.2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</row>
    <row r="1568" spans="1:19" x14ac:dyDescent="0.2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</row>
    <row r="1569" spans="1:19" x14ac:dyDescent="0.2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</row>
    <row r="1570" spans="1:19" x14ac:dyDescent="0.2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</row>
    <row r="1571" spans="1:19" x14ac:dyDescent="0.2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</row>
    <row r="1572" spans="1:19" x14ac:dyDescent="0.2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</row>
    <row r="1573" spans="1:19" x14ac:dyDescent="0.2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</row>
    <row r="1574" spans="1:19" x14ac:dyDescent="0.2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</row>
    <row r="1575" spans="1:19" x14ac:dyDescent="0.2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</row>
    <row r="1576" spans="1:19" x14ac:dyDescent="0.2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</row>
    <row r="1577" spans="1:19" x14ac:dyDescent="0.2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</row>
    <row r="1578" spans="1:19" x14ac:dyDescent="0.2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</row>
    <row r="1579" spans="1:19" x14ac:dyDescent="0.2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</row>
    <row r="1580" spans="1:19" x14ac:dyDescent="0.2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</row>
    <row r="1581" spans="1:19" x14ac:dyDescent="0.2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</row>
    <row r="1582" spans="1:19" x14ac:dyDescent="0.2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</row>
    <row r="1583" spans="1:19" x14ac:dyDescent="0.2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</row>
    <row r="1584" spans="1:19" x14ac:dyDescent="0.2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</row>
    <row r="1585" spans="1:19" x14ac:dyDescent="0.2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</row>
    <row r="1586" spans="1:19" x14ac:dyDescent="0.2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</row>
    <row r="1587" spans="1:19" x14ac:dyDescent="0.2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</row>
    <row r="1588" spans="1:19" x14ac:dyDescent="0.2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</row>
    <row r="1589" spans="1:19" x14ac:dyDescent="0.2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</row>
    <row r="1590" spans="1:19" x14ac:dyDescent="0.2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</row>
    <row r="1591" spans="1:19" x14ac:dyDescent="0.2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</row>
    <row r="1592" spans="1:19" x14ac:dyDescent="0.2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</row>
    <row r="1593" spans="1:19" x14ac:dyDescent="0.2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</row>
    <row r="1594" spans="1:19" x14ac:dyDescent="0.2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</row>
    <row r="1595" spans="1:19" x14ac:dyDescent="0.2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</row>
    <row r="1596" spans="1:19" x14ac:dyDescent="0.2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</row>
    <row r="1597" spans="1:19" x14ac:dyDescent="0.2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</row>
    <row r="1598" spans="1:19" x14ac:dyDescent="0.2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</row>
    <row r="1599" spans="1:19" x14ac:dyDescent="0.2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</row>
    <row r="1600" spans="1:19" x14ac:dyDescent="0.2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</row>
    <row r="1601" spans="1:19" x14ac:dyDescent="0.2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</row>
    <row r="1602" spans="1:19" x14ac:dyDescent="0.2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</row>
    <row r="1603" spans="1:19" x14ac:dyDescent="0.2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</row>
    <row r="1604" spans="1:19" x14ac:dyDescent="0.2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</row>
    <row r="1605" spans="1:19" x14ac:dyDescent="0.2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</row>
    <row r="1606" spans="1:19" x14ac:dyDescent="0.2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</row>
    <row r="1607" spans="1:19" x14ac:dyDescent="0.2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</row>
    <row r="1608" spans="1:19" x14ac:dyDescent="0.2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</row>
    <row r="1609" spans="1:19" x14ac:dyDescent="0.2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</row>
    <row r="1610" spans="1:19" x14ac:dyDescent="0.2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</row>
    <row r="1611" spans="1:19" x14ac:dyDescent="0.2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</row>
    <row r="1612" spans="1:19" x14ac:dyDescent="0.2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</row>
    <row r="1613" spans="1:19" x14ac:dyDescent="0.2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</row>
    <row r="1614" spans="1:19" x14ac:dyDescent="0.2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</row>
    <row r="1615" spans="1:19" x14ac:dyDescent="0.2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</row>
    <row r="1616" spans="1:19" x14ac:dyDescent="0.2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</row>
    <row r="1617" spans="1:19" x14ac:dyDescent="0.2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</row>
    <row r="1618" spans="1:19" x14ac:dyDescent="0.2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</row>
    <row r="1619" spans="1:19" x14ac:dyDescent="0.2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</row>
    <row r="1620" spans="1:19" x14ac:dyDescent="0.2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</row>
    <row r="1621" spans="1:19" x14ac:dyDescent="0.2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</row>
    <row r="1622" spans="1:19" x14ac:dyDescent="0.2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</row>
    <row r="1623" spans="1:19" x14ac:dyDescent="0.2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</row>
    <row r="1624" spans="1:19" x14ac:dyDescent="0.2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</row>
    <row r="1625" spans="1:19" x14ac:dyDescent="0.2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</row>
    <row r="1626" spans="1:19" x14ac:dyDescent="0.2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</row>
    <row r="1627" spans="1:19" x14ac:dyDescent="0.2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</row>
    <row r="1628" spans="1:19" x14ac:dyDescent="0.2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</row>
    <row r="1629" spans="1:19" x14ac:dyDescent="0.2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</row>
    <row r="1630" spans="1:19" x14ac:dyDescent="0.2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</row>
    <row r="1631" spans="1:19" x14ac:dyDescent="0.2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</row>
    <row r="1632" spans="1:19" x14ac:dyDescent="0.2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</row>
    <row r="1633" spans="1:19" x14ac:dyDescent="0.2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</row>
    <row r="1634" spans="1:19" x14ac:dyDescent="0.2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</row>
    <row r="1635" spans="1:19" x14ac:dyDescent="0.2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</row>
    <row r="1636" spans="1:19" x14ac:dyDescent="0.2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</row>
    <row r="1637" spans="1:19" x14ac:dyDescent="0.2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</row>
    <row r="1638" spans="1:19" x14ac:dyDescent="0.2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</row>
    <row r="1639" spans="1:19" x14ac:dyDescent="0.2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</row>
    <row r="1640" spans="1:19" x14ac:dyDescent="0.2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</row>
    <row r="1641" spans="1:19" x14ac:dyDescent="0.2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</row>
    <row r="1642" spans="1:19" x14ac:dyDescent="0.2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</row>
    <row r="1643" spans="1:19" x14ac:dyDescent="0.2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</row>
    <row r="1644" spans="1:19" x14ac:dyDescent="0.2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</row>
    <row r="1645" spans="1:19" x14ac:dyDescent="0.2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</row>
    <row r="1646" spans="1:19" x14ac:dyDescent="0.2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</row>
    <row r="1647" spans="1:19" x14ac:dyDescent="0.2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</row>
    <row r="1648" spans="1:19" x14ac:dyDescent="0.2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</row>
    <row r="1649" spans="1:19" x14ac:dyDescent="0.2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</row>
    <row r="1650" spans="1:19" x14ac:dyDescent="0.2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</row>
    <row r="1651" spans="1:19" x14ac:dyDescent="0.2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</row>
    <row r="1652" spans="1:19" x14ac:dyDescent="0.2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</row>
    <row r="1653" spans="1:19" x14ac:dyDescent="0.2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</row>
    <row r="1654" spans="1:19" x14ac:dyDescent="0.2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</row>
    <row r="1655" spans="1:19" x14ac:dyDescent="0.2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</row>
    <row r="1656" spans="1:19" x14ac:dyDescent="0.2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</row>
    <row r="1657" spans="1:19" x14ac:dyDescent="0.2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</row>
    <row r="1658" spans="1:19" x14ac:dyDescent="0.2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</row>
    <row r="1659" spans="1:19" x14ac:dyDescent="0.2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</row>
    <row r="1660" spans="1:19" x14ac:dyDescent="0.2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</row>
    <row r="1661" spans="1:19" x14ac:dyDescent="0.2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</row>
    <row r="1662" spans="1:19" x14ac:dyDescent="0.2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</row>
    <row r="1663" spans="1:19" x14ac:dyDescent="0.2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</row>
    <row r="1664" spans="1:19" x14ac:dyDescent="0.2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</row>
    <row r="1665" spans="1:19" x14ac:dyDescent="0.2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</row>
    <row r="1666" spans="1:19" x14ac:dyDescent="0.2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</row>
    <row r="1667" spans="1:19" x14ac:dyDescent="0.2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</row>
    <row r="1668" spans="1:19" x14ac:dyDescent="0.2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</row>
    <row r="1669" spans="1:19" x14ac:dyDescent="0.2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</row>
    <row r="1670" spans="1:19" x14ac:dyDescent="0.2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</row>
    <row r="1671" spans="1:19" x14ac:dyDescent="0.2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</row>
    <row r="1672" spans="1:19" x14ac:dyDescent="0.2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</row>
    <row r="1673" spans="1:19" x14ac:dyDescent="0.2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</row>
    <row r="1674" spans="1:19" x14ac:dyDescent="0.2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</row>
    <row r="1675" spans="1:19" x14ac:dyDescent="0.2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</row>
    <row r="1676" spans="1:19" x14ac:dyDescent="0.2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</row>
    <row r="1677" spans="1:19" x14ac:dyDescent="0.2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</row>
    <row r="1678" spans="1:19" x14ac:dyDescent="0.2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</row>
    <row r="1679" spans="1:19" x14ac:dyDescent="0.2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</row>
    <row r="1680" spans="1:19" x14ac:dyDescent="0.2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</row>
    <row r="1681" spans="1:19" x14ac:dyDescent="0.2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</row>
    <row r="1682" spans="1:19" x14ac:dyDescent="0.2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</row>
    <row r="1683" spans="1:19" x14ac:dyDescent="0.2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</row>
    <row r="1684" spans="1:19" x14ac:dyDescent="0.2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</row>
    <row r="1685" spans="1:19" x14ac:dyDescent="0.2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</row>
    <row r="1686" spans="1:19" x14ac:dyDescent="0.2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</row>
    <row r="1687" spans="1:19" x14ac:dyDescent="0.2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</row>
    <row r="1688" spans="1:19" x14ac:dyDescent="0.2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</row>
    <row r="1689" spans="1:19" x14ac:dyDescent="0.2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</row>
    <row r="1690" spans="1:19" x14ac:dyDescent="0.2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</row>
    <row r="1691" spans="1:19" x14ac:dyDescent="0.2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</row>
    <row r="1692" spans="1:19" x14ac:dyDescent="0.2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</row>
    <row r="1693" spans="1:19" x14ac:dyDescent="0.2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</row>
    <row r="1694" spans="1:19" x14ac:dyDescent="0.2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</row>
    <row r="1695" spans="1:19" x14ac:dyDescent="0.2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</row>
    <row r="1696" spans="1:19" x14ac:dyDescent="0.2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</row>
    <row r="1697" spans="1:19" x14ac:dyDescent="0.2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</row>
    <row r="1698" spans="1:19" x14ac:dyDescent="0.2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</row>
    <row r="1699" spans="1:19" x14ac:dyDescent="0.2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</row>
    <row r="1700" spans="1:19" x14ac:dyDescent="0.2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</row>
    <row r="1701" spans="1:19" x14ac:dyDescent="0.2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</row>
    <row r="1702" spans="1:19" x14ac:dyDescent="0.2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</row>
    <row r="1703" spans="1:19" x14ac:dyDescent="0.2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</row>
    <row r="1704" spans="1:19" x14ac:dyDescent="0.2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</row>
    <row r="1705" spans="1:19" x14ac:dyDescent="0.2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</row>
    <row r="1706" spans="1:19" x14ac:dyDescent="0.2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</row>
    <row r="1707" spans="1:19" x14ac:dyDescent="0.2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</row>
    <row r="1708" spans="1:19" x14ac:dyDescent="0.2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</row>
    <row r="1709" spans="1:19" x14ac:dyDescent="0.2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</row>
    <row r="1710" spans="1:19" x14ac:dyDescent="0.2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</row>
    <row r="1711" spans="1:19" x14ac:dyDescent="0.2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</row>
    <row r="1712" spans="1:19" x14ac:dyDescent="0.2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</row>
    <row r="1713" spans="1:19" x14ac:dyDescent="0.2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</row>
    <row r="1714" spans="1:19" x14ac:dyDescent="0.2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</row>
    <row r="1715" spans="1:19" x14ac:dyDescent="0.2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</row>
    <row r="1716" spans="1:19" x14ac:dyDescent="0.2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</row>
    <row r="1717" spans="1:19" x14ac:dyDescent="0.2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</row>
    <row r="1718" spans="1:19" x14ac:dyDescent="0.2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</row>
    <row r="1719" spans="1:19" x14ac:dyDescent="0.2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</row>
    <row r="1720" spans="1:19" x14ac:dyDescent="0.2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</row>
    <row r="1721" spans="1:19" x14ac:dyDescent="0.2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</row>
    <row r="1722" spans="1:19" x14ac:dyDescent="0.2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</row>
    <row r="1723" spans="1:19" x14ac:dyDescent="0.2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</row>
    <row r="1724" spans="1:19" x14ac:dyDescent="0.2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</row>
    <row r="1725" spans="1:19" x14ac:dyDescent="0.2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</row>
    <row r="1726" spans="1:19" x14ac:dyDescent="0.2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</row>
    <row r="1727" spans="1:19" x14ac:dyDescent="0.2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</row>
    <row r="1728" spans="1:19" x14ac:dyDescent="0.2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</row>
    <row r="1729" spans="1:19" x14ac:dyDescent="0.2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</row>
    <row r="1730" spans="1:19" x14ac:dyDescent="0.2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</row>
    <row r="1731" spans="1:19" x14ac:dyDescent="0.2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</row>
    <row r="1732" spans="1:19" x14ac:dyDescent="0.2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</row>
    <row r="1733" spans="1:19" x14ac:dyDescent="0.2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</row>
    <row r="1734" spans="1:19" x14ac:dyDescent="0.2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</row>
    <row r="1735" spans="1:19" x14ac:dyDescent="0.2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</row>
    <row r="1736" spans="1:19" x14ac:dyDescent="0.2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</row>
    <row r="1737" spans="1:19" x14ac:dyDescent="0.2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</row>
    <row r="1738" spans="1:19" x14ac:dyDescent="0.2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</row>
    <row r="1739" spans="1:19" x14ac:dyDescent="0.2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</row>
    <row r="1740" spans="1:19" x14ac:dyDescent="0.2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</row>
    <row r="1741" spans="1:19" x14ac:dyDescent="0.2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</row>
    <row r="1742" spans="1:19" x14ac:dyDescent="0.2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</row>
    <row r="1743" spans="1:19" x14ac:dyDescent="0.2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</row>
    <row r="1744" spans="1:19" x14ac:dyDescent="0.2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</row>
    <row r="1745" spans="1:19" x14ac:dyDescent="0.2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</row>
    <row r="1746" spans="1:19" x14ac:dyDescent="0.2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</row>
    <row r="1747" spans="1:19" x14ac:dyDescent="0.2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</row>
    <row r="1748" spans="1:19" x14ac:dyDescent="0.2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</row>
    <row r="1749" spans="1:19" x14ac:dyDescent="0.2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</row>
    <row r="1750" spans="1:19" x14ac:dyDescent="0.2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</row>
    <row r="1751" spans="1:19" x14ac:dyDescent="0.2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</row>
    <row r="1752" spans="1:19" x14ac:dyDescent="0.2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</row>
    <row r="1753" spans="1:19" x14ac:dyDescent="0.2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</row>
    <row r="1754" spans="1:19" x14ac:dyDescent="0.2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</row>
    <row r="1755" spans="1:19" x14ac:dyDescent="0.2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</row>
    <row r="1756" spans="1:19" x14ac:dyDescent="0.2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</row>
    <row r="1757" spans="1:19" x14ac:dyDescent="0.2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</row>
    <row r="1758" spans="1:19" x14ac:dyDescent="0.2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</row>
    <row r="1759" spans="1:19" x14ac:dyDescent="0.2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</row>
    <row r="1760" spans="1:19" x14ac:dyDescent="0.2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</row>
    <row r="1761" spans="1:19" x14ac:dyDescent="0.2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</row>
    <row r="1762" spans="1:19" x14ac:dyDescent="0.2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</row>
    <row r="1763" spans="1:19" x14ac:dyDescent="0.2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</row>
    <row r="1764" spans="1:19" x14ac:dyDescent="0.2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</row>
    <row r="1765" spans="1:19" x14ac:dyDescent="0.2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</row>
    <row r="1766" spans="1:19" x14ac:dyDescent="0.2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</row>
    <row r="1767" spans="1:19" x14ac:dyDescent="0.2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</row>
    <row r="1768" spans="1:19" x14ac:dyDescent="0.2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</row>
    <row r="1769" spans="1:19" x14ac:dyDescent="0.2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</row>
    <row r="1770" spans="1:19" x14ac:dyDescent="0.2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</row>
    <row r="1771" spans="1:19" x14ac:dyDescent="0.2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</row>
    <row r="1772" spans="1:19" x14ac:dyDescent="0.2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</row>
    <row r="1773" spans="1:19" x14ac:dyDescent="0.2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</row>
    <row r="1774" spans="1:19" x14ac:dyDescent="0.2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</row>
    <row r="1775" spans="1:19" x14ac:dyDescent="0.2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</row>
    <row r="1776" spans="1:19" x14ac:dyDescent="0.2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</row>
    <row r="1777" spans="1:19" x14ac:dyDescent="0.2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</row>
    <row r="1778" spans="1:19" x14ac:dyDescent="0.2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</row>
    <row r="1779" spans="1:19" x14ac:dyDescent="0.2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</row>
    <row r="1780" spans="1:19" x14ac:dyDescent="0.2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</row>
    <row r="1781" spans="1:19" x14ac:dyDescent="0.2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</row>
    <row r="1782" spans="1:19" x14ac:dyDescent="0.2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</row>
    <row r="1783" spans="1:19" x14ac:dyDescent="0.2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</row>
    <row r="1784" spans="1:19" x14ac:dyDescent="0.2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</row>
    <row r="1785" spans="1:19" x14ac:dyDescent="0.2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</row>
    <row r="1786" spans="1:19" x14ac:dyDescent="0.2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</row>
    <row r="1787" spans="1:19" x14ac:dyDescent="0.2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</row>
    <row r="1788" spans="1:19" x14ac:dyDescent="0.2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</row>
    <row r="1789" spans="1:19" x14ac:dyDescent="0.2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</row>
    <row r="1790" spans="1:19" x14ac:dyDescent="0.2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</row>
    <row r="1791" spans="1:19" x14ac:dyDescent="0.2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</row>
    <row r="1792" spans="1:19" x14ac:dyDescent="0.2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</row>
    <row r="1793" spans="1:19" x14ac:dyDescent="0.2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</row>
    <row r="1794" spans="1:19" x14ac:dyDescent="0.2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</row>
    <row r="1795" spans="1:19" x14ac:dyDescent="0.2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</row>
    <row r="1796" spans="1:19" x14ac:dyDescent="0.2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</row>
    <row r="1797" spans="1:19" x14ac:dyDescent="0.2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</row>
    <row r="1798" spans="1:19" x14ac:dyDescent="0.2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</row>
    <row r="1799" spans="1:19" x14ac:dyDescent="0.2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</row>
    <row r="1800" spans="1:19" x14ac:dyDescent="0.2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</row>
    <row r="1801" spans="1:19" x14ac:dyDescent="0.2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</row>
    <row r="1802" spans="1:19" x14ac:dyDescent="0.2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</row>
    <row r="1803" spans="1:19" x14ac:dyDescent="0.2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</row>
    <row r="1804" spans="1:19" x14ac:dyDescent="0.2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</row>
    <row r="1805" spans="1:19" x14ac:dyDescent="0.2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</row>
    <row r="1806" spans="1:19" x14ac:dyDescent="0.2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</row>
    <row r="1807" spans="1:19" x14ac:dyDescent="0.2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</row>
    <row r="1808" spans="1:19" x14ac:dyDescent="0.2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</row>
    <row r="1809" spans="1:19" x14ac:dyDescent="0.2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</row>
    <row r="1810" spans="1:19" x14ac:dyDescent="0.2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</row>
    <row r="1811" spans="1:19" x14ac:dyDescent="0.2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</row>
    <row r="1812" spans="1:19" x14ac:dyDescent="0.2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</row>
    <row r="1813" spans="1:19" x14ac:dyDescent="0.2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</row>
    <row r="1814" spans="1:19" x14ac:dyDescent="0.2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</row>
    <row r="1815" spans="1:19" x14ac:dyDescent="0.2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</row>
    <row r="1816" spans="1:19" x14ac:dyDescent="0.2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</row>
    <row r="1817" spans="1:19" x14ac:dyDescent="0.2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</row>
    <row r="1818" spans="1:19" x14ac:dyDescent="0.2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</row>
    <row r="1819" spans="1:19" x14ac:dyDescent="0.2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</row>
    <row r="1820" spans="1:19" x14ac:dyDescent="0.2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</row>
    <row r="1821" spans="1:19" x14ac:dyDescent="0.2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</row>
    <row r="1822" spans="1:19" x14ac:dyDescent="0.2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</row>
    <row r="1823" spans="1:19" x14ac:dyDescent="0.2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</row>
    <row r="1824" spans="1:19" x14ac:dyDescent="0.2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</row>
    <row r="1825" spans="1:19" x14ac:dyDescent="0.2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</row>
    <row r="1826" spans="1:19" x14ac:dyDescent="0.2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</row>
    <row r="1827" spans="1:19" x14ac:dyDescent="0.2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</row>
    <row r="1828" spans="1:19" x14ac:dyDescent="0.2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</row>
    <row r="1829" spans="1:19" x14ac:dyDescent="0.2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</row>
    <row r="1830" spans="1:19" x14ac:dyDescent="0.2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</row>
    <row r="1831" spans="1:19" x14ac:dyDescent="0.2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</row>
    <row r="1832" spans="1:19" x14ac:dyDescent="0.2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</row>
    <row r="1833" spans="1:19" x14ac:dyDescent="0.2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</row>
    <row r="1834" spans="1:19" x14ac:dyDescent="0.2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</row>
    <row r="1835" spans="1:19" x14ac:dyDescent="0.2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</row>
    <row r="1836" spans="1:19" x14ac:dyDescent="0.2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</row>
    <row r="1837" spans="1:19" x14ac:dyDescent="0.2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</row>
    <row r="1838" spans="1:19" x14ac:dyDescent="0.2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</row>
    <row r="1839" spans="1:19" x14ac:dyDescent="0.2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</row>
    <row r="1840" spans="1:19" x14ac:dyDescent="0.2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</row>
    <row r="1841" spans="1:19" x14ac:dyDescent="0.2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</row>
    <row r="1842" spans="1:19" x14ac:dyDescent="0.2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</row>
    <row r="1843" spans="1:19" x14ac:dyDescent="0.2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</row>
    <row r="1844" spans="1:19" x14ac:dyDescent="0.2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</row>
    <row r="1845" spans="1:19" x14ac:dyDescent="0.2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</row>
    <row r="1846" spans="1:19" x14ac:dyDescent="0.2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</row>
    <row r="1847" spans="1:19" x14ac:dyDescent="0.2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</row>
    <row r="1848" spans="1:19" x14ac:dyDescent="0.2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</row>
    <row r="1849" spans="1:19" x14ac:dyDescent="0.2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</row>
    <row r="1850" spans="1:19" x14ac:dyDescent="0.2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</row>
    <row r="1851" spans="1:19" x14ac:dyDescent="0.2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</row>
    <row r="1852" spans="1:19" x14ac:dyDescent="0.2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</row>
    <row r="1853" spans="1:19" x14ac:dyDescent="0.2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</row>
    <row r="1854" spans="1:19" x14ac:dyDescent="0.2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</row>
    <row r="1855" spans="1:19" x14ac:dyDescent="0.2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</row>
    <row r="1856" spans="1:19" x14ac:dyDescent="0.2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</row>
    <row r="1857" spans="1:19" x14ac:dyDescent="0.2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</row>
    <row r="1858" spans="1:19" x14ac:dyDescent="0.2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</row>
    <row r="1859" spans="1:19" x14ac:dyDescent="0.2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</row>
    <row r="1860" spans="1:19" x14ac:dyDescent="0.2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</row>
    <row r="1861" spans="1:19" x14ac:dyDescent="0.2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</row>
    <row r="1862" spans="1:19" x14ac:dyDescent="0.2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</row>
    <row r="1863" spans="1:19" x14ac:dyDescent="0.2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</row>
    <row r="1864" spans="1:19" x14ac:dyDescent="0.2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</row>
    <row r="1865" spans="1:19" x14ac:dyDescent="0.2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</row>
    <row r="1866" spans="1:19" x14ac:dyDescent="0.2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</row>
    <row r="1867" spans="1:19" x14ac:dyDescent="0.2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</row>
    <row r="1868" spans="1:19" x14ac:dyDescent="0.2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</row>
    <row r="1869" spans="1:19" x14ac:dyDescent="0.2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</row>
    <row r="1870" spans="1:19" x14ac:dyDescent="0.2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</row>
    <row r="1871" spans="1:19" x14ac:dyDescent="0.2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</row>
    <row r="1872" spans="1:19" x14ac:dyDescent="0.2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</row>
    <row r="1873" spans="1:19" x14ac:dyDescent="0.2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</row>
    <row r="1874" spans="1:19" x14ac:dyDescent="0.2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</row>
    <row r="1875" spans="1:19" x14ac:dyDescent="0.2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</row>
    <row r="1876" spans="1:19" x14ac:dyDescent="0.2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</row>
    <row r="1877" spans="1:19" x14ac:dyDescent="0.2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</row>
    <row r="1878" spans="1:19" x14ac:dyDescent="0.2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</row>
    <row r="1879" spans="1:19" x14ac:dyDescent="0.2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</row>
    <row r="1880" spans="1:19" x14ac:dyDescent="0.2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</row>
    <row r="1881" spans="1:19" x14ac:dyDescent="0.2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</row>
    <row r="1882" spans="1:19" x14ac:dyDescent="0.2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</row>
    <row r="1883" spans="1:19" x14ac:dyDescent="0.2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</row>
    <row r="1884" spans="1:19" x14ac:dyDescent="0.2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</row>
    <row r="1885" spans="1:19" x14ac:dyDescent="0.2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</row>
    <row r="1886" spans="1:19" x14ac:dyDescent="0.2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</row>
    <row r="1887" spans="1:19" x14ac:dyDescent="0.2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</row>
    <row r="1888" spans="1:19" x14ac:dyDescent="0.2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</row>
    <row r="1889" spans="1:19" x14ac:dyDescent="0.2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</row>
    <row r="1890" spans="1:19" x14ac:dyDescent="0.2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</row>
    <row r="1891" spans="1:19" x14ac:dyDescent="0.2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</row>
    <row r="1892" spans="1:19" x14ac:dyDescent="0.2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</row>
    <row r="1893" spans="1:19" x14ac:dyDescent="0.2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</row>
    <row r="1894" spans="1:19" x14ac:dyDescent="0.2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</row>
    <row r="1895" spans="1:19" x14ac:dyDescent="0.2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</row>
    <row r="1896" spans="1:19" x14ac:dyDescent="0.2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</row>
    <row r="1897" spans="1:19" x14ac:dyDescent="0.2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</row>
    <row r="1898" spans="1:19" x14ac:dyDescent="0.2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</row>
    <row r="1899" spans="1:19" x14ac:dyDescent="0.2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</row>
    <row r="1900" spans="1:19" x14ac:dyDescent="0.2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</row>
    <row r="1901" spans="1:19" x14ac:dyDescent="0.2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</row>
    <row r="1902" spans="1:19" x14ac:dyDescent="0.2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</row>
    <row r="1903" spans="1:19" x14ac:dyDescent="0.2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</row>
    <row r="1904" spans="1:19" x14ac:dyDescent="0.2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</row>
    <row r="1905" spans="1:19" x14ac:dyDescent="0.2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</row>
    <row r="1906" spans="1:19" x14ac:dyDescent="0.2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</row>
    <row r="1907" spans="1:19" x14ac:dyDescent="0.2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</row>
    <row r="1908" spans="1:19" x14ac:dyDescent="0.2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</row>
    <row r="1909" spans="1:19" x14ac:dyDescent="0.2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</row>
    <row r="1910" spans="1:19" x14ac:dyDescent="0.2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</row>
    <row r="1911" spans="1:19" x14ac:dyDescent="0.2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</row>
    <row r="1912" spans="1:19" x14ac:dyDescent="0.2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</row>
    <row r="1913" spans="1:19" x14ac:dyDescent="0.2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</row>
    <row r="1914" spans="1:19" x14ac:dyDescent="0.2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</row>
    <row r="1915" spans="1:19" x14ac:dyDescent="0.2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</row>
    <row r="1916" spans="1:19" x14ac:dyDescent="0.2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</row>
    <row r="1917" spans="1:19" x14ac:dyDescent="0.2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</row>
    <row r="1918" spans="1:19" x14ac:dyDescent="0.2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</row>
    <row r="1919" spans="1:19" x14ac:dyDescent="0.2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</row>
    <row r="1920" spans="1:19" x14ac:dyDescent="0.2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</row>
    <row r="1921" spans="1:19" x14ac:dyDescent="0.2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</row>
    <row r="1922" spans="1:19" x14ac:dyDescent="0.2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</row>
    <row r="1923" spans="1:19" x14ac:dyDescent="0.2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</row>
    <row r="1924" spans="1:19" x14ac:dyDescent="0.2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</row>
    <row r="1925" spans="1:19" x14ac:dyDescent="0.2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</row>
    <row r="1926" spans="1:19" x14ac:dyDescent="0.2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</row>
    <row r="1927" spans="1:19" x14ac:dyDescent="0.2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</row>
    <row r="1928" spans="1:19" x14ac:dyDescent="0.2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</row>
    <row r="1929" spans="1:19" x14ac:dyDescent="0.2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</row>
    <row r="1930" spans="1:19" x14ac:dyDescent="0.2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</row>
    <row r="1931" spans="1:19" x14ac:dyDescent="0.2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</row>
    <row r="1932" spans="1:19" x14ac:dyDescent="0.2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</row>
    <row r="1933" spans="1:19" x14ac:dyDescent="0.2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</row>
    <row r="1934" spans="1:19" x14ac:dyDescent="0.2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</row>
    <row r="1935" spans="1:19" x14ac:dyDescent="0.2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</row>
    <row r="1936" spans="1:19" x14ac:dyDescent="0.2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</row>
    <row r="1937" spans="1:19" x14ac:dyDescent="0.2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</row>
    <row r="1938" spans="1:19" x14ac:dyDescent="0.2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</row>
    <row r="1939" spans="1:19" x14ac:dyDescent="0.2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</row>
    <row r="1940" spans="1:19" x14ac:dyDescent="0.2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</row>
    <row r="1941" spans="1:19" x14ac:dyDescent="0.2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</row>
    <row r="1942" spans="1:19" x14ac:dyDescent="0.2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</row>
    <row r="1943" spans="1:19" x14ac:dyDescent="0.2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</row>
    <row r="1944" spans="1:19" x14ac:dyDescent="0.2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</row>
    <row r="1945" spans="1:19" x14ac:dyDescent="0.2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</row>
    <row r="1946" spans="1:19" x14ac:dyDescent="0.2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</row>
    <row r="1947" spans="1:19" x14ac:dyDescent="0.2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</row>
    <row r="1948" spans="1:19" x14ac:dyDescent="0.2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</row>
    <row r="1949" spans="1:19" x14ac:dyDescent="0.2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</row>
    <row r="1950" spans="1:19" x14ac:dyDescent="0.2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</row>
    <row r="1951" spans="1:19" x14ac:dyDescent="0.2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</row>
    <row r="1952" spans="1:19" x14ac:dyDescent="0.2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</row>
    <row r="1953" spans="1:19" x14ac:dyDescent="0.2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</row>
    <row r="1954" spans="1:19" x14ac:dyDescent="0.2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</row>
    <row r="1955" spans="1:19" x14ac:dyDescent="0.2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</row>
    <row r="1956" spans="1:19" x14ac:dyDescent="0.2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</row>
    <row r="1957" spans="1:19" x14ac:dyDescent="0.2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</row>
    <row r="1958" spans="1:19" x14ac:dyDescent="0.2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</row>
    <row r="1959" spans="1:19" x14ac:dyDescent="0.2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</row>
    <row r="1960" spans="1:19" x14ac:dyDescent="0.2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</row>
    <row r="1961" spans="1:19" x14ac:dyDescent="0.2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</row>
    <row r="1962" spans="1:19" x14ac:dyDescent="0.2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</row>
    <row r="1963" spans="1:19" x14ac:dyDescent="0.2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</row>
    <row r="1964" spans="1:19" x14ac:dyDescent="0.2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</row>
    <row r="1965" spans="1:19" x14ac:dyDescent="0.2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</row>
    <row r="1966" spans="1:19" x14ac:dyDescent="0.2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</row>
    <row r="1967" spans="1:19" x14ac:dyDescent="0.2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</row>
    <row r="1968" spans="1:19" x14ac:dyDescent="0.2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</row>
    <row r="1969" spans="1:19" x14ac:dyDescent="0.2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</row>
    <row r="1970" spans="1:19" x14ac:dyDescent="0.2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</row>
    <row r="1971" spans="1:19" x14ac:dyDescent="0.2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</row>
    <row r="1972" spans="1:19" x14ac:dyDescent="0.2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</row>
    <row r="1973" spans="1:19" x14ac:dyDescent="0.2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</row>
    <row r="1974" spans="1:19" x14ac:dyDescent="0.2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</row>
    <row r="1975" spans="1:19" x14ac:dyDescent="0.2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</row>
    <row r="1976" spans="1:19" x14ac:dyDescent="0.2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</row>
    <row r="1977" spans="1:19" x14ac:dyDescent="0.2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</row>
    <row r="1978" spans="1:19" x14ac:dyDescent="0.2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</row>
    <row r="1979" spans="1:19" x14ac:dyDescent="0.2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</row>
    <row r="1980" spans="1:19" x14ac:dyDescent="0.2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</row>
    <row r="1981" spans="1:19" x14ac:dyDescent="0.2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</row>
    <row r="1982" spans="1:19" x14ac:dyDescent="0.2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</row>
    <row r="1983" spans="1:19" x14ac:dyDescent="0.2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</row>
    <row r="1984" spans="1:19" x14ac:dyDescent="0.2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</row>
    <row r="1985" spans="1:19" x14ac:dyDescent="0.2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</row>
    <row r="1986" spans="1:19" x14ac:dyDescent="0.2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</row>
    <row r="1987" spans="1:19" x14ac:dyDescent="0.2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</row>
    <row r="1988" spans="1:19" x14ac:dyDescent="0.2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</row>
    <row r="1989" spans="1:19" x14ac:dyDescent="0.2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</row>
    <row r="1990" spans="1:19" x14ac:dyDescent="0.2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</row>
    <row r="1991" spans="1:19" x14ac:dyDescent="0.2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</row>
    <row r="1992" spans="1:19" x14ac:dyDescent="0.2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</row>
    <row r="1993" spans="1:19" x14ac:dyDescent="0.2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</row>
    <row r="1994" spans="1:19" x14ac:dyDescent="0.2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</row>
    <row r="1995" spans="1:19" x14ac:dyDescent="0.2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</row>
    <row r="1996" spans="1:19" x14ac:dyDescent="0.2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</row>
    <row r="1997" spans="1:19" x14ac:dyDescent="0.2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</row>
    <row r="1998" spans="1:19" x14ac:dyDescent="0.2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</row>
    <row r="1999" spans="1:19" x14ac:dyDescent="0.2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</row>
    <row r="2000" spans="1:19" x14ac:dyDescent="0.2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</row>
    <row r="2001" spans="1:19" x14ac:dyDescent="0.2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</row>
    <row r="2002" spans="1:19" x14ac:dyDescent="0.2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</row>
    <row r="2003" spans="1:19" x14ac:dyDescent="0.2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</row>
    <row r="2004" spans="1:19" x14ac:dyDescent="0.2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</row>
    <row r="2005" spans="1:19" x14ac:dyDescent="0.2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</row>
    <row r="2006" spans="1:19" x14ac:dyDescent="0.2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</row>
    <row r="2007" spans="1:19" x14ac:dyDescent="0.2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</row>
    <row r="2008" spans="1:19" x14ac:dyDescent="0.2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</row>
    <row r="2009" spans="1:19" x14ac:dyDescent="0.2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</row>
    <row r="2010" spans="1:19" x14ac:dyDescent="0.2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</row>
    <row r="2011" spans="1:19" x14ac:dyDescent="0.2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</row>
    <row r="2012" spans="1:19" x14ac:dyDescent="0.2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</row>
    <row r="2013" spans="1:19" x14ac:dyDescent="0.2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</row>
    <row r="2014" spans="1:19" x14ac:dyDescent="0.2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</row>
    <row r="2015" spans="1:19" x14ac:dyDescent="0.2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</row>
    <row r="2016" spans="1:19" x14ac:dyDescent="0.2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</row>
    <row r="2017" spans="1:19" x14ac:dyDescent="0.2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</row>
    <row r="2018" spans="1:19" x14ac:dyDescent="0.2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</row>
    <row r="2019" spans="1:19" x14ac:dyDescent="0.2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</row>
    <row r="2020" spans="1:19" x14ac:dyDescent="0.2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</row>
    <row r="2021" spans="1:19" x14ac:dyDescent="0.2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</row>
    <row r="2022" spans="1:19" x14ac:dyDescent="0.2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</row>
    <row r="2023" spans="1:19" x14ac:dyDescent="0.2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</row>
    <row r="2024" spans="1:19" x14ac:dyDescent="0.2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</row>
    <row r="2025" spans="1:19" x14ac:dyDescent="0.2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</row>
    <row r="2026" spans="1:19" x14ac:dyDescent="0.2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</row>
    <row r="2027" spans="1:19" x14ac:dyDescent="0.2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</row>
    <row r="2028" spans="1:19" x14ac:dyDescent="0.2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</row>
    <row r="2029" spans="1:19" x14ac:dyDescent="0.2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</row>
    <row r="2030" spans="1:19" x14ac:dyDescent="0.2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</row>
    <row r="2031" spans="1:19" x14ac:dyDescent="0.2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</row>
    <row r="2032" spans="1:19" x14ac:dyDescent="0.2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</row>
    <row r="2033" spans="1:19" x14ac:dyDescent="0.2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</row>
    <row r="2034" spans="1:19" x14ac:dyDescent="0.2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</row>
    <row r="2035" spans="1:19" x14ac:dyDescent="0.2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</row>
    <row r="2036" spans="1:19" x14ac:dyDescent="0.2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</row>
    <row r="2037" spans="1:19" x14ac:dyDescent="0.2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</row>
    <row r="2038" spans="1:19" x14ac:dyDescent="0.2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</row>
    <row r="2039" spans="1:19" x14ac:dyDescent="0.2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</row>
    <row r="2040" spans="1:19" x14ac:dyDescent="0.2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</row>
    <row r="2041" spans="1:19" x14ac:dyDescent="0.2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</row>
    <row r="2042" spans="1:19" x14ac:dyDescent="0.2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</row>
    <row r="2043" spans="1:19" x14ac:dyDescent="0.2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</row>
    <row r="2044" spans="1:19" x14ac:dyDescent="0.2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</row>
    <row r="2045" spans="1:19" x14ac:dyDescent="0.2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</row>
    <row r="2046" spans="1:19" x14ac:dyDescent="0.2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</row>
    <row r="2047" spans="1:19" x14ac:dyDescent="0.2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</row>
    <row r="2048" spans="1:19" x14ac:dyDescent="0.2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</row>
    <row r="2049" spans="1:19" x14ac:dyDescent="0.2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</row>
    <row r="2050" spans="1:19" x14ac:dyDescent="0.2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</row>
    <row r="2051" spans="1:19" x14ac:dyDescent="0.2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</row>
    <row r="2052" spans="1:19" x14ac:dyDescent="0.2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</row>
    <row r="2053" spans="1:19" x14ac:dyDescent="0.2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</row>
    <row r="2054" spans="1:19" x14ac:dyDescent="0.2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</row>
    <row r="2055" spans="1:19" x14ac:dyDescent="0.2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</row>
    <row r="2056" spans="1:19" x14ac:dyDescent="0.2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</row>
    <row r="2057" spans="1:19" x14ac:dyDescent="0.2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</row>
    <row r="2058" spans="1:19" x14ac:dyDescent="0.2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</row>
    <row r="2059" spans="1:19" x14ac:dyDescent="0.2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</row>
    <row r="2060" spans="1:19" x14ac:dyDescent="0.2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</row>
    <row r="2061" spans="1:19" x14ac:dyDescent="0.2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</row>
    <row r="2062" spans="1:19" x14ac:dyDescent="0.2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</row>
    <row r="2063" spans="1:19" x14ac:dyDescent="0.2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</row>
    <row r="2064" spans="1:19" x14ac:dyDescent="0.2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</row>
    <row r="2065" spans="1:19" x14ac:dyDescent="0.2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</row>
    <row r="2066" spans="1:19" x14ac:dyDescent="0.2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</row>
    <row r="2067" spans="1:19" x14ac:dyDescent="0.2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</row>
    <row r="2068" spans="1:19" x14ac:dyDescent="0.2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</row>
    <row r="2069" spans="1:19" x14ac:dyDescent="0.2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</row>
    <row r="2070" spans="1:19" x14ac:dyDescent="0.2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</row>
    <row r="2071" spans="1:19" x14ac:dyDescent="0.2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</row>
    <row r="2072" spans="1:19" x14ac:dyDescent="0.2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</row>
    <row r="2073" spans="1:19" x14ac:dyDescent="0.2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</row>
    <row r="2074" spans="1:19" x14ac:dyDescent="0.2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</row>
    <row r="2075" spans="1:19" x14ac:dyDescent="0.2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</row>
    <row r="2076" spans="1:19" x14ac:dyDescent="0.2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</row>
    <row r="2077" spans="1:19" x14ac:dyDescent="0.2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</row>
    <row r="2078" spans="1:19" x14ac:dyDescent="0.2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</row>
    <row r="2079" spans="1:19" x14ac:dyDescent="0.2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</row>
    <row r="2080" spans="1:19" x14ac:dyDescent="0.2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</row>
    <row r="2081" spans="1:19" x14ac:dyDescent="0.2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</row>
    <row r="2082" spans="1:19" x14ac:dyDescent="0.2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</row>
    <row r="2083" spans="1:19" x14ac:dyDescent="0.2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</row>
    <row r="2084" spans="1:19" x14ac:dyDescent="0.2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</row>
    <row r="2085" spans="1:19" x14ac:dyDescent="0.2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</row>
    <row r="2086" spans="1:19" x14ac:dyDescent="0.2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</row>
    <row r="2087" spans="1:19" x14ac:dyDescent="0.2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</row>
    <row r="2088" spans="1:19" x14ac:dyDescent="0.2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</row>
    <row r="2089" spans="1:19" x14ac:dyDescent="0.2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</row>
    <row r="2090" spans="1:19" x14ac:dyDescent="0.2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</row>
    <row r="2091" spans="1:19" x14ac:dyDescent="0.2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</row>
    <row r="2092" spans="1:19" x14ac:dyDescent="0.2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</row>
    <row r="2093" spans="1:19" x14ac:dyDescent="0.2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</row>
    <row r="2094" spans="1:19" x14ac:dyDescent="0.2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</row>
    <row r="2095" spans="1:19" x14ac:dyDescent="0.2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</row>
    <row r="2096" spans="1:19" x14ac:dyDescent="0.2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</row>
    <row r="2097" spans="1:19" x14ac:dyDescent="0.2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</row>
    <row r="2098" spans="1:19" x14ac:dyDescent="0.2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</row>
    <row r="2099" spans="1:19" x14ac:dyDescent="0.2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</row>
    <row r="2100" spans="1:19" x14ac:dyDescent="0.2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</row>
    <row r="2101" spans="1:19" x14ac:dyDescent="0.2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</row>
    <row r="2102" spans="1:19" x14ac:dyDescent="0.2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</row>
    <row r="2103" spans="1:19" x14ac:dyDescent="0.2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</row>
    <row r="2104" spans="1:19" x14ac:dyDescent="0.2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</row>
    <row r="2105" spans="1:19" x14ac:dyDescent="0.2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</row>
    <row r="2106" spans="1:19" x14ac:dyDescent="0.2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</row>
    <row r="2107" spans="1:19" x14ac:dyDescent="0.2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</row>
    <row r="2108" spans="1:19" x14ac:dyDescent="0.2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</row>
    <row r="2109" spans="1:19" x14ac:dyDescent="0.2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</row>
    <row r="2110" spans="1:19" x14ac:dyDescent="0.2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</row>
    <row r="2111" spans="1:19" x14ac:dyDescent="0.2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</row>
    <row r="2112" spans="1:19" x14ac:dyDescent="0.2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</row>
    <row r="2113" spans="1:19" x14ac:dyDescent="0.2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</row>
    <row r="2114" spans="1:19" x14ac:dyDescent="0.2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</row>
    <row r="2115" spans="1:19" x14ac:dyDescent="0.2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</row>
    <row r="2116" spans="1:19" x14ac:dyDescent="0.2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</row>
    <row r="2117" spans="1:19" x14ac:dyDescent="0.2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</row>
    <row r="2118" spans="1:19" x14ac:dyDescent="0.2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</row>
    <row r="2119" spans="1:19" x14ac:dyDescent="0.2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</row>
    <row r="2120" spans="1:19" x14ac:dyDescent="0.2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</row>
    <row r="2121" spans="1:19" x14ac:dyDescent="0.2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</row>
    <row r="2122" spans="1:19" x14ac:dyDescent="0.2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</row>
    <row r="2123" spans="1:19" x14ac:dyDescent="0.2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</row>
    <row r="2124" spans="1:19" x14ac:dyDescent="0.2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</row>
    <row r="2125" spans="1:19" x14ac:dyDescent="0.2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</row>
    <row r="2126" spans="1:19" x14ac:dyDescent="0.2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</row>
    <row r="2127" spans="1:19" x14ac:dyDescent="0.2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</row>
    <row r="2128" spans="1:19" x14ac:dyDescent="0.2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</row>
    <row r="2129" spans="1:19" x14ac:dyDescent="0.2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</row>
    <row r="2130" spans="1:19" x14ac:dyDescent="0.2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</row>
    <row r="2131" spans="1:19" x14ac:dyDescent="0.2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</row>
    <row r="2132" spans="1:19" x14ac:dyDescent="0.2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</row>
    <row r="2133" spans="1:19" x14ac:dyDescent="0.2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</row>
    <row r="2134" spans="1:19" x14ac:dyDescent="0.2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</row>
    <row r="2135" spans="1:19" x14ac:dyDescent="0.2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</row>
    <row r="2136" spans="1:19" x14ac:dyDescent="0.2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</row>
    <row r="2137" spans="1:19" x14ac:dyDescent="0.2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</row>
    <row r="2138" spans="1:19" x14ac:dyDescent="0.2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</row>
    <row r="2139" spans="1:19" x14ac:dyDescent="0.2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</row>
    <row r="2140" spans="1:19" x14ac:dyDescent="0.2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</row>
    <row r="2141" spans="1:19" x14ac:dyDescent="0.2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</row>
    <row r="2142" spans="1:19" x14ac:dyDescent="0.2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</row>
    <row r="2143" spans="1:19" x14ac:dyDescent="0.2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</row>
    <row r="2144" spans="1:19" x14ac:dyDescent="0.2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</row>
    <row r="2145" spans="1:19" x14ac:dyDescent="0.2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</row>
    <row r="2146" spans="1:19" x14ac:dyDescent="0.2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</row>
    <row r="2147" spans="1:19" x14ac:dyDescent="0.2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</row>
    <row r="2148" spans="1:19" x14ac:dyDescent="0.2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</row>
    <row r="2149" spans="1:19" x14ac:dyDescent="0.2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</row>
    <row r="2150" spans="1:19" x14ac:dyDescent="0.2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</row>
    <row r="2151" spans="1:19" x14ac:dyDescent="0.2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</row>
    <row r="2152" spans="1:19" x14ac:dyDescent="0.2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</row>
    <row r="2153" spans="1:19" x14ac:dyDescent="0.2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</row>
    <row r="2154" spans="1:19" x14ac:dyDescent="0.2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</row>
    <row r="2155" spans="1:19" x14ac:dyDescent="0.2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</row>
    <row r="2156" spans="1:19" x14ac:dyDescent="0.2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</row>
    <row r="2157" spans="1:19" x14ac:dyDescent="0.2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</row>
    <row r="2158" spans="1:19" x14ac:dyDescent="0.2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</row>
    <row r="2159" spans="1:19" x14ac:dyDescent="0.2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</row>
    <row r="2160" spans="1:19" x14ac:dyDescent="0.2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</row>
    <row r="2161" spans="1:19" x14ac:dyDescent="0.2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</row>
    <row r="2162" spans="1:19" x14ac:dyDescent="0.2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</row>
    <row r="2163" spans="1:19" x14ac:dyDescent="0.2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</row>
    <row r="2164" spans="1:19" x14ac:dyDescent="0.2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</row>
    <row r="2165" spans="1:19" x14ac:dyDescent="0.2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</row>
    <row r="2166" spans="1:19" x14ac:dyDescent="0.2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</row>
    <row r="2167" spans="1:19" x14ac:dyDescent="0.2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</row>
    <row r="2168" spans="1:19" x14ac:dyDescent="0.2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</row>
    <row r="2169" spans="1:19" x14ac:dyDescent="0.2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</row>
    <row r="2170" spans="1:19" x14ac:dyDescent="0.2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</row>
    <row r="2171" spans="1:19" x14ac:dyDescent="0.2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</row>
    <row r="2172" spans="1:19" x14ac:dyDescent="0.2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</row>
    <row r="2173" spans="1:19" x14ac:dyDescent="0.2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</row>
    <row r="2174" spans="1:19" x14ac:dyDescent="0.2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</row>
    <row r="2175" spans="1:19" x14ac:dyDescent="0.2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</row>
    <row r="2176" spans="1:19" x14ac:dyDescent="0.2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</row>
    <row r="2177" spans="1:19" x14ac:dyDescent="0.2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</row>
    <row r="2178" spans="1:19" x14ac:dyDescent="0.2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</row>
    <row r="2179" spans="1:19" x14ac:dyDescent="0.2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</row>
    <row r="2180" spans="1:19" x14ac:dyDescent="0.2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</row>
    <row r="2181" spans="1:19" x14ac:dyDescent="0.2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</row>
    <row r="2182" spans="1:19" x14ac:dyDescent="0.2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</row>
    <row r="2183" spans="1:19" x14ac:dyDescent="0.2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</row>
    <row r="2184" spans="1:19" x14ac:dyDescent="0.2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</row>
    <row r="2185" spans="1:19" x14ac:dyDescent="0.2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</row>
    <row r="2186" spans="1:19" x14ac:dyDescent="0.2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</row>
    <row r="2187" spans="1:19" x14ac:dyDescent="0.2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</row>
    <row r="2188" spans="1:19" x14ac:dyDescent="0.2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</row>
    <row r="2189" spans="1:19" x14ac:dyDescent="0.2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</row>
    <row r="2190" spans="1:19" x14ac:dyDescent="0.2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</row>
    <row r="2191" spans="1:19" x14ac:dyDescent="0.2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</row>
    <row r="2192" spans="1:19" x14ac:dyDescent="0.2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</row>
    <row r="2193" spans="1:19" x14ac:dyDescent="0.2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</row>
    <row r="2194" spans="1:19" x14ac:dyDescent="0.2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</row>
    <row r="2195" spans="1:19" x14ac:dyDescent="0.2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</row>
    <row r="2196" spans="1:19" x14ac:dyDescent="0.2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</row>
    <row r="2197" spans="1:19" x14ac:dyDescent="0.2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</row>
    <row r="2198" spans="1:19" x14ac:dyDescent="0.2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</row>
    <row r="2199" spans="1:19" x14ac:dyDescent="0.2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</row>
    <row r="2200" spans="1:19" x14ac:dyDescent="0.2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</row>
    <row r="2201" spans="1:19" x14ac:dyDescent="0.2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</row>
    <row r="2202" spans="1:19" x14ac:dyDescent="0.2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</row>
    <row r="2203" spans="1:19" x14ac:dyDescent="0.2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</row>
    <row r="2204" spans="1:19" x14ac:dyDescent="0.2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</row>
    <row r="2205" spans="1:19" x14ac:dyDescent="0.2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</row>
    <row r="2206" spans="1:19" x14ac:dyDescent="0.2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</row>
    <row r="2207" spans="1:19" x14ac:dyDescent="0.2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</row>
    <row r="2208" spans="1:19" x14ac:dyDescent="0.2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</row>
    <row r="2209" spans="1:19" x14ac:dyDescent="0.2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</row>
    <row r="2210" spans="1:19" x14ac:dyDescent="0.2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</row>
    <row r="2211" spans="1:19" x14ac:dyDescent="0.2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</row>
    <row r="2212" spans="1:19" x14ac:dyDescent="0.2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</row>
    <row r="2213" spans="1:19" x14ac:dyDescent="0.2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</row>
    <row r="2214" spans="1:19" x14ac:dyDescent="0.2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</row>
    <row r="2215" spans="1:19" x14ac:dyDescent="0.2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</row>
    <row r="2216" spans="1:19" x14ac:dyDescent="0.2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</row>
    <row r="2217" spans="1:19" x14ac:dyDescent="0.2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</row>
    <row r="2218" spans="1:19" x14ac:dyDescent="0.2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</row>
    <row r="2219" spans="1:19" x14ac:dyDescent="0.2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</row>
    <row r="2220" spans="1:19" x14ac:dyDescent="0.2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</row>
    <row r="2221" spans="1:19" x14ac:dyDescent="0.2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</row>
    <row r="2222" spans="1:19" x14ac:dyDescent="0.2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</row>
    <row r="2223" spans="1:19" x14ac:dyDescent="0.2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</row>
    <row r="2224" spans="1:19" x14ac:dyDescent="0.2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</row>
    <row r="2225" spans="1:19" x14ac:dyDescent="0.2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</row>
    <row r="2226" spans="1:19" x14ac:dyDescent="0.2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</row>
    <row r="2227" spans="1:19" x14ac:dyDescent="0.2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</row>
    <row r="2228" spans="1:19" x14ac:dyDescent="0.2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</row>
    <row r="2229" spans="1:19" x14ac:dyDescent="0.2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</row>
    <row r="2230" spans="1:19" x14ac:dyDescent="0.2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</row>
    <row r="2231" spans="1:19" x14ac:dyDescent="0.2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</row>
    <row r="2232" spans="1:19" x14ac:dyDescent="0.2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</row>
    <row r="2233" spans="1:19" x14ac:dyDescent="0.2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</row>
    <row r="2234" spans="1:19" x14ac:dyDescent="0.2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</row>
    <row r="2235" spans="1:19" x14ac:dyDescent="0.2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</row>
    <row r="2236" spans="1:19" x14ac:dyDescent="0.2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</row>
    <row r="2237" spans="1:19" x14ac:dyDescent="0.2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</row>
    <row r="2238" spans="1:19" x14ac:dyDescent="0.2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</row>
    <row r="2239" spans="1:19" x14ac:dyDescent="0.2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</row>
    <row r="2240" spans="1:19" x14ac:dyDescent="0.2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</row>
    <row r="2241" spans="1:19" x14ac:dyDescent="0.2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</row>
    <row r="2242" spans="1:19" x14ac:dyDescent="0.2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</row>
    <row r="2243" spans="1:19" x14ac:dyDescent="0.2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</row>
    <row r="2244" spans="1:19" x14ac:dyDescent="0.2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</row>
    <row r="2245" spans="1:19" x14ac:dyDescent="0.2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</row>
    <row r="2246" spans="1:19" x14ac:dyDescent="0.2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</row>
    <row r="2247" spans="1:19" x14ac:dyDescent="0.2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</row>
    <row r="2248" spans="1:19" x14ac:dyDescent="0.2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</row>
    <row r="2249" spans="1:19" x14ac:dyDescent="0.2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</row>
    <row r="2250" spans="1:19" x14ac:dyDescent="0.2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</row>
    <row r="2251" spans="1:19" x14ac:dyDescent="0.2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</row>
    <row r="2252" spans="1:19" x14ac:dyDescent="0.2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</row>
    <row r="2253" spans="1:19" x14ac:dyDescent="0.2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</row>
    <row r="2254" spans="1:19" x14ac:dyDescent="0.2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</row>
    <row r="2255" spans="1:19" x14ac:dyDescent="0.2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</row>
    <row r="2256" spans="1:19" x14ac:dyDescent="0.2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</row>
    <row r="2257" spans="1:19" x14ac:dyDescent="0.2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</row>
    <row r="2258" spans="1:19" x14ac:dyDescent="0.2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</row>
    <row r="2259" spans="1:19" x14ac:dyDescent="0.2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</row>
    <row r="2260" spans="1:19" x14ac:dyDescent="0.2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</row>
    <row r="2261" spans="1:19" x14ac:dyDescent="0.2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</row>
    <row r="2262" spans="1:19" x14ac:dyDescent="0.2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</row>
    <row r="2263" spans="1:19" x14ac:dyDescent="0.2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</row>
    <row r="2264" spans="1:19" x14ac:dyDescent="0.2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</row>
    <row r="2265" spans="1:19" x14ac:dyDescent="0.2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</row>
    <row r="2266" spans="1:19" x14ac:dyDescent="0.2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</row>
    <row r="2267" spans="1:19" x14ac:dyDescent="0.2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</row>
    <row r="2268" spans="1:19" x14ac:dyDescent="0.2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</row>
    <row r="2269" spans="1:19" x14ac:dyDescent="0.2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</row>
    <row r="2270" spans="1:19" x14ac:dyDescent="0.2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</row>
    <row r="2271" spans="1:19" x14ac:dyDescent="0.2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</row>
    <row r="2272" spans="1:19" x14ac:dyDescent="0.2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</row>
    <row r="2273" spans="1:19" x14ac:dyDescent="0.2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</row>
    <row r="2274" spans="1:19" x14ac:dyDescent="0.2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</row>
    <row r="2275" spans="1:19" x14ac:dyDescent="0.2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</row>
    <row r="2276" spans="1:19" x14ac:dyDescent="0.2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</row>
    <row r="2277" spans="1:19" x14ac:dyDescent="0.2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</row>
    <row r="2278" spans="1:19" x14ac:dyDescent="0.2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</row>
    <row r="2279" spans="1:19" x14ac:dyDescent="0.2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</row>
    <row r="2280" spans="1:19" x14ac:dyDescent="0.2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</row>
    <row r="2281" spans="1:19" x14ac:dyDescent="0.2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</row>
    <row r="2282" spans="1:19" x14ac:dyDescent="0.2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</row>
    <row r="2283" spans="1:19" x14ac:dyDescent="0.2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</row>
    <row r="2284" spans="1:19" x14ac:dyDescent="0.2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</row>
    <row r="2285" spans="1:19" x14ac:dyDescent="0.2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</row>
    <row r="2286" spans="1:19" x14ac:dyDescent="0.2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</row>
    <row r="2287" spans="1:19" x14ac:dyDescent="0.2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</row>
    <row r="2288" spans="1:19" x14ac:dyDescent="0.2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</row>
    <row r="2289" spans="1:19" x14ac:dyDescent="0.2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</row>
    <row r="2290" spans="1:19" x14ac:dyDescent="0.2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</row>
    <row r="2291" spans="1:19" x14ac:dyDescent="0.2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</row>
    <row r="2292" spans="1:19" x14ac:dyDescent="0.2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</row>
    <row r="2293" spans="1:19" x14ac:dyDescent="0.2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</row>
    <row r="2294" spans="1:19" x14ac:dyDescent="0.2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</row>
    <row r="2295" spans="1:19" x14ac:dyDescent="0.2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</row>
    <row r="2296" spans="1:19" x14ac:dyDescent="0.2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</row>
    <row r="2297" spans="1:19" x14ac:dyDescent="0.2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</row>
    <row r="2298" spans="1:19" x14ac:dyDescent="0.2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</row>
    <row r="2299" spans="1:19" x14ac:dyDescent="0.2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</row>
    <row r="2300" spans="1:19" x14ac:dyDescent="0.2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</row>
    <row r="2301" spans="1:19" x14ac:dyDescent="0.2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</row>
    <row r="2302" spans="1:19" x14ac:dyDescent="0.2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</row>
    <row r="2303" spans="1:19" x14ac:dyDescent="0.2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</row>
    <row r="2304" spans="1:19" x14ac:dyDescent="0.2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</row>
    <row r="2305" spans="1:19" x14ac:dyDescent="0.2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</row>
    <row r="2306" spans="1:19" x14ac:dyDescent="0.2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</row>
    <row r="2307" spans="1:19" x14ac:dyDescent="0.2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</row>
    <row r="2308" spans="1:19" x14ac:dyDescent="0.2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</row>
    <row r="2309" spans="1:19" x14ac:dyDescent="0.2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</row>
    <row r="2310" spans="1:19" x14ac:dyDescent="0.2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</row>
    <row r="2311" spans="1:19" x14ac:dyDescent="0.2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</row>
    <row r="2312" spans="1:19" x14ac:dyDescent="0.2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</row>
    <row r="2313" spans="1:19" x14ac:dyDescent="0.2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</row>
    <row r="2314" spans="1:19" x14ac:dyDescent="0.2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</row>
    <row r="2315" spans="1:19" x14ac:dyDescent="0.2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</row>
    <row r="2316" spans="1:19" x14ac:dyDescent="0.2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</row>
    <row r="2317" spans="1:19" x14ac:dyDescent="0.2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</row>
    <row r="2318" spans="1:19" x14ac:dyDescent="0.2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</row>
    <row r="2319" spans="1:19" x14ac:dyDescent="0.2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</row>
    <row r="2320" spans="1:19" x14ac:dyDescent="0.2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</row>
    <row r="2321" spans="1:19" x14ac:dyDescent="0.2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</row>
    <row r="2322" spans="1:19" x14ac:dyDescent="0.2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</row>
    <row r="2323" spans="1:19" x14ac:dyDescent="0.2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</row>
    <row r="2324" spans="1:19" x14ac:dyDescent="0.2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</row>
    <row r="2325" spans="1:19" x14ac:dyDescent="0.2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</row>
    <row r="2326" spans="1:19" x14ac:dyDescent="0.2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</row>
    <row r="2327" spans="1:19" x14ac:dyDescent="0.2">
      <c r="A2327" s="6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</row>
    <row r="2328" spans="1:19" x14ac:dyDescent="0.2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</row>
    <row r="2329" spans="1:19" x14ac:dyDescent="0.2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</row>
    <row r="2330" spans="1:19" x14ac:dyDescent="0.2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</row>
    <row r="2331" spans="1:19" x14ac:dyDescent="0.2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</row>
    <row r="2332" spans="1:19" x14ac:dyDescent="0.2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</row>
    <row r="2333" spans="1:19" x14ac:dyDescent="0.2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</row>
    <row r="2334" spans="1:19" x14ac:dyDescent="0.2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</row>
    <row r="2335" spans="1:19" x14ac:dyDescent="0.2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</row>
    <row r="2336" spans="1:19" x14ac:dyDescent="0.2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</row>
    <row r="2337" spans="1:19" x14ac:dyDescent="0.2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</row>
    <row r="2338" spans="1:19" x14ac:dyDescent="0.2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</row>
    <row r="2339" spans="1:19" x14ac:dyDescent="0.2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</row>
    <row r="2340" spans="1:19" x14ac:dyDescent="0.2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</row>
    <row r="2341" spans="1:19" x14ac:dyDescent="0.2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</row>
    <row r="2342" spans="1:19" x14ac:dyDescent="0.2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</row>
    <row r="2343" spans="1:19" x14ac:dyDescent="0.2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</row>
    <row r="2344" spans="1:19" x14ac:dyDescent="0.2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</row>
    <row r="2345" spans="1:19" x14ac:dyDescent="0.2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</row>
    <row r="2346" spans="1:19" x14ac:dyDescent="0.2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</row>
    <row r="2347" spans="1:19" x14ac:dyDescent="0.2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</row>
    <row r="2348" spans="1:19" x14ac:dyDescent="0.2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</row>
    <row r="2349" spans="1:19" x14ac:dyDescent="0.2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</row>
    <row r="2350" spans="1:19" x14ac:dyDescent="0.2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</row>
    <row r="2351" spans="1:19" x14ac:dyDescent="0.2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</row>
    <row r="2352" spans="1:19" x14ac:dyDescent="0.2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</row>
    <row r="2353" spans="1:19" x14ac:dyDescent="0.2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</row>
    <row r="2354" spans="1:19" x14ac:dyDescent="0.2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</row>
    <row r="2355" spans="1:19" x14ac:dyDescent="0.2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</row>
    <row r="2356" spans="1:19" x14ac:dyDescent="0.2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</row>
    <row r="2357" spans="1:19" x14ac:dyDescent="0.2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</row>
    <row r="2358" spans="1:19" x14ac:dyDescent="0.2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</row>
    <row r="2359" spans="1:19" x14ac:dyDescent="0.2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</row>
    <row r="2360" spans="1:19" x14ac:dyDescent="0.2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</row>
    <row r="2361" spans="1:19" x14ac:dyDescent="0.2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</row>
    <row r="2362" spans="1:19" x14ac:dyDescent="0.2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</row>
    <row r="2363" spans="1:19" x14ac:dyDescent="0.2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</row>
    <row r="2364" spans="1:19" x14ac:dyDescent="0.2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</row>
    <row r="2365" spans="1:19" x14ac:dyDescent="0.2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</row>
    <row r="2366" spans="1:19" x14ac:dyDescent="0.2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</row>
    <row r="2367" spans="1:19" x14ac:dyDescent="0.2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</row>
    <row r="2368" spans="1:19" x14ac:dyDescent="0.2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</row>
    <row r="2369" spans="1:19" x14ac:dyDescent="0.2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</row>
    <row r="2370" spans="1:19" x14ac:dyDescent="0.2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</row>
    <row r="2371" spans="1:19" x14ac:dyDescent="0.2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</row>
    <row r="2372" spans="1:19" x14ac:dyDescent="0.2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</row>
    <row r="2373" spans="1:19" x14ac:dyDescent="0.2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</row>
    <row r="2374" spans="1:19" x14ac:dyDescent="0.2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</row>
    <row r="2375" spans="1:19" x14ac:dyDescent="0.2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</row>
    <row r="2376" spans="1:19" x14ac:dyDescent="0.2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</row>
    <row r="2377" spans="1:19" x14ac:dyDescent="0.2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</row>
    <row r="2378" spans="1:19" x14ac:dyDescent="0.2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</row>
    <row r="2379" spans="1:19" x14ac:dyDescent="0.2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</row>
    <row r="2380" spans="1:19" x14ac:dyDescent="0.2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</row>
    <row r="2381" spans="1:19" x14ac:dyDescent="0.2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</row>
    <row r="2382" spans="1:19" x14ac:dyDescent="0.2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</row>
    <row r="2383" spans="1:19" x14ac:dyDescent="0.2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</row>
    <row r="2384" spans="1:19" x14ac:dyDescent="0.2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</row>
    <row r="2385" spans="1:19" x14ac:dyDescent="0.2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</row>
    <row r="2386" spans="1:19" x14ac:dyDescent="0.2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</row>
    <row r="2387" spans="1:19" x14ac:dyDescent="0.2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</row>
    <row r="2388" spans="1:19" x14ac:dyDescent="0.2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</row>
    <row r="2389" spans="1:19" x14ac:dyDescent="0.2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</row>
    <row r="2390" spans="1:19" x14ac:dyDescent="0.2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</row>
    <row r="2391" spans="1:19" x14ac:dyDescent="0.2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</row>
    <row r="2392" spans="1:19" x14ac:dyDescent="0.2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</row>
    <row r="2393" spans="1:19" x14ac:dyDescent="0.2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</row>
    <row r="2394" spans="1:19" x14ac:dyDescent="0.2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</row>
    <row r="2395" spans="1:19" x14ac:dyDescent="0.2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</row>
    <row r="2396" spans="1:19" x14ac:dyDescent="0.2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</row>
    <row r="2397" spans="1:19" x14ac:dyDescent="0.2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</row>
    <row r="2398" spans="1:19" x14ac:dyDescent="0.2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</row>
    <row r="2399" spans="1:19" x14ac:dyDescent="0.2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</row>
    <row r="2400" spans="1:19" x14ac:dyDescent="0.2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</row>
    <row r="2401" spans="1:19" x14ac:dyDescent="0.2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</row>
    <row r="2402" spans="1:19" x14ac:dyDescent="0.2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</row>
    <row r="2403" spans="1:19" x14ac:dyDescent="0.2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</row>
    <row r="2404" spans="1:19" x14ac:dyDescent="0.2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</row>
    <row r="2405" spans="1:19" x14ac:dyDescent="0.2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</row>
    <row r="2406" spans="1:19" x14ac:dyDescent="0.2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</row>
    <row r="2407" spans="1:19" x14ac:dyDescent="0.2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</row>
    <row r="2408" spans="1:19" x14ac:dyDescent="0.2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</row>
    <row r="2409" spans="1:19" x14ac:dyDescent="0.2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</row>
    <row r="2410" spans="1:19" x14ac:dyDescent="0.2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</row>
    <row r="2411" spans="1:19" x14ac:dyDescent="0.2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</row>
    <row r="2412" spans="1:19" x14ac:dyDescent="0.2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</row>
    <row r="2413" spans="1:19" x14ac:dyDescent="0.2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</row>
    <row r="2414" spans="1:19" x14ac:dyDescent="0.2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</row>
    <row r="2415" spans="1:19" x14ac:dyDescent="0.2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</row>
    <row r="2416" spans="1:19" x14ac:dyDescent="0.2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</row>
    <row r="2417" spans="1:19" x14ac:dyDescent="0.2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</row>
    <row r="2418" spans="1:19" x14ac:dyDescent="0.2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</row>
    <row r="2419" spans="1:19" x14ac:dyDescent="0.2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</row>
    <row r="2420" spans="1:19" x14ac:dyDescent="0.2">
      <c r="A2420" s="6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</row>
    <row r="2421" spans="1:19" x14ac:dyDescent="0.2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</row>
    <row r="2422" spans="1:19" x14ac:dyDescent="0.2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</row>
    <row r="2423" spans="1:19" x14ac:dyDescent="0.2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</row>
    <row r="2424" spans="1:19" x14ac:dyDescent="0.2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</row>
    <row r="2425" spans="1:19" x14ac:dyDescent="0.2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</row>
    <row r="2426" spans="1:19" x14ac:dyDescent="0.2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</row>
    <row r="2427" spans="1:19" x14ac:dyDescent="0.2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</row>
    <row r="2428" spans="1:19" x14ac:dyDescent="0.2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</row>
    <row r="2429" spans="1:19" x14ac:dyDescent="0.2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</row>
    <row r="2430" spans="1:19" x14ac:dyDescent="0.2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</row>
    <row r="2431" spans="1:19" x14ac:dyDescent="0.2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</row>
    <row r="2432" spans="1:19" x14ac:dyDescent="0.2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</row>
    <row r="2433" spans="1:19" x14ac:dyDescent="0.2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</row>
    <row r="2434" spans="1:19" x14ac:dyDescent="0.2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</row>
    <row r="2435" spans="1:19" x14ac:dyDescent="0.2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</row>
    <row r="2436" spans="1:19" x14ac:dyDescent="0.2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</row>
    <row r="2437" spans="1:19" x14ac:dyDescent="0.2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</row>
    <row r="2438" spans="1:19" x14ac:dyDescent="0.2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</row>
    <row r="2439" spans="1:19" x14ac:dyDescent="0.2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</row>
    <row r="2440" spans="1:19" x14ac:dyDescent="0.2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</row>
    <row r="2441" spans="1:19" x14ac:dyDescent="0.2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</row>
    <row r="2442" spans="1:19" x14ac:dyDescent="0.2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</row>
    <row r="2443" spans="1:19" x14ac:dyDescent="0.2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</row>
    <row r="2444" spans="1:19" x14ac:dyDescent="0.2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</row>
    <row r="2445" spans="1:19" x14ac:dyDescent="0.2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</row>
    <row r="2446" spans="1:19" x14ac:dyDescent="0.2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</row>
    <row r="2447" spans="1:19" x14ac:dyDescent="0.2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</row>
    <row r="2448" spans="1:19" x14ac:dyDescent="0.2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</row>
    <row r="2449" spans="1:19" x14ac:dyDescent="0.2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</row>
    <row r="2450" spans="1:19" x14ac:dyDescent="0.2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</row>
    <row r="2451" spans="1:19" x14ac:dyDescent="0.2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</row>
    <row r="2452" spans="1:19" x14ac:dyDescent="0.2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</row>
    <row r="2453" spans="1:19" x14ac:dyDescent="0.2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</row>
    <row r="2454" spans="1:19" x14ac:dyDescent="0.2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</row>
    <row r="2455" spans="1:19" x14ac:dyDescent="0.2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</row>
    <row r="2456" spans="1:19" x14ac:dyDescent="0.2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</row>
    <row r="2457" spans="1:19" x14ac:dyDescent="0.2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</row>
    <row r="2458" spans="1:19" x14ac:dyDescent="0.2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</row>
    <row r="2459" spans="1:19" x14ac:dyDescent="0.2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</row>
    <row r="2460" spans="1:19" x14ac:dyDescent="0.2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</row>
    <row r="2461" spans="1:19" x14ac:dyDescent="0.2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</row>
    <row r="2462" spans="1:19" x14ac:dyDescent="0.2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</row>
    <row r="2463" spans="1:19" x14ac:dyDescent="0.2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</row>
    <row r="2464" spans="1:19" x14ac:dyDescent="0.2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</row>
    <row r="2465" spans="1:19" x14ac:dyDescent="0.2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</row>
    <row r="2466" spans="1:19" x14ac:dyDescent="0.2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</row>
    <row r="2467" spans="1:19" x14ac:dyDescent="0.2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</row>
    <row r="2468" spans="1:19" x14ac:dyDescent="0.2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</row>
    <row r="2469" spans="1:19" x14ac:dyDescent="0.2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</row>
    <row r="2470" spans="1:19" x14ac:dyDescent="0.2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</row>
    <row r="2471" spans="1:19" x14ac:dyDescent="0.2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</row>
    <row r="2472" spans="1:19" x14ac:dyDescent="0.2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</row>
    <row r="2473" spans="1:19" x14ac:dyDescent="0.2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</row>
    <row r="2474" spans="1:19" x14ac:dyDescent="0.2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</row>
    <row r="2475" spans="1:19" x14ac:dyDescent="0.2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</row>
    <row r="2476" spans="1:19" x14ac:dyDescent="0.2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</row>
    <row r="2477" spans="1:19" x14ac:dyDescent="0.2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</row>
    <row r="2478" spans="1:19" x14ac:dyDescent="0.2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</row>
    <row r="2479" spans="1:19" x14ac:dyDescent="0.2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</row>
    <row r="2480" spans="1:19" x14ac:dyDescent="0.2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</row>
    <row r="2481" spans="1:19" x14ac:dyDescent="0.2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</row>
    <row r="2482" spans="1:19" x14ac:dyDescent="0.2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</row>
    <row r="2483" spans="1:19" x14ac:dyDescent="0.2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</row>
    <row r="2484" spans="1:19" x14ac:dyDescent="0.2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</row>
    <row r="2485" spans="1:19" x14ac:dyDescent="0.2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</row>
    <row r="2486" spans="1:19" x14ac:dyDescent="0.2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</row>
    <row r="2487" spans="1:19" x14ac:dyDescent="0.2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</row>
    <row r="2488" spans="1:19" x14ac:dyDescent="0.2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</row>
    <row r="2489" spans="1:19" x14ac:dyDescent="0.2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</row>
    <row r="2490" spans="1:19" x14ac:dyDescent="0.2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</row>
    <row r="2491" spans="1:19" x14ac:dyDescent="0.2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</row>
    <row r="2492" spans="1:19" x14ac:dyDescent="0.2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</row>
    <row r="2493" spans="1:19" x14ac:dyDescent="0.2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</row>
    <row r="2494" spans="1:19" x14ac:dyDescent="0.2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</row>
    <row r="2495" spans="1:19" x14ac:dyDescent="0.2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</row>
    <row r="2496" spans="1:19" x14ac:dyDescent="0.2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</row>
    <row r="2497" spans="1:19" x14ac:dyDescent="0.2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</row>
    <row r="2498" spans="1:19" x14ac:dyDescent="0.2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</row>
    <row r="2499" spans="1:19" x14ac:dyDescent="0.2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</row>
    <row r="2500" spans="1:19" x14ac:dyDescent="0.2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</row>
    <row r="2501" spans="1:19" x14ac:dyDescent="0.2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</row>
    <row r="2502" spans="1:19" x14ac:dyDescent="0.2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</row>
    <row r="2503" spans="1:19" x14ac:dyDescent="0.2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</row>
    <row r="2504" spans="1:19" x14ac:dyDescent="0.2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</row>
    <row r="2505" spans="1:19" x14ac:dyDescent="0.2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</row>
    <row r="2506" spans="1:19" x14ac:dyDescent="0.2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</row>
    <row r="2507" spans="1:19" x14ac:dyDescent="0.2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</row>
    <row r="2508" spans="1:19" x14ac:dyDescent="0.2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</row>
    <row r="2509" spans="1:19" x14ac:dyDescent="0.2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</row>
    <row r="2510" spans="1:19" x14ac:dyDescent="0.2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</row>
    <row r="2511" spans="1:19" x14ac:dyDescent="0.2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</row>
    <row r="2512" spans="1:19" x14ac:dyDescent="0.2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</row>
    <row r="2513" spans="1:19" x14ac:dyDescent="0.2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</row>
    <row r="2514" spans="1:19" x14ac:dyDescent="0.2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</row>
    <row r="2515" spans="1:19" x14ac:dyDescent="0.2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</row>
    <row r="2516" spans="1:19" x14ac:dyDescent="0.2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</row>
    <row r="2517" spans="1:19" x14ac:dyDescent="0.2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</row>
    <row r="2518" spans="1:19" x14ac:dyDescent="0.2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</row>
    <row r="2519" spans="1:19" x14ac:dyDescent="0.2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</row>
    <row r="2520" spans="1:19" x14ac:dyDescent="0.2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</row>
    <row r="2521" spans="1:19" x14ac:dyDescent="0.2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</row>
    <row r="2522" spans="1:19" x14ac:dyDescent="0.2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</row>
    <row r="2523" spans="1:19" x14ac:dyDescent="0.2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</row>
    <row r="2524" spans="1:19" x14ac:dyDescent="0.2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</row>
    <row r="2525" spans="1:19" x14ac:dyDescent="0.2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</row>
    <row r="2526" spans="1:19" x14ac:dyDescent="0.2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</row>
    <row r="2527" spans="1:19" x14ac:dyDescent="0.2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</row>
    <row r="2528" spans="1:19" x14ac:dyDescent="0.2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</row>
    <row r="2529" spans="1:19" x14ac:dyDescent="0.2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</row>
    <row r="2530" spans="1:19" x14ac:dyDescent="0.2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</row>
    <row r="2531" spans="1:19" x14ac:dyDescent="0.2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</row>
    <row r="2532" spans="1:19" x14ac:dyDescent="0.2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</row>
    <row r="2533" spans="1:19" x14ac:dyDescent="0.2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</row>
    <row r="2534" spans="1:19" x14ac:dyDescent="0.2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</row>
    <row r="2535" spans="1:19" x14ac:dyDescent="0.2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</row>
    <row r="2536" spans="1:19" x14ac:dyDescent="0.2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</row>
    <row r="2537" spans="1:19" x14ac:dyDescent="0.2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</row>
    <row r="2538" spans="1:19" x14ac:dyDescent="0.2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</row>
    <row r="2539" spans="1:19" x14ac:dyDescent="0.2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</row>
    <row r="2540" spans="1:19" x14ac:dyDescent="0.2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</row>
    <row r="2541" spans="1:19" x14ac:dyDescent="0.2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</row>
    <row r="2542" spans="1:19" x14ac:dyDescent="0.2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</row>
    <row r="2543" spans="1:19" x14ac:dyDescent="0.2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</row>
    <row r="2544" spans="1:19" x14ac:dyDescent="0.2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</row>
    <row r="2545" spans="1:19" x14ac:dyDescent="0.2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</row>
    <row r="2546" spans="1:19" x14ac:dyDescent="0.2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</row>
    <row r="2547" spans="1:19" x14ac:dyDescent="0.2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</row>
    <row r="2548" spans="1:19" x14ac:dyDescent="0.2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</row>
    <row r="2549" spans="1:19" x14ac:dyDescent="0.2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</row>
    <row r="2550" spans="1:19" x14ac:dyDescent="0.2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</row>
    <row r="2551" spans="1:19" x14ac:dyDescent="0.2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</row>
    <row r="2552" spans="1:19" x14ac:dyDescent="0.2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</row>
    <row r="2553" spans="1:19" x14ac:dyDescent="0.2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</row>
    <row r="2554" spans="1:19" x14ac:dyDescent="0.2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</row>
    <row r="2555" spans="1:19" x14ac:dyDescent="0.2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</row>
    <row r="2556" spans="1:19" x14ac:dyDescent="0.2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</row>
    <row r="2557" spans="1:19" x14ac:dyDescent="0.2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</row>
    <row r="2558" spans="1:19" x14ac:dyDescent="0.2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</row>
    <row r="2559" spans="1:19" x14ac:dyDescent="0.2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</row>
    <row r="2560" spans="1:19" x14ac:dyDescent="0.2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</row>
    <row r="2561" spans="1:19" x14ac:dyDescent="0.2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</row>
    <row r="2562" spans="1:19" x14ac:dyDescent="0.2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</row>
    <row r="2563" spans="1:19" x14ac:dyDescent="0.2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</row>
    <row r="2564" spans="1:19" x14ac:dyDescent="0.2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</row>
    <row r="2565" spans="1:19" x14ac:dyDescent="0.2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</row>
    <row r="2566" spans="1:19" x14ac:dyDescent="0.2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</row>
    <row r="2567" spans="1:19" x14ac:dyDescent="0.2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</row>
    <row r="2568" spans="1:19" x14ac:dyDescent="0.2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</row>
    <row r="2569" spans="1:19" x14ac:dyDescent="0.2">
      <c r="A2569" s="6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</row>
    <row r="2570" spans="1:19" x14ac:dyDescent="0.2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</row>
    <row r="2571" spans="1:19" x14ac:dyDescent="0.2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</row>
    <row r="2572" spans="1:19" x14ac:dyDescent="0.2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</row>
    <row r="2573" spans="1:19" x14ac:dyDescent="0.2">
      <c r="A2573" s="6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</row>
    <row r="2574" spans="1:19" x14ac:dyDescent="0.2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</row>
    <row r="2575" spans="1:19" x14ac:dyDescent="0.2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</row>
    <row r="2576" spans="1:19" x14ac:dyDescent="0.2">
      <c r="A2576" s="6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</row>
    <row r="2577" spans="1:19" x14ac:dyDescent="0.2">
      <c r="A2577" s="6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</row>
    <row r="2578" spans="1:19" x14ac:dyDescent="0.2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</row>
    <row r="2579" spans="1:19" x14ac:dyDescent="0.2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</row>
    <row r="2580" spans="1:19" x14ac:dyDescent="0.2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</row>
    <row r="2581" spans="1:19" x14ac:dyDescent="0.2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</row>
    <row r="2582" spans="1:19" x14ac:dyDescent="0.2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</row>
    <row r="2583" spans="1:19" x14ac:dyDescent="0.2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</row>
    <row r="2584" spans="1:19" x14ac:dyDescent="0.2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</row>
    <row r="2585" spans="1:19" x14ac:dyDescent="0.2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</row>
    <row r="2586" spans="1:19" x14ac:dyDescent="0.2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</row>
    <row r="2587" spans="1:19" x14ac:dyDescent="0.2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</row>
    <row r="2588" spans="1:19" x14ac:dyDescent="0.2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</row>
    <row r="2589" spans="1:19" x14ac:dyDescent="0.2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</row>
    <row r="2590" spans="1:19" x14ac:dyDescent="0.2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</row>
    <row r="2591" spans="1:19" x14ac:dyDescent="0.2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</row>
    <row r="2592" spans="1:19" x14ac:dyDescent="0.2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</row>
    <row r="2593" spans="1:19" x14ac:dyDescent="0.2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</row>
    <row r="2594" spans="1:19" x14ac:dyDescent="0.2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</row>
    <row r="2595" spans="1:19" x14ac:dyDescent="0.2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</row>
    <row r="2596" spans="1:19" x14ac:dyDescent="0.2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</row>
    <row r="2597" spans="1:19" x14ac:dyDescent="0.2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</row>
    <row r="2598" spans="1:19" x14ac:dyDescent="0.2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</row>
    <row r="2599" spans="1:19" x14ac:dyDescent="0.2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</row>
    <row r="2600" spans="1:19" x14ac:dyDescent="0.2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</row>
    <row r="2601" spans="1:19" x14ac:dyDescent="0.2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</row>
    <row r="2602" spans="1:19" x14ac:dyDescent="0.2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</row>
    <row r="2603" spans="1:19" x14ac:dyDescent="0.2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</row>
    <row r="2604" spans="1:19" x14ac:dyDescent="0.2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</row>
    <row r="2605" spans="1:19" x14ac:dyDescent="0.2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</row>
    <row r="2606" spans="1:19" x14ac:dyDescent="0.2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</row>
    <row r="2607" spans="1:19" x14ac:dyDescent="0.2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</row>
    <row r="2608" spans="1:19" x14ac:dyDescent="0.2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</row>
    <row r="2609" spans="1:19" x14ac:dyDescent="0.2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</row>
    <row r="2610" spans="1:19" x14ac:dyDescent="0.2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</row>
    <row r="2611" spans="1:19" x14ac:dyDescent="0.2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</row>
    <row r="2612" spans="1:19" x14ac:dyDescent="0.2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</row>
    <row r="2613" spans="1:19" x14ac:dyDescent="0.2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</row>
    <row r="2614" spans="1:19" x14ac:dyDescent="0.2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</row>
    <row r="2615" spans="1:19" x14ac:dyDescent="0.2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</row>
    <row r="2616" spans="1:19" x14ac:dyDescent="0.2">
      <c r="A2616" s="6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</row>
    <row r="2617" spans="1:19" x14ac:dyDescent="0.2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</row>
    <row r="2618" spans="1:19" x14ac:dyDescent="0.2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</row>
    <row r="2619" spans="1:19" x14ac:dyDescent="0.2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</row>
    <row r="2620" spans="1:19" x14ac:dyDescent="0.2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</row>
    <row r="2621" spans="1:19" x14ac:dyDescent="0.2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</row>
    <row r="2622" spans="1:19" x14ac:dyDescent="0.2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</row>
    <row r="2623" spans="1:19" x14ac:dyDescent="0.2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</row>
    <row r="2624" spans="1:19" x14ac:dyDescent="0.2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</row>
    <row r="2625" spans="1:19" x14ac:dyDescent="0.2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</row>
    <row r="2626" spans="1:19" x14ac:dyDescent="0.2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</row>
    <row r="2627" spans="1:19" x14ac:dyDescent="0.2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</row>
    <row r="2628" spans="1:19" x14ac:dyDescent="0.2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</row>
    <row r="2629" spans="1:19" x14ac:dyDescent="0.2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</row>
    <row r="2630" spans="1:19" x14ac:dyDescent="0.2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</row>
    <row r="2631" spans="1:19" x14ac:dyDescent="0.2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</row>
    <row r="2632" spans="1:19" x14ac:dyDescent="0.2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</row>
    <row r="2633" spans="1:19" x14ac:dyDescent="0.2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</row>
    <row r="2634" spans="1:19" x14ac:dyDescent="0.2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</row>
    <row r="2635" spans="1:19" x14ac:dyDescent="0.2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</row>
    <row r="2636" spans="1:19" x14ac:dyDescent="0.2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</row>
    <row r="2637" spans="1:19" x14ac:dyDescent="0.2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</row>
    <row r="2638" spans="1:19" x14ac:dyDescent="0.2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</row>
    <row r="2639" spans="1:19" x14ac:dyDescent="0.2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</row>
    <row r="2640" spans="1:19" x14ac:dyDescent="0.2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</row>
    <row r="2641" spans="1:19" x14ac:dyDescent="0.2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</row>
    <row r="2642" spans="1:19" x14ac:dyDescent="0.2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</row>
    <row r="2643" spans="1:19" x14ac:dyDescent="0.2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</row>
    <row r="2644" spans="1:19" x14ac:dyDescent="0.2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</row>
    <row r="2645" spans="1:19" x14ac:dyDescent="0.2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</row>
    <row r="2646" spans="1:19" x14ac:dyDescent="0.2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</row>
    <row r="2647" spans="1:19" x14ac:dyDescent="0.2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</row>
    <row r="2648" spans="1:19" x14ac:dyDescent="0.2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</row>
    <row r="2649" spans="1:19" x14ac:dyDescent="0.2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</row>
    <row r="2650" spans="1:19" x14ac:dyDescent="0.2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</row>
    <row r="2651" spans="1:19" x14ac:dyDescent="0.2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</row>
    <row r="2652" spans="1:19" x14ac:dyDescent="0.2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</row>
    <row r="2653" spans="1:19" x14ac:dyDescent="0.2">
      <c r="A2653" s="6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</row>
    <row r="2654" spans="1:19" x14ac:dyDescent="0.2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</row>
    <row r="2655" spans="1:19" x14ac:dyDescent="0.2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</row>
    <row r="2656" spans="1:19" x14ac:dyDescent="0.2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</row>
    <row r="2657" spans="1:19" x14ac:dyDescent="0.2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</row>
    <row r="2658" spans="1:19" x14ac:dyDescent="0.2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</row>
    <row r="2659" spans="1:19" x14ac:dyDescent="0.2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</row>
    <row r="2660" spans="1:19" x14ac:dyDescent="0.2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</row>
    <row r="2661" spans="1:19" x14ac:dyDescent="0.2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</row>
    <row r="2662" spans="1:19" x14ac:dyDescent="0.2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</row>
    <row r="2663" spans="1:19" x14ac:dyDescent="0.2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</row>
    <row r="2664" spans="1:19" x14ac:dyDescent="0.2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</row>
    <row r="2665" spans="1:19" x14ac:dyDescent="0.2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</row>
    <row r="2666" spans="1:19" x14ac:dyDescent="0.2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</row>
    <row r="2667" spans="1:19" x14ac:dyDescent="0.2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</row>
    <row r="2668" spans="1:19" x14ac:dyDescent="0.2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</row>
    <row r="2669" spans="1:19" x14ac:dyDescent="0.2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</row>
    <row r="2670" spans="1:19" x14ac:dyDescent="0.2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</row>
    <row r="2671" spans="1:19" x14ac:dyDescent="0.2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</row>
    <row r="2672" spans="1:19" x14ac:dyDescent="0.2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</row>
    <row r="2673" spans="1:19" x14ac:dyDescent="0.2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</row>
    <row r="2674" spans="1:19" x14ac:dyDescent="0.2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</row>
    <row r="2675" spans="1:19" x14ac:dyDescent="0.2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</row>
    <row r="2676" spans="1:19" x14ac:dyDescent="0.2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</row>
    <row r="2677" spans="1:19" x14ac:dyDescent="0.2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</row>
    <row r="2678" spans="1:19" x14ac:dyDescent="0.2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</row>
    <row r="2679" spans="1:19" x14ac:dyDescent="0.2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</row>
    <row r="2680" spans="1:19" x14ac:dyDescent="0.2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</row>
    <row r="2681" spans="1:19" x14ac:dyDescent="0.2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</row>
    <row r="2682" spans="1:19" x14ac:dyDescent="0.2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</row>
    <row r="2683" spans="1:19" x14ac:dyDescent="0.2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</row>
    <row r="2684" spans="1:19" x14ac:dyDescent="0.2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</row>
    <row r="2685" spans="1:19" x14ac:dyDescent="0.2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</row>
    <row r="2686" spans="1:19" x14ac:dyDescent="0.2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</row>
    <row r="2687" spans="1:19" x14ac:dyDescent="0.2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</row>
    <row r="2688" spans="1:19" x14ac:dyDescent="0.2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</row>
    <row r="2689" spans="1:19" x14ac:dyDescent="0.2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</row>
    <row r="2690" spans="1:19" x14ac:dyDescent="0.2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</row>
    <row r="2691" spans="1:19" x14ac:dyDescent="0.2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</row>
    <row r="2692" spans="1:19" x14ac:dyDescent="0.2">
      <c r="A2692" s="6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</row>
    <row r="2693" spans="1:19" x14ac:dyDescent="0.2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</row>
    <row r="2694" spans="1:19" x14ac:dyDescent="0.2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</row>
    <row r="2695" spans="1:19" x14ac:dyDescent="0.2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</row>
    <row r="2696" spans="1:19" x14ac:dyDescent="0.2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</row>
    <row r="2697" spans="1:19" x14ac:dyDescent="0.2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</row>
    <row r="2698" spans="1:19" x14ac:dyDescent="0.2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</row>
    <row r="2699" spans="1:19" x14ac:dyDescent="0.2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</row>
    <row r="2700" spans="1:19" x14ac:dyDescent="0.2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</row>
    <row r="2701" spans="1:19" x14ac:dyDescent="0.2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</row>
    <row r="2702" spans="1:19" x14ac:dyDescent="0.2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</row>
    <row r="2703" spans="1:19" x14ac:dyDescent="0.2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</row>
    <row r="2704" spans="1:19" x14ac:dyDescent="0.2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</row>
    <row r="2705" spans="1:19" x14ac:dyDescent="0.2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</row>
    <row r="2706" spans="1:19" x14ac:dyDescent="0.2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</row>
    <row r="2707" spans="1:19" x14ac:dyDescent="0.2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</row>
    <row r="2708" spans="1:19" x14ac:dyDescent="0.2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</row>
    <row r="2709" spans="1:19" x14ac:dyDescent="0.2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</row>
    <row r="2710" spans="1:19" x14ac:dyDescent="0.2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</row>
    <row r="2711" spans="1:19" x14ac:dyDescent="0.2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</row>
    <row r="2712" spans="1:19" x14ac:dyDescent="0.2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</row>
    <row r="2713" spans="1:19" x14ac:dyDescent="0.2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</row>
    <row r="2714" spans="1:19" x14ac:dyDescent="0.2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</row>
    <row r="2715" spans="1:19" x14ac:dyDescent="0.2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</row>
    <row r="2716" spans="1:19" x14ac:dyDescent="0.2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</row>
    <row r="2717" spans="1:19" x14ac:dyDescent="0.2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</row>
    <row r="2718" spans="1:19" x14ac:dyDescent="0.2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</row>
    <row r="2719" spans="1:19" x14ac:dyDescent="0.2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</row>
    <row r="2720" spans="1:19" x14ac:dyDescent="0.2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</row>
    <row r="2721" spans="1:19" x14ac:dyDescent="0.2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</row>
    <row r="2722" spans="1:19" x14ac:dyDescent="0.2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</row>
    <row r="2723" spans="1:19" x14ac:dyDescent="0.2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</row>
    <row r="2724" spans="1:19" x14ac:dyDescent="0.2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</row>
    <row r="2725" spans="1:19" x14ac:dyDescent="0.2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</row>
    <row r="2726" spans="1:19" x14ac:dyDescent="0.2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</row>
    <row r="2727" spans="1:19" x14ac:dyDescent="0.2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</row>
    <row r="2728" spans="1:19" x14ac:dyDescent="0.2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</row>
    <row r="2729" spans="1:19" x14ac:dyDescent="0.2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</row>
    <row r="2730" spans="1:19" x14ac:dyDescent="0.2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</row>
    <row r="2731" spans="1:19" x14ac:dyDescent="0.2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</row>
    <row r="2732" spans="1:19" x14ac:dyDescent="0.2">
      <c r="A2732" s="6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</row>
    <row r="2733" spans="1:19" x14ac:dyDescent="0.2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</row>
    <row r="2734" spans="1:19" x14ac:dyDescent="0.2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</row>
    <row r="2735" spans="1:19" x14ac:dyDescent="0.2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</row>
    <row r="2736" spans="1:19" x14ac:dyDescent="0.2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</row>
    <row r="2737" spans="1:19" x14ac:dyDescent="0.2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</row>
    <row r="2738" spans="1:19" x14ac:dyDescent="0.2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</row>
    <row r="2739" spans="1:19" x14ac:dyDescent="0.2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</row>
    <row r="2740" spans="1:19" x14ac:dyDescent="0.2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</row>
    <row r="2741" spans="1:19" x14ac:dyDescent="0.2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</row>
    <row r="2742" spans="1:19" x14ac:dyDescent="0.2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</row>
    <row r="2743" spans="1:19" x14ac:dyDescent="0.2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</row>
    <row r="2744" spans="1:19" x14ac:dyDescent="0.2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</row>
    <row r="2745" spans="1:19" x14ac:dyDescent="0.2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</row>
    <row r="2746" spans="1:19" x14ac:dyDescent="0.2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</row>
    <row r="2747" spans="1:19" x14ac:dyDescent="0.2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</row>
    <row r="2748" spans="1:19" x14ac:dyDescent="0.2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</row>
    <row r="2749" spans="1:19" x14ac:dyDescent="0.2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</row>
    <row r="2750" spans="1:19" x14ac:dyDescent="0.2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</row>
    <row r="2751" spans="1:19" x14ac:dyDescent="0.2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</row>
    <row r="2752" spans="1:19" x14ac:dyDescent="0.2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</row>
    <row r="2753" spans="1:19" x14ac:dyDescent="0.2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</row>
    <row r="2754" spans="1:19" x14ac:dyDescent="0.2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</row>
    <row r="2755" spans="1:19" x14ac:dyDescent="0.2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</row>
    <row r="2756" spans="1:19" x14ac:dyDescent="0.2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</row>
    <row r="2757" spans="1:19" x14ac:dyDescent="0.2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</row>
    <row r="2758" spans="1:19" x14ac:dyDescent="0.2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</row>
    <row r="2759" spans="1:19" x14ac:dyDescent="0.2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</row>
    <row r="2760" spans="1:19" x14ac:dyDescent="0.2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</row>
    <row r="2761" spans="1:19" x14ac:dyDescent="0.2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</row>
    <row r="2762" spans="1:19" x14ac:dyDescent="0.2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</row>
    <row r="2763" spans="1:19" x14ac:dyDescent="0.2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</row>
    <row r="2764" spans="1:19" x14ac:dyDescent="0.2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</row>
    <row r="2765" spans="1:19" x14ac:dyDescent="0.2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</row>
    <row r="2766" spans="1:19" x14ac:dyDescent="0.2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</row>
    <row r="2767" spans="1:19" x14ac:dyDescent="0.2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</row>
    <row r="2768" spans="1:19" x14ac:dyDescent="0.2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</row>
    <row r="2769" spans="1:19" x14ac:dyDescent="0.2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</row>
    <row r="2770" spans="1:19" x14ac:dyDescent="0.2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</row>
    <row r="2771" spans="1:19" x14ac:dyDescent="0.2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</row>
    <row r="2772" spans="1:19" x14ac:dyDescent="0.2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</row>
    <row r="2773" spans="1:19" x14ac:dyDescent="0.2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</row>
    <row r="2774" spans="1:19" x14ac:dyDescent="0.2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</row>
    <row r="2775" spans="1:19" x14ac:dyDescent="0.2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</row>
    <row r="2776" spans="1:19" x14ac:dyDescent="0.2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</row>
    <row r="2777" spans="1:19" x14ac:dyDescent="0.2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</row>
    <row r="2778" spans="1:19" x14ac:dyDescent="0.2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</row>
    <row r="2779" spans="1:19" x14ac:dyDescent="0.2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</row>
    <row r="2780" spans="1:19" x14ac:dyDescent="0.2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</row>
    <row r="2781" spans="1:19" x14ac:dyDescent="0.2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</row>
    <row r="2782" spans="1:19" x14ac:dyDescent="0.2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</row>
    <row r="2783" spans="1:19" x14ac:dyDescent="0.2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</row>
    <row r="2784" spans="1:19" x14ac:dyDescent="0.2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</row>
    <row r="2785" spans="1:19" x14ac:dyDescent="0.2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</row>
    <row r="2786" spans="1:19" x14ac:dyDescent="0.2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</row>
    <row r="2787" spans="1:19" x14ac:dyDescent="0.2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</row>
    <row r="2788" spans="1:19" x14ac:dyDescent="0.2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</row>
    <row r="2789" spans="1:19" x14ac:dyDescent="0.2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</row>
    <row r="2790" spans="1:19" x14ac:dyDescent="0.2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</row>
    <row r="2791" spans="1:19" x14ac:dyDescent="0.2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</row>
    <row r="2792" spans="1:19" x14ac:dyDescent="0.2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</row>
    <row r="2793" spans="1:19" x14ac:dyDescent="0.2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</row>
    <row r="2794" spans="1:19" x14ac:dyDescent="0.2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</row>
    <row r="2795" spans="1:19" x14ac:dyDescent="0.2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</row>
    <row r="2796" spans="1:19" x14ac:dyDescent="0.2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</row>
    <row r="2797" spans="1:19" x14ac:dyDescent="0.2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</row>
    <row r="2798" spans="1:19" x14ac:dyDescent="0.2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</row>
    <row r="2799" spans="1:19" x14ac:dyDescent="0.2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</row>
    <row r="2800" spans="1:19" x14ac:dyDescent="0.2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</row>
    <row r="2801" spans="1:19" x14ac:dyDescent="0.2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</row>
    <row r="2802" spans="1:19" x14ac:dyDescent="0.2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</row>
    <row r="2803" spans="1:19" x14ac:dyDescent="0.2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</row>
    <row r="2804" spans="1:19" x14ac:dyDescent="0.2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</row>
    <row r="2805" spans="1:19" x14ac:dyDescent="0.2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</row>
    <row r="2806" spans="1:19" x14ac:dyDescent="0.2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</row>
    <row r="2807" spans="1:19" x14ac:dyDescent="0.2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</row>
    <row r="2808" spans="1:19" x14ac:dyDescent="0.2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</row>
    <row r="2809" spans="1:19" x14ac:dyDescent="0.2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</row>
    <row r="2810" spans="1:19" x14ac:dyDescent="0.2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</row>
    <row r="2811" spans="1:19" x14ac:dyDescent="0.2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</row>
    <row r="2812" spans="1:19" x14ac:dyDescent="0.2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</row>
    <row r="2813" spans="1:19" x14ac:dyDescent="0.2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</row>
    <row r="2814" spans="1:19" x14ac:dyDescent="0.2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</row>
    <row r="2815" spans="1:19" x14ac:dyDescent="0.2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</row>
    <row r="2816" spans="1:19" x14ac:dyDescent="0.2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</row>
    <row r="2817" spans="1:19" x14ac:dyDescent="0.2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</row>
    <row r="2818" spans="1:19" x14ac:dyDescent="0.2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</row>
    <row r="2819" spans="1:19" x14ac:dyDescent="0.2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</row>
    <row r="2820" spans="1:19" x14ac:dyDescent="0.2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</row>
    <row r="2821" spans="1:19" x14ac:dyDescent="0.2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</row>
    <row r="2822" spans="1:19" x14ac:dyDescent="0.2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</row>
    <row r="2823" spans="1:19" x14ac:dyDescent="0.2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</row>
    <row r="2824" spans="1:19" x14ac:dyDescent="0.2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</row>
    <row r="2825" spans="1:19" x14ac:dyDescent="0.2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</row>
    <row r="2826" spans="1:19" x14ac:dyDescent="0.2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</row>
    <row r="2827" spans="1:19" x14ac:dyDescent="0.2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</row>
    <row r="2828" spans="1:19" x14ac:dyDescent="0.2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</row>
    <row r="2829" spans="1:19" x14ac:dyDescent="0.2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</row>
    <row r="2830" spans="1:19" x14ac:dyDescent="0.2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</row>
    <row r="2831" spans="1:19" x14ac:dyDescent="0.2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</row>
    <row r="2832" spans="1:19" x14ac:dyDescent="0.2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</row>
    <row r="2833" spans="1:19" x14ac:dyDescent="0.2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</row>
    <row r="2834" spans="1:19" x14ac:dyDescent="0.2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</row>
    <row r="2835" spans="1:19" x14ac:dyDescent="0.2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</row>
    <row r="2836" spans="1:19" x14ac:dyDescent="0.2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</row>
    <row r="2837" spans="1:19" x14ac:dyDescent="0.2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</row>
    <row r="2838" spans="1:19" x14ac:dyDescent="0.2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</row>
    <row r="2839" spans="1:19" x14ac:dyDescent="0.2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</row>
    <row r="2840" spans="1:19" x14ac:dyDescent="0.2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</row>
    <row r="2841" spans="1:19" x14ac:dyDescent="0.2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</row>
    <row r="2842" spans="1:19" x14ac:dyDescent="0.2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</row>
    <row r="2843" spans="1:19" x14ac:dyDescent="0.2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</row>
    <row r="2844" spans="1:19" x14ac:dyDescent="0.2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</row>
    <row r="2845" spans="1:19" x14ac:dyDescent="0.2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</row>
    <row r="2846" spans="1:19" x14ac:dyDescent="0.2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</row>
    <row r="2847" spans="1:19" x14ac:dyDescent="0.2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</row>
    <row r="2848" spans="1:19" x14ac:dyDescent="0.2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</row>
    <row r="2849" spans="1:19" x14ac:dyDescent="0.2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</row>
    <row r="2850" spans="1:19" x14ac:dyDescent="0.2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</row>
    <row r="2851" spans="1:19" x14ac:dyDescent="0.2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</row>
    <row r="2852" spans="1:19" x14ac:dyDescent="0.2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</row>
    <row r="2853" spans="1:19" x14ac:dyDescent="0.2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</row>
    <row r="2854" spans="1:19" x14ac:dyDescent="0.2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</row>
    <row r="2855" spans="1:19" x14ac:dyDescent="0.2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</row>
    <row r="2856" spans="1:19" x14ac:dyDescent="0.2">
      <c r="A2856" s="6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</row>
    <row r="2857" spans="1:19" x14ac:dyDescent="0.2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</row>
    <row r="2858" spans="1:19" x14ac:dyDescent="0.2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</row>
    <row r="2859" spans="1:19" x14ac:dyDescent="0.2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</row>
    <row r="2860" spans="1:19" x14ac:dyDescent="0.2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</row>
    <row r="2861" spans="1:19" x14ac:dyDescent="0.2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</row>
    <row r="2862" spans="1:19" x14ac:dyDescent="0.2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</row>
    <row r="2863" spans="1:19" x14ac:dyDescent="0.2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</row>
    <row r="2864" spans="1:19" x14ac:dyDescent="0.2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</row>
    <row r="2865" spans="1:19" x14ac:dyDescent="0.2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</row>
    <row r="2866" spans="1:19" x14ac:dyDescent="0.2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</row>
    <row r="2867" spans="1:19" x14ac:dyDescent="0.2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</row>
    <row r="2868" spans="1:19" x14ac:dyDescent="0.2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</row>
    <row r="2869" spans="1:19" x14ac:dyDescent="0.2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</row>
    <row r="2870" spans="1:19" x14ac:dyDescent="0.2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</row>
    <row r="2871" spans="1:19" x14ac:dyDescent="0.2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</row>
    <row r="2872" spans="1:19" x14ac:dyDescent="0.2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</row>
    <row r="2873" spans="1:19" x14ac:dyDescent="0.2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</row>
    <row r="2874" spans="1:19" x14ac:dyDescent="0.2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</row>
    <row r="2875" spans="1:19" x14ac:dyDescent="0.2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</row>
    <row r="2876" spans="1:19" x14ac:dyDescent="0.2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</row>
    <row r="2877" spans="1:19" x14ac:dyDescent="0.2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</row>
    <row r="2878" spans="1:19" x14ac:dyDescent="0.2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</row>
    <row r="2879" spans="1:19" x14ac:dyDescent="0.2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</row>
    <row r="2880" spans="1:19" x14ac:dyDescent="0.2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</row>
    <row r="2881" spans="1:19" x14ac:dyDescent="0.2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</row>
    <row r="2882" spans="1:19" x14ac:dyDescent="0.2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</row>
    <row r="2883" spans="1:19" x14ac:dyDescent="0.2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</row>
    <row r="2884" spans="1:19" x14ac:dyDescent="0.2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</row>
    <row r="2885" spans="1:19" x14ac:dyDescent="0.2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</row>
    <row r="2886" spans="1:19" x14ac:dyDescent="0.2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</row>
    <row r="2887" spans="1:19" x14ac:dyDescent="0.2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</row>
    <row r="2888" spans="1:19" x14ac:dyDescent="0.2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</row>
    <row r="2889" spans="1:19" x14ac:dyDescent="0.2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</row>
    <row r="2890" spans="1:19" x14ac:dyDescent="0.2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</row>
    <row r="2891" spans="1:19" x14ac:dyDescent="0.2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</row>
    <row r="2892" spans="1:19" x14ac:dyDescent="0.2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</row>
    <row r="2893" spans="1:19" x14ac:dyDescent="0.2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</row>
    <row r="2894" spans="1:19" x14ac:dyDescent="0.2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</row>
    <row r="2895" spans="1:19" x14ac:dyDescent="0.2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</row>
    <row r="2896" spans="1:19" x14ac:dyDescent="0.2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</row>
    <row r="2897" spans="1:19" x14ac:dyDescent="0.2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</row>
    <row r="2898" spans="1:19" x14ac:dyDescent="0.2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</row>
    <row r="2899" spans="1:19" x14ac:dyDescent="0.2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</row>
    <row r="2900" spans="1:19" x14ac:dyDescent="0.2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</row>
    <row r="2901" spans="1:19" x14ac:dyDescent="0.2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</row>
    <row r="2902" spans="1:19" x14ac:dyDescent="0.2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</row>
    <row r="2903" spans="1:19" x14ac:dyDescent="0.2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</row>
    <row r="2904" spans="1:19" x14ac:dyDescent="0.2">
      <c r="A2904" s="6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</row>
    <row r="2905" spans="1:19" x14ac:dyDescent="0.2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</row>
    <row r="2906" spans="1:19" x14ac:dyDescent="0.2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</row>
    <row r="2907" spans="1:19" x14ac:dyDescent="0.2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</row>
    <row r="2908" spans="1:19" x14ac:dyDescent="0.2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</row>
    <row r="2909" spans="1:19" x14ac:dyDescent="0.2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</row>
    <row r="2910" spans="1:19" x14ac:dyDescent="0.2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</row>
    <row r="2911" spans="1:19" x14ac:dyDescent="0.2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</row>
    <row r="2912" spans="1:19" x14ac:dyDescent="0.2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</row>
    <row r="2913" spans="1:19" x14ac:dyDescent="0.2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</row>
    <row r="2914" spans="1:19" x14ac:dyDescent="0.2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</row>
    <row r="2915" spans="1:19" x14ac:dyDescent="0.2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</row>
    <row r="2916" spans="1:19" x14ac:dyDescent="0.2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</row>
    <row r="2917" spans="1:19" x14ac:dyDescent="0.2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</row>
    <row r="2918" spans="1:19" x14ac:dyDescent="0.2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</row>
    <row r="2919" spans="1:19" x14ac:dyDescent="0.2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</row>
    <row r="2920" spans="1:19" x14ac:dyDescent="0.2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</row>
    <row r="2921" spans="1:19" x14ac:dyDescent="0.2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</row>
    <row r="2922" spans="1:19" x14ac:dyDescent="0.2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</row>
    <row r="2923" spans="1:19" x14ac:dyDescent="0.2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</row>
    <row r="2924" spans="1:19" x14ac:dyDescent="0.2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</row>
    <row r="2925" spans="1:19" x14ac:dyDescent="0.2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</row>
    <row r="2926" spans="1:19" x14ac:dyDescent="0.2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</row>
    <row r="2927" spans="1:19" x14ac:dyDescent="0.2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</row>
    <row r="2928" spans="1:19" x14ac:dyDescent="0.2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</row>
    <row r="2929" spans="1:19" x14ac:dyDescent="0.2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</row>
    <row r="2930" spans="1:19" x14ac:dyDescent="0.2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</row>
    <row r="2931" spans="1:19" x14ac:dyDescent="0.2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</row>
    <row r="2932" spans="1:19" x14ac:dyDescent="0.2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</row>
    <row r="2933" spans="1:19" x14ac:dyDescent="0.2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</row>
    <row r="2934" spans="1:19" x14ac:dyDescent="0.2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</row>
    <row r="2935" spans="1:19" x14ac:dyDescent="0.2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</row>
    <row r="2936" spans="1:19" x14ac:dyDescent="0.2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</row>
    <row r="2937" spans="1:19" x14ac:dyDescent="0.2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</row>
    <row r="2938" spans="1:19" x14ac:dyDescent="0.2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</row>
    <row r="2939" spans="1:19" x14ac:dyDescent="0.2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</row>
    <row r="2940" spans="1:19" x14ac:dyDescent="0.2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</row>
    <row r="2941" spans="1:19" x14ac:dyDescent="0.2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</row>
    <row r="2942" spans="1:19" x14ac:dyDescent="0.2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</row>
    <row r="2943" spans="1:19" x14ac:dyDescent="0.2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</row>
    <row r="2944" spans="1:19" x14ac:dyDescent="0.2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</row>
    <row r="2945" spans="1:19" x14ac:dyDescent="0.2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</row>
    <row r="2946" spans="1:19" x14ac:dyDescent="0.2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</row>
    <row r="2947" spans="1:19" x14ac:dyDescent="0.2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</row>
    <row r="2948" spans="1:19" x14ac:dyDescent="0.2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</row>
    <row r="2949" spans="1:19" x14ac:dyDescent="0.2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</row>
    <row r="2950" spans="1:19" x14ac:dyDescent="0.2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</row>
    <row r="2951" spans="1:19" x14ac:dyDescent="0.2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</row>
    <row r="2952" spans="1:19" x14ac:dyDescent="0.2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</row>
    <row r="2953" spans="1:19" x14ac:dyDescent="0.2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</row>
    <row r="2954" spans="1:19" x14ac:dyDescent="0.2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</row>
    <row r="2955" spans="1:19" x14ac:dyDescent="0.2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</row>
    <row r="2956" spans="1:19" x14ac:dyDescent="0.2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</row>
    <row r="2957" spans="1:19" x14ac:dyDescent="0.2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</row>
    <row r="2958" spans="1:19" x14ac:dyDescent="0.2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</row>
    <row r="2959" spans="1:19" x14ac:dyDescent="0.2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</row>
    <row r="2960" spans="1:19" x14ac:dyDescent="0.2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</row>
    <row r="2961" spans="1:19" x14ac:dyDescent="0.2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</row>
    <row r="2962" spans="1:19" x14ac:dyDescent="0.2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</row>
    <row r="2963" spans="1:19" x14ac:dyDescent="0.2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</row>
    <row r="2964" spans="1:19" x14ac:dyDescent="0.2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</row>
    <row r="2965" spans="1:19" x14ac:dyDescent="0.2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</row>
    <row r="2966" spans="1:19" x14ac:dyDescent="0.2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</row>
    <row r="2967" spans="1:19" x14ac:dyDescent="0.2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</row>
    <row r="2968" spans="1:19" x14ac:dyDescent="0.2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</row>
    <row r="2969" spans="1:19" x14ac:dyDescent="0.2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</row>
    <row r="2970" spans="1:19" x14ac:dyDescent="0.2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</row>
    <row r="2971" spans="1:19" x14ac:dyDescent="0.2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</row>
    <row r="2972" spans="1:19" x14ac:dyDescent="0.2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</row>
    <row r="2973" spans="1:19" x14ac:dyDescent="0.2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</row>
    <row r="2974" spans="1:19" x14ac:dyDescent="0.2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</row>
    <row r="2975" spans="1:19" x14ac:dyDescent="0.2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</row>
    <row r="2976" spans="1:19" x14ac:dyDescent="0.2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</row>
    <row r="2977" spans="1:19" x14ac:dyDescent="0.2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</row>
    <row r="2978" spans="1:19" x14ac:dyDescent="0.2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</row>
    <row r="2979" spans="1:19" x14ac:dyDescent="0.2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</row>
    <row r="2980" spans="1:19" x14ac:dyDescent="0.2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</row>
    <row r="2981" spans="1:19" x14ac:dyDescent="0.2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</row>
    <row r="2982" spans="1:19" x14ac:dyDescent="0.2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</row>
    <row r="2983" spans="1:19" x14ac:dyDescent="0.2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</row>
    <row r="2984" spans="1:19" x14ac:dyDescent="0.2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</row>
    <row r="2985" spans="1:19" x14ac:dyDescent="0.2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</row>
    <row r="2986" spans="1:19" x14ac:dyDescent="0.2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</row>
    <row r="2987" spans="1:19" x14ac:dyDescent="0.2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</row>
    <row r="2988" spans="1:19" x14ac:dyDescent="0.2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</row>
    <row r="2989" spans="1:19" x14ac:dyDescent="0.2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</row>
    <row r="2990" spans="1:19" x14ac:dyDescent="0.2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</row>
    <row r="2991" spans="1:19" x14ac:dyDescent="0.2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</row>
    <row r="2992" spans="1:19" x14ac:dyDescent="0.2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</row>
    <row r="2993" spans="1:19" x14ac:dyDescent="0.2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</row>
    <row r="2994" spans="1:19" x14ac:dyDescent="0.2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</row>
    <row r="2995" spans="1:19" x14ac:dyDescent="0.2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</row>
    <row r="2996" spans="1:19" x14ac:dyDescent="0.2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</row>
    <row r="2997" spans="1:19" x14ac:dyDescent="0.2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</row>
    <row r="2998" spans="1:19" x14ac:dyDescent="0.2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</row>
    <row r="2999" spans="1:19" x14ac:dyDescent="0.2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</row>
    <row r="3000" spans="1:19" x14ac:dyDescent="0.2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</row>
    <row r="3001" spans="1:19" x14ac:dyDescent="0.2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</row>
    <row r="3002" spans="1:19" x14ac:dyDescent="0.2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</row>
    <row r="3003" spans="1:19" x14ac:dyDescent="0.2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</row>
    <row r="3004" spans="1:19" x14ac:dyDescent="0.2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</row>
    <row r="3005" spans="1:19" x14ac:dyDescent="0.2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</row>
    <row r="3006" spans="1:19" x14ac:dyDescent="0.2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</row>
    <row r="3007" spans="1:19" x14ac:dyDescent="0.2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</row>
    <row r="3008" spans="1:19" x14ac:dyDescent="0.2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</row>
    <row r="3009" spans="1:19" x14ac:dyDescent="0.2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</row>
    <row r="3010" spans="1:19" x14ac:dyDescent="0.2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</row>
    <row r="3011" spans="1:19" x14ac:dyDescent="0.2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</row>
    <row r="3012" spans="1:19" x14ac:dyDescent="0.2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</row>
    <row r="3013" spans="1:19" x14ac:dyDescent="0.2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</row>
    <row r="3014" spans="1:19" x14ac:dyDescent="0.2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</row>
    <row r="3015" spans="1:19" x14ac:dyDescent="0.2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</row>
    <row r="3016" spans="1:19" x14ac:dyDescent="0.2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</row>
    <row r="3017" spans="1:19" x14ac:dyDescent="0.2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</row>
    <row r="3018" spans="1:19" x14ac:dyDescent="0.2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</row>
    <row r="3019" spans="1:19" x14ac:dyDescent="0.2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</row>
    <row r="3020" spans="1:19" x14ac:dyDescent="0.2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</row>
    <row r="3021" spans="1:19" x14ac:dyDescent="0.2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</row>
    <row r="3022" spans="1:19" x14ac:dyDescent="0.2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</row>
    <row r="3023" spans="1:19" x14ac:dyDescent="0.2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</row>
    <row r="3024" spans="1:19" x14ac:dyDescent="0.2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</row>
    <row r="3025" spans="1:19" x14ac:dyDescent="0.2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</row>
    <row r="3026" spans="1:19" x14ac:dyDescent="0.2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</row>
    <row r="3027" spans="1:19" x14ac:dyDescent="0.2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</row>
    <row r="3028" spans="1:19" x14ac:dyDescent="0.2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</row>
    <row r="3029" spans="1:19" x14ac:dyDescent="0.2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</row>
    <row r="3030" spans="1:19" x14ac:dyDescent="0.2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</row>
    <row r="3031" spans="1:19" x14ac:dyDescent="0.2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</row>
    <row r="3032" spans="1:19" x14ac:dyDescent="0.2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</row>
    <row r="3033" spans="1:19" x14ac:dyDescent="0.2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</row>
    <row r="3034" spans="1:19" x14ac:dyDescent="0.2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</row>
    <row r="3035" spans="1:19" x14ac:dyDescent="0.2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</row>
    <row r="3036" spans="1:19" x14ac:dyDescent="0.2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</row>
    <row r="3037" spans="1:19" x14ac:dyDescent="0.2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</row>
    <row r="3038" spans="1:19" x14ac:dyDescent="0.2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</row>
    <row r="3039" spans="1:19" x14ac:dyDescent="0.2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</row>
    <row r="3040" spans="1:19" x14ac:dyDescent="0.2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</row>
    <row r="3041" spans="1:19" x14ac:dyDescent="0.2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</row>
    <row r="3042" spans="1:19" x14ac:dyDescent="0.2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</row>
    <row r="3043" spans="1:19" x14ac:dyDescent="0.2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</row>
    <row r="3044" spans="1:19" x14ac:dyDescent="0.2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</row>
    <row r="3045" spans="1:19" x14ac:dyDescent="0.2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</row>
    <row r="3046" spans="1:19" x14ac:dyDescent="0.2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</row>
    <row r="3047" spans="1:19" x14ac:dyDescent="0.2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</row>
    <row r="3048" spans="1:19" x14ac:dyDescent="0.2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</row>
    <row r="3049" spans="1:19" x14ac:dyDescent="0.2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</row>
    <row r="3050" spans="1:19" x14ac:dyDescent="0.2">
      <c r="A3050" s="6"/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</row>
    <row r="3051" spans="1:19" x14ac:dyDescent="0.2">
      <c r="A3051" s="6"/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</row>
    <row r="3052" spans="1:19" x14ac:dyDescent="0.2">
      <c r="A3052" s="6"/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</row>
    <row r="3053" spans="1:19" x14ac:dyDescent="0.2">
      <c r="A3053" s="6"/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</row>
    <row r="3054" spans="1:19" x14ac:dyDescent="0.2">
      <c r="A3054" s="6"/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</row>
    <row r="3055" spans="1:19" x14ac:dyDescent="0.2">
      <c r="A3055" s="6"/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</row>
    <row r="3056" spans="1:19" x14ac:dyDescent="0.2">
      <c r="A3056" s="6"/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</row>
    <row r="3057" spans="1:19" x14ac:dyDescent="0.2">
      <c r="A3057" s="6"/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</row>
    <row r="3058" spans="1:19" x14ac:dyDescent="0.2">
      <c r="A3058" s="6"/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</row>
    <row r="3059" spans="1:19" x14ac:dyDescent="0.2">
      <c r="A3059" s="6"/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</row>
    <row r="3060" spans="1:19" x14ac:dyDescent="0.2">
      <c r="A3060" s="6"/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</row>
    <row r="3061" spans="1:19" x14ac:dyDescent="0.2">
      <c r="A3061" s="6"/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</row>
    <row r="3062" spans="1:19" x14ac:dyDescent="0.2">
      <c r="A3062" s="6"/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</row>
    <row r="3063" spans="1:19" x14ac:dyDescent="0.2">
      <c r="A3063" s="6"/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</row>
    <row r="3064" spans="1:19" x14ac:dyDescent="0.2">
      <c r="A3064" s="6"/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</row>
    <row r="3065" spans="1:19" x14ac:dyDescent="0.2">
      <c r="A3065" s="6"/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</row>
    <row r="3066" spans="1:19" x14ac:dyDescent="0.2">
      <c r="A3066" s="6"/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</row>
    <row r="3067" spans="1:19" x14ac:dyDescent="0.2">
      <c r="A3067" s="6"/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</row>
    <row r="3068" spans="1:19" x14ac:dyDescent="0.2">
      <c r="A3068" s="6"/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</row>
    <row r="3069" spans="1:19" x14ac:dyDescent="0.2">
      <c r="A3069" s="6"/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</row>
    <row r="3070" spans="1:19" x14ac:dyDescent="0.2">
      <c r="A3070" s="6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</row>
    <row r="3071" spans="1:19" x14ac:dyDescent="0.2">
      <c r="A3071" s="6"/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</row>
    <row r="3072" spans="1:19" x14ac:dyDescent="0.2">
      <c r="A3072" s="6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</row>
    <row r="3073" spans="1:19" x14ac:dyDescent="0.2">
      <c r="A3073" s="6"/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</row>
    <row r="3074" spans="1:19" x14ac:dyDescent="0.2">
      <c r="A3074" s="6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</row>
    <row r="3075" spans="1:19" x14ac:dyDescent="0.2">
      <c r="A3075" s="6"/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</row>
    <row r="3076" spans="1:19" x14ac:dyDescent="0.2">
      <c r="A3076" s="6"/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</row>
    <row r="3077" spans="1:19" x14ac:dyDescent="0.2">
      <c r="A3077" s="6"/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</row>
    <row r="3078" spans="1:19" x14ac:dyDescent="0.2">
      <c r="A3078" s="6"/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</row>
    <row r="3079" spans="1:19" x14ac:dyDescent="0.2">
      <c r="A3079" s="6"/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</row>
    <row r="3080" spans="1:19" x14ac:dyDescent="0.2">
      <c r="A3080" s="6"/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</row>
    <row r="3081" spans="1:19" x14ac:dyDescent="0.2">
      <c r="A3081" s="6"/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</row>
    <row r="3082" spans="1:19" x14ac:dyDescent="0.2">
      <c r="A3082" s="6"/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</row>
    <row r="3083" spans="1:19" x14ac:dyDescent="0.2">
      <c r="A3083" s="6"/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</row>
    <row r="3084" spans="1:19" x14ac:dyDescent="0.2">
      <c r="A3084" s="6"/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</row>
    <row r="3085" spans="1:19" x14ac:dyDescent="0.2">
      <c r="A3085" s="6"/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</row>
    <row r="3086" spans="1:19" x14ac:dyDescent="0.2">
      <c r="A3086" s="6"/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</row>
    <row r="3087" spans="1:19" x14ac:dyDescent="0.2">
      <c r="A3087" s="6"/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</row>
    <row r="3088" spans="1:19" x14ac:dyDescent="0.2">
      <c r="A3088" s="6"/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</row>
    <row r="3089" spans="1:19" x14ac:dyDescent="0.2">
      <c r="A3089" s="6"/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</row>
    <row r="3090" spans="1:19" x14ac:dyDescent="0.2">
      <c r="A3090" s="6"/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</row>
    <row r="3091" spans="1:19" x14ac:dyDescent="0.2">
      <c r="A3091" s="6"/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</row>
    <row r="3092" spans="1:19" x14ac:dyDescent="0.2">
      <c r="A3092" s="6"/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</row>
    <row r="3093" spans="1:19" x14ac:dyDescent="0.2">
      <c r="A3093" s="6"/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</row>
    <row r="3094" spans="1:19" x14ac:dyDescent="0.2">
      <c r="A3094" s="6"/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</row>
    <row r="3095" spans="1:19" x14ac:dyDescent="0.2">
      <c r="A3095" s="6"/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</row>
    <row r="3096" spans="1:19" x14ac:dyDescent="0.2">
      <c r="A3096" s="6"/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</row>
    <row r="3097" spans="1:19" x14ac:dyDescent="0.2">
      <c r="A3097" s="6"/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</row>
    <row r="3098" spans="1:19" x14ac:dyDescent="0.2">
      <c r="A3098" s="6"/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</row>
    <row r="3099" spans="1:19" x14ac:dyDescent="0.2">
      <c r="A3099" s="6"/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</row>
    <row r="3100" spans="1:19" x14ac:dyDescent="0.2">
      <c r="A3100" s="6"/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</row>
    <row r="3101" spans="1:19" x14ac:dyDescent="0.2">
      <c r="A3101" s="6"/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</row>
    <row r="3102" spans="1:19" x14ac:dyDescent="0.2">
      <c r="A3102" s="6"/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</row>
    <row r="3103" spans="1:19" x14ac:dyDescent="0.2">
      <c r="A3103" s="6"/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</row>
    <row r="3104" spans="1:19" x14ac:dyDescent="0.2">
      <c r="A3104" s="6"/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</row>
    <row r="3105" spans="1:19" x14ac:dyDescent="0.2">
      <c r="A3105" s="6"/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</row>
    <row r="3106" spans="1:19" x14ac:dyDescent="0.2">
      <c r="A3106" s="6"/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</row>
    <row r="3107" spans="1:19" x14ac:dyDescent="0.2">
      <c r="A3107" s="6"/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</row>
    <row r="3108" spans="1:19" x14ac:dyDescent="0.2">
      <c r="A3108" s="6"/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</row>
    <row r="3109" spans="1:19" x14ac:dyDescent="0.2">
      <c r="A3109" s="6"/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</row>
    <row r="3110" spans="1:19" x14ac:dyDescent="0.2">
      <c r="A3110" s="6"/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</row>
    <row r="3111" spans="1:19" x14ac:dyDescent="0.2">
      <c r="A3111" s="6"/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</row>
    <row r="3112" spans="1:19" x14ac:dyDescent="0.2">
      <c r="A3112" s="6"/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</row>
    <row r="3113" spans="1:19" x14ac:dyDescent="0.2">
      <c r="A3113" s="6"/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</row>
    <row r="3114" spans="1:19" x14ac:dyDescent="0.2">
      <c r="A3114" s="6"/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</row>
    <row r="3115" spans="1:19" x14ac:dyDescent="0.2">
      <c r="A3115" s="6"/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</row>
    <row r="3116" spans="1:19" x14ac:dyDescent="0.2">
      <c r="A3116" s="6"/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</row>
    <row r="3117" spans="1:19" x14ac:dyDescent="0.2">
      <c r="A3117" s="6"/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</row>
    <row r="3118" spans="1:19" x14ac:dyDescent="0.2">
      <c r="A3118" s="6"/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</row>
    <row r="3119" spans="1:19" x14ac:dyDescent="0.2">
      <c r="A3119" s="6"/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</row>
    <row r="3120" spans="1:19" x14ac:dyDescent="0.2">
      <c r="A3120" s="6"/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</row>
    <row r="3121" spans="1:19" x14ac:dyDescent="0.2">
      <c r="A3121" s="6"/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</row>
    <row r="3122" spans="1:19" x14ac:dyDescent="0.2">
      <c r="A3122" s="6"/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</row>
    <row r="3123" spans="1:19" x14ac:dyDescent="0.2">
      <c r="A3123" s="6"/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</row>
    <row r="3124" spans="1:19" x14ac:dyDescent="0.2">
      <c r="A3124" s="6"/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</row>
    <row r="3125" spans="1:19" x14ac:dyDescent="0.2">
      <c r="A3125" s="6"/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</row>
    <row r="3126" spans="1:19" x14ac:dyDescent="0.2">
      <c r="A3126" s="6"/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</row>
    <row r="3127" spans="1:19" x14ac:dyDescent="0.2">
      <c r="A3127" s="6"/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</row>
    <row r="3128" spans="1:19" x14ac:dyDescent="0.2">
      <c r="A3128" s="6"/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</row>
    <row r="3129" spans="1:19" x14ac:dyDescent="0.2">
      <c r="A3129" s="6"/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</row>
    <row r="3130" spans="1:19" x14ac:dyDescent="0.2">
      <c r="A3130" s="6"/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</row>
    <row r="3131" spans="1:19" x14ac:dyDescent="0.2">
      <c r="A3131" s="6"/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</row>
    <row r="3132" spans="1:19" x14ac:dyDescent="0.2">
      <c r="A3132" s="6"/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</row>
    <row r="3133" spans="1:19" x14ac:dyDescent="0.2">
      <c r="A3133" s="6"/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</row>
    <row r="3134" spans="1:19" x14ac:dyDescent="0.2">
      <c r="A3134" s="6"/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</row>
    <row r="3135" spans="1:19" x14ac:dyDescent="0.2">
      <c r="A3135" s="6"/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</row>
    <row r="3136" spans="1:19" x14ac:dyDescent="0.2">
      <c r="A3136" s="6"/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</row>
    <row r="3137" spans="1:19" x14ac:dyDescent="0.2">
      <c r="A3137" s="6"/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</row>
    <row r="3138" spans="1:19" x14ac:dyDescent="0.2">
      <c r="A3138" s="6"/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</row>
    <row r="3139" spans="1:19" x14ac:dyDescent="0.2">
      <c r="A3139" s="6"/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</row>
    <row r="3140" spans="1:19" x14ac:dyDescent="0.2">
      <c r="A3140" s="6"/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</row>
    <row r="3141" spans="1:19" x14ac:dyDescent="0.2">
      <c r="A3141" s="6"/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</row>
    <row r="3142" spans="1:19" x14ac:dyDescent="0.2">
      <c r="A3142" s="6"/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</row>
    <row r="3143" spans="1:19" x14ac:dyDescent="0.2">
      <c r="A3143" s="6"/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</row>
    <row r="3144" spans="1:19" x14ac:dyDescent="0.2">
      <c r="A3144" s="6"/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</row>
    <row r="3145" spans="1:19" x14ac:dyDescent="0.2">
      <c r="A3145" s="6"/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</row>
    <row r="3146" spans="1:19" x14ac:dyDescent="0.2">
      <c r="A3146" s="6"/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</row>
    <row r="3147" spans="1:19" x14ac:dyDescent="0.2">
      <c r="A3147" s="6"/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</row>
    <row r="3148" spans="1:19" x14ac:dyDescent="0.2">
      <c r="A3148" s="6"/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</row>
    <row r="3149" spans="1:19" x14ac:dyDescent="0.2">
      <c r="A3149" s="6"/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</row>
    <row r="3150" spans="1:19" x14ac:dyDescent="0.2">
      <c r="A3150" s="6"/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</row>
    <row r="3151" spans="1:19" x14ac:dyDescent="0.2">
      <c r="A3151" s="6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</row>
    <row r="3152" spans="1:19" x14ac:dyDescent="0.2">
      <c r="A3152" s="6"/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</row>
    <row r="3153" spans="1:19" x14ac:dyDescent="0.2">
      <c r="A3153" s="6"/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</row>
    <row r="3154" spans="1:19" x14ac:dyDescent="0.2">
      <c r="A3154" s="6"/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</row>
    <row r="3155" spans="1:19" x14ac:dyDescent="0.2">
      <c r="A3155" s="6"/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</row>
    <row r="3156" spans="1:19" x14ac:dyDescent="0.2">
      <c r="A3156" s="6"/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</row>
    <row r="3157" spans="1:19" x14ac:dyDescent="0.2">
      <c r="A3157" s="6"/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</row>
    <row r="3158" spans="1:19" x14ac:dyDescent="0.2">
      <c r="A3158" s="6"/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</row>
    <row r="3159" spans="1:19" x14ac:dyDescent="0.2">
      <c r="A3159" s="6"/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</row>
    <row r="3160" spans="1:19" x14ac:dyDescent="0.2">
      <c r="A3160" s="6"/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</row>
    <row r="3161" spans="1:19" x14ac:dyDescent="0.2">
      <c r="A3161" s="6"/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</row>
    <row r="3162" spans="1:19" x14ac:dyDescent="0.2">
      <c r="A3162" s="6"/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</row>
    <row r="3163" spans="1:19" x14ac:dyDescent="0.2">
      <c r="A3163" s="6"/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</row>
    <row r="3164" spans="1:19" x14ac:dyDescent="0.2">
      <c r="A3164" s="6"/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</row>
    <row r="3165" spans="1:19" x14ac:dyDescent="0.2">
      <c r="A3165" s="6"/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</row>
    <row r="3166" spans="1:19" x14ac:dyDescent="0.2">
      <c r="A3166" s="6"/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</row>
    <row r="3167" spans="1:19" x14ac:dyDescent="0.2">
      <c r="A3167" s="6"/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</row>
    <row r="3168" spans="1:19" x14ac:dyDescent="0.2">
      <c r="A3168" s="6"/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</row>
    <row r="3169" spans="1:19" x14ac:dyDescent="0.2">
      <c r="A3169" s="6"/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</row>
    <row r="3170" spans="1:19" x14ac:dyDescent="0.2">
      <c r="A3170" s="6"/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</row>
    <row r="3171" spans="1:19" x14ac:dyDescent="0.2">
      <c r="A3171" s="6"/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</row>
    <row r="3172" spans="1:19" x14ac:dyDescent="0.2">
      <c r="A3172" s="6"/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</row>
    <row r="3173" spans="1:19" x14ac:dyDescent="0.2">
      <c r="A3173" s="6"/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</row>
    <row r="3174" spans="1:19" x14ac:dyDescent="0.2">
      <c r="A3174" s="6"/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</row>
    <row r="3175" spans="1:19" x14ac:dyDescent="0.2">
      <c r="A3175" s="6"/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</row>
    <row r="3176" spans="1:19" x14ac:dyDescent="0.2">
      <c r="A3176" s="6"/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</row>
    <row r="3177" spans="1:19" x14ac:dyDescent="0.2">
      <c r="A3177" s="6"/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</row>
    <row r="3178" spans="1:19" x14ac:dyDescent="0.2">
      <c r="A3178" s="6"/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</row>
    <row r="3179" spans="1:19" x14ac:dyDescent="0.2">
      <c r="A3179" s="6"/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</row>
    <row r="3180" spans="1:19" x14ac:dyDescent="0.2">
      <c r="A3180" s="6"/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</row>
    <row r="3181" spans="1:19" x14ac:dyDescent="0.2">
      <c r="A3181" s="6"/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</row>
    <row r="3182" spans="1:19" x14ac:dyDescent="0.2">
      <c r="A3182" s="6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</row>
    <row r="3183" spans="1:19" x14ac:dyDescent="0.2">
      <c r="A3183" s="6"/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</row>
    <row r="3184" spans="1:19" x14ac:dyDescent="0.2">
      <c r="A3184" s="6"/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</row>
    <row r="3185" spans="1:19" x14ac:dyDescent="0.2">
      <c r="A3185" s="6"/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</row>
    <row r="3186" spans="1:19" x14ac:dyDescent="0.2">
      <c r="A3186" s="6"/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</row>
    <row r="3187" spans="1:19" x14ac:dyDescent="0.2">
      <c r="A3187" s="6"/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</row>
    <row r="3188" spans="1:19" x14ac:dyDescent="0.2">
      <c r="A3188" s="6"/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</row>
    <row r="3189" spans="1:19" x14ac:dyDescent="0.2">
      <c r="A3189" s="6"/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</row>
    <row r="3190" spans="1:19" x14ac:dyDescent="0.2">
      <c r="A3190" s="6"/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</row>
    <row r="3191" spans="1:19" x14ac:dyDescent="0.2">
      <c r="A3191" s="6"/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</row>
    <row r="3192" spans="1:19" x14ac:dyDescent="0.2">
      <c r="A3192" s="6"/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</row>
    <row r="3193" spans="1:19" x14ac:dyDescent="0.2">
      <c r="A3193" s="6"/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</row>
    <row r="3194" spans="1:19" x14ac:dyDescent="0.2">
      <c r="A3194" s="6"/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</row>
    <row r="3195" spans="1:19" x14ac:dyDescent="0.2">
      <c r="A3195" s="6"/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</row>
    <row r="3196" spans="1:19" x14ac:dyDescent="0.2">
      <c r="A3196" s="6"/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</row>
    <row r="3197" spans="1:19" x14ac:dyDescent="0.2">
      <c r="A3197" s="6"/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</row>
    <row r="3198" spans="1:19" x14ac:dyDescent="0.2">
      <c r="A3198" s="6"/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</row>
    <row r="3199" spans="1:19" x14ac:dyDescent="0.2">
      <c r="A3199" s="6"/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</row>
    <row r="3200" spans="1:19" x14ac:dyDescent="0.2">
      <c r="A3200" s="6"/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</row>
    <row r="3201" spans="1:19" x14ac:dyDescent="0.2">
      <c r="A3201" s="6"/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</row>
    <row r="3202" spans="1:19" x14ac:dyDescent="0.2">
      <c r="A3202" s="6"/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</row>
    <row r="3203" spans="1:19" x14ac:dyDescent="0.2">
      <c r="A3203" s="6"/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</row>
    <row r="3204" spans="1:19" x14ac:dyDescent="0.2">
      <c r="A3204" s="6"/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</row>
    <row r="3205" spans="1:19" x14ac:dyDescent="0.2">
      <c r="A3205" s="6"/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</row>
    <row r="3206" spans="1:19" x14ac:dyDescent="0.2">
      <c r="A3206" s="6"/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</row>
    <row r="3207" spans="1:19" x14ac:dyDescent="0.2">
      <c r="A3207" s="6"/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</row>
    <row r="3208" spans="1:19" x14ac:dyDescent="0.2">
      <c r="A3208" s="6"/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</row>
    <row r="3209" spans="1:19" x14ac:dyDescent="0.2">
      <c r="A3209" s="6"/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</row>
    <row r="3210" spans="1:19" x14ac:dyDescent="0.2">
      <c r="A3210" s="6"/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</row>
    <row r="3211" spans="1:19" x14ac:dyDescent="0.2">
      <c r="A3211" s="6"/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</row>
    <row r="3212" spans="1:19" x14ac:dyDescent="0.2">
      <c r="A3212" s="6"/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</row>
    <row r="3213" spans="1:19" x14ac:dyDescent="0.2">
      <c r="A3213" s="6"/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</row>
    <row r="3214" spans="1:19" x14ac:dyDescent="0.2">
      <c r="A3214" s="6"/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</row>
    <row r="3215" spans="1:19" x14ac:dyDescent="0.2">
      <c r="A3215" s="6"/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</row>
    <row r="3216" spans="1:19" x14ac:dyDescent="0.2">
      <c r="A3216" s="6"/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</row>
    <row r="3217" spans="1:19" x14ac:dyDescent="0.2">
      <c r="A3217" s="6"/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</row>
    <row r="3218" spans="1:19" x14ac:dyDescent="0.2">
      <c r="A3218" s="6"/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</row>
    <row r="3219" spans="1:19" x14ac:dyDescent="0.2">
      <c r="A3219" s="6"/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</row>
    <row r="3220" spans="1:19" x14ac:dyDescent="0.2">
      <c r="A3220" s="6"/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</row>
    <row r="3221" spans="1:19" x14ac:dyDescent="0.2">
      <c r="A3221" s="6"/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</row>
    <row r="3222" spans="1:19" x14ac:dyDescent="0.2">
      <c r="A3222" s="6"/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</row>
    <row r="3223" spans="1:19" x14ac:dyDescent="0.2">
      <c r="A3223" s="6"/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</row>
    <row r="3224" spans="1:19" x14ac:dyDescent="0.2">
      <c r="A3224" s="6"/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</row>
    <row r="3225" spans="1:19" x14ac:dyDescent="0.2">
      <c r="A3225" s="6"/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</row>
    <row r="3226" spans="1:19" x14ac:dyDescent="0.2">
      <c r="A3226" s="6"/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</row>
    <row r="3227" spans="1:19" x14ac:dyDescent="0.2">
      <c r="A3227" s="6"/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</row>
    <row r="3228" spans="1:19" x14ac:dyDescent="0.2">
      <c r="A3228" s="6"/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</row>
    <row r="3229" spans="1:19" x14ac:dyDescent="0.2">
      <c r="A3229" s="6"/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</row>
    <row r="3230" spans="1:19" x14ac:dyDescent="0.2">
      <c r="A3230" s="6"/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</row>
    <row r="3231" spans="1:19" x14ac:dyDescent="0.2">
      <c r="A3231" s="6"/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</row>
    <row r="3232" spans="1:19" x14ac:dyDescent="0.2">
      <c r="A3232" s="6"/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</row>
    <row r="3233" spans="1:19" x14ac:dyDescent="0.2">
      <c r="A3233" s="6"/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</row>
    <row r="3234" spans="1:19" x14ac:dyDescent="0.2">
      <c r="A3234" s="6"/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</row>
    <row r="3235" spans="1:19" x14ac:dyDescent="0.2">
      <c r="A3235" s="6"/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</row>
    <row r="3236" spans="1:19" x14ac:dyDescent="0.2">
      <c r="A3236" s="6"/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</row>
    <row r="3237" spans="1:19" x14ac:dyDescent="0.2">
      <c r="A3237" s="6"/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</row>
    <row r="3238" spans="1:19" x14ac:dyDescent="0.2">
      <c r="A3238" s="6"/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</row>
    <row r="3239" spans="1:19" x14ac:dyDescent="0.2">
      <c r="A3239" s="6"/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</row>
    <row r="3240" spans="1:19" x14ac:dyDescent="0.2">
      <c r="A3240" s="6"/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</row>
    <row r="3241" spans="1:19" x14ac:dyDescent="0.2">
      <c r="A3241" s="6"/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</row>
    <row r="3242" spans="1:19" x14ac:dyDescent="0.2">
      <c r="A3242" s="6"/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</row>
    <row r="3243" spans="1:19" x14ac:dyDescent="0.2">
      <c r="A3243" s="6"/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</row>
    <row r="3244" spans="1:19" x14ac:dyDescent="0.2">
      <c r="A3244" s="6"/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</row>
    <row r="3245" spans="1:19" x14ac:dyDescent="0.2">
      <c r="A3245" s="6"/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</row>
    <row r="3246" spans="1:19" x14ac:dyDescent="0.2">
      <c r="A3246" s="6"/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</row>
    <row r="3247" spans="1:19" x14ac:dyDescent="0.2">
      <c r="A3247" s="6"/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</row>
    <row r="3248" spans="1:19" x14ac:dyDescent="0.2">
      <c r="A3248" s="6"/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</row>
    <row r="3249" spans="1:19" x14ac:dyDescent="0.2">
      <c r="A3249" s="6"/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</row>
    <row r="3250" spans="1:19" x14ac:dyDescent="0.2">
      <c r="A3250" s="6"/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</row>
    <row r="3251" spans="1:19" x14ac:dyDescent="0.2">
      <c r="A3251" s="6"/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</row>
    <row r="3252" spans="1:19" x14ac:dyDescent="0.2">
      <c r="A3252" s="6"/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</row>
    <row r="3253" spans="1:19" x14ac:dyDescent="0.2">
      <c r="A3253" s="6"/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</row>
    <row r="3254" spans="1:19" x14ac:dyDescent="0.2">
      <c r="A3254" s="6"/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</row>
    <row r="3255" spans="1:19" x14ac:dyDescent="0.2">
      <c r="A3255" s="6"/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</row>
    <row r="3256" spans="1:19" x14ac:dyDescent="0.2">
      <c r="A3256" s="6"/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</row>
    <row r="3257" spans="1:19" x14ac:dyDescent="0.2">
      <c r="A3257" s="6"/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</row>
    <row r="3258" spans="1:19" x14ac:dyDescent="0.2">
      <c r="A3258" s="6"/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</row>
    <row r="3259" spans="1:19" x14ac:dyDescent="0.2">
      <c r="A3259" s="6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</row>
    <row r="3260" spans="1:19" x14ac:dyDescent="0.2">
      <c r="A3260" s="6"/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</row>
    <row r="3261" spans="1:19" x14ac:dyDescent="0.2">
      <c r="A3261" s="6"/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</row>
    <row r="3262" spans="1:19" x14ac:dyDescent="0.2">
      <c r="A3262" s="6"/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</row>
    <row r="3263" spans="1:19" x14ac:dyDescent="0.2">
      <c r="A3263" s="6"/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</row>
    <row r="3264" spans="1:19" x14ac:dyDescent="0.2">
      <c r="A3264" s="6"/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</row>
    <row r="3265" spans="1:19" x14ac:dyDescent="0.2">
      <c r="A3265" s="6"/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</row>
    <row r="3266" spans="1:19" x14ac:dyDescent="0.2">
      <c r="A3266" s="6"/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</row>
    <row r="3267" spans="1:19" x14ac:dyDescent="0.2">
      <c r="A3267" s="6"/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</row>
    <row r="3268" spans="1:19" x14ac:dyDescent="0.2">
      <c r="A3268" s="6"/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</row>
    <row r="3269" spans="1:19" x14ac:dyDescent="0.2">
      <c r="A3269" s="6"/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</row>
    <row r="3270" spans="1:19" x14ac:dyDescent="0.2">
      <c r="A3270" s="6"/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</row>
    <row r="3271" spans="1:19" x14ac:dyDescent="0.2">
      <c r="A3271" s="6"/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</row>
    <row r="3272" spans="1:19" x14ac:dyDescent="0.2">
      <c r="A3272" s="6"/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</row>
    <row r="3273" spans="1:19" x14ac:dyDescent="0.2">
      <c r="A3273" s="6"/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</row>
    <row r="3274" spans="1:19" x14ac:dyDescent="0.2">
      <c r="A3274" s="6"/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</row>
    <row r="3275" spans="1:19" x14ac:dyDescent="0.2">
      <c r="A3275" s="6"/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</row>
    <row r="3276" spans="1:19" x14ac:dyDescent="0.2">
      <c r="A3276" s="6"/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</row>
    <row r="3277" spans="1:19" x14ac:dyDescent="0.2">
      <c r="A3277" s="6"/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</row>
    <row r="3278" spans="1:19" x14ac:dyDescent="0.2">
      <c r="A3278" s="6"/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</row>
    <row r="3279" spans="1:19" x14ac:dyDescent="0.2">
      <c r="A3279" s="6"/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</row>
    <row r="3280" spans="1:19" x14ac:dyDescent="0.2">
      <c r="A3280" s="6"/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</row>
    <row r="3281" spans="1:19" x14ac:dyDescent="0.2">
      <c r="A3281" s="6"/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</row>
    <row r="3282" spans="1:19" x14ac:dyDescent="0.2">
      <c r="A3282" s="6"/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</row>
    <row r="3283" spans="1:19" x14ac:dyDescent="0.2">
      <c r="A3283" s="6"/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</row>
    <row r="3284" spans="1:19" x14ac:dyDescent="0.2">
      <c r="A3284" s="6"/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</row>
    <row r="3285" spans="1:19" x14ac:dyDescent="0.2">
      <c r="A3285" s="6"/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</row>
    <row r="3286" spans="1:19" x14ac:dyDescent="0.2">
      <c r="A3286" s="6"/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</row>
    <row r="3287" spans="1:19" x14ac:dyDescent="0.2">
      <c r="A3287" s="6"/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</row>
    <row r="3288" spans="1:19" x14ac:dyDescent="0.2">
      <c r="A3288" s="6"/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</row>
    <row r="3289" spans="1:19" x14ac:dyDescent="0.2">
      <c r="A3289" s="6"/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</row>
    <row r="3290" spans="1:19" x14ac:dyDescent="0.2">
      <c r="A3290" s="6"/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</row>
    <row r="3291" spans="1:19" x14ac:dyDescent="0.2">
      <c r="A3291" s="6"/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</row>
    <row r="3292" spans="1:19" x14ac:dyDescent="0.2">
      <c r="A3292" s="6"/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</row>
    <row r="3293" spans="1:19" x14ac:dyDescent="0.2">
      <c r="A3293" s="6"/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</row>
    <row r="3294" spans="1:19" x14ac:dyDescent="0.2">
      <c r="A3294" s="6"/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</row>
    <row r="3295" spans="1:19" x14ac:dyDescent="0.2">
      <c r="A3295" s="6"/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</row>
    <row r="3296" spans="1:19" x14ac:dyDescent="0.2">
      <c r="A3296" s="6"/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</row>
    <row r="3297" spans="1:19" x14ac:dyDescent="0.2">
      <c r="A3297" s="6"/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</row>
    <row r="3298" spans="1:19" x14ac:dyDescent="0.2">
      <c r="A3298" s="6"/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</row>
    <row r="3299" spans="1:19" x14ac:dyDescent="0.2">
      <c r="A3299" s="6"/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</row>
    <row r="3300" spans="1:19" x14ac:dyDescent="0.2">
      <c r="A3300" s="6"/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</row>
    <row r="3301" spans="1:19" x14ac:dyDescent="0.2">
      <c r="A3301" s="6"/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</row>
    <row r="3302" spans="1:19" x14ac:dyDescent="0.2">
      <c r="A3302" s="6"/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</row>
    <row r="3303" spans="1:19" x14ac:dyDescent="0.2">
      <c r="A3303" s="6"/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</row>
    <row r="3304" spans="1:19" x14ac:dyDescent="0.2">
      <c r="A3304" s="6"/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</row>
    <row r="3305" spans="1:19" x14ac:dyDescent="0.2">
      <c r="A3305" s="6"/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</row>
    <row r="3306" spans="1:19" x14ac:dyDescent="0.2">
      <c r="A3306" s="6"/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</row>
    <row r="3307" spans="1:19" x14ac:dyDescent="0.2">
      <c r="A3307" s="6"/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</row>
    <row r="3308" spans="1:19" x14ac:dyDescent="0.2">
      <c r="A3308" s="6"/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</row>
    <row r="3309" spans="1:19" x14ac:dyDescent="0.2">
      <c r="A3309" s="6"/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</row>
    <row r="3310" spans="1:19" x14ac:dyDescent="0.2">
      <c r="A3310" s="6"/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</row>
    <row r="3311" spans="1:19" x14ac:dyDescent="0.2">
      <c r="A3311" s="6"/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</row>
    <row r="3312" spans="1:19" x14ac:dyDescent="0.2">
      <c r="A3312" s="6"/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</row>
    <row r="3313" spans="1:19" x14ac:dyDescent="0.2">
      <c r="A3313" s="6"/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</row>
    <row r="3314" spans="1:19" x14ac:dyDescent="0.2">
      <c r="A3314" s="6"/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</row>
    <row r="3315" spans="1:19" x14ac:dyDescent="0.2">
      <c r="A3315" s="6"/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</row>
    <row r="3316" spans="1:19" x14ac:dyDescent="0.2">
      <c r="A3316" s="6"/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</row>
    <row r="3317" spans="1:19" x14ac:dyDescent="0.2">
      <c r="A3317" s="6"/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</row>
    <row r="3318" spans="1:19" x14ac:dyDescent="0.2">
      <c r="A3318" s="6"/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</row>
    <row r="3319" spans="1:19" x14ac:dyDescent="0.2">
      <c r="A3319" s="6"/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</row>
    <row r="3320" spans="1:19" x14ac:dyDescent="0.2">
      <c r="A3320" s="6"/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</row>
    <row r="3321" spans="1:19" x14ac:dyDescent="0.2">
      <c r="A3321" s="6"/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</row>
    <row r="3322" spans="1:19" x14ac:dyDescent="0.2">
      <c r="A3322" s="6"/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</row>
    <row r="3323" spans="1:19" x14ac:dyDescent="0.2">
      <c r="A3323" s="6"/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</row>
    <row r="3324" spans="1:19" x14ac:dyDescent="0.2">
      <c r="A3324" s="6"/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</row>
    <row r="3325" spans="1:19" x14ac:dyDescent="0.2">
      <c r="A3325" s="6"/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</row>
    <row r="3326" spans="1:19" x14ac:dyDescent="0.2">
      <c r="A3326" s="6"/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</row>
    <row r="3327" spans="1:19" x14ac:dyDescent="0.2">
      <c r="A3327" s="6"/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</row>
    <row r="3328" spans="1:19" x14ac:dyDescent="0.2">
      <c r="A3328" s="6"/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</row>
    <row r="3329" spans="1:19" x14ac:dyDescent="0.2">
      <c r="A3329" s="6"/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</row>
    <row r="3330" spans="1:19" x14ac:dyDescent="0.2">
      <c r="A3330" s="6"/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</row>
    <row r="3331" spans="1:19" x14ac:dyDescent="0.2">
      <c r="A3331" s="6"/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</row>
    <row r="3332" spans="1:19" x14ac:dyDescent="0.2">
      <c r="A3332" s="6"/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</row>
    <row r="3333" spans="1:19" x14ac:dyDescent="0.2">
      <c r="A3333" s="6"/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</row>
    <row r="3334" spans="1:19" x14ac:dyDescent="0.2">
      <c r="A3334" s="6"/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</row>
    <row r="3335" spans="1:19" x14ac:dyDescent="0.2">
      <c r="A3335" s="6"/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</row>
    <row r="3336" spans="1:19" x14ac:dyDescent="0.2">
      <c r="A3336" s="6"/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</row>
    <row r="3337" spans="1:19" x14ac:dyDescent="0.2">
      <c r="A3337" s="6"/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</row>
    <row r="3338" spans="1:19" x14ac:dyDescent="0.2">
      <c r="A3338" s="6"/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</row>
    <row r="3339" spans="1:19" x14ac:dyDescent="0.2">
      <c r="A3339" s="6"/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</row>
    <row r="3340" spans="1:19" x14ac:dyDescent="0.2">
      <c r="A3340" s="6"/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</row>
    <row r="3341" spans="1:19" x14ac:dyDescent="0.2">
      <c r="A3341" s="6"/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</row>
    <row r="3342" spans="1:19" x14ac:dyDescent="0.2">
      <c r="A3342" s="6"/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</row>
    <row r="3343" spans="1:19" x14ac:dyDescent="0.2">
      <c r="A3343" s="6"/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</row>
    <row r="3344" spans="1:19" x14ac:dyDescent="0.2">
      <c r="A3344" s="6"/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</row>
    <row r="3345" spans="1:19" x14ac:dyDescent="0.2">
      <c r="A3345" s="6"/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</row>
    <row r="3346" spans="1:19" x14ac:dyDescent="0.2">
      <c r="A3346" s="6"/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</row>
    <row r="3347" spans="1:19" x14ac:dyDescent="0.2">
      <c r="A3347" s="6"/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</row>
    <row r="3348" spans="1:19" x14ac:dyDescent="0.2">
      <c r="A3348" s="6"/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</row>
    <row r="3349" spans="1:19" x14ac:dyDescent="0.2">
      <c r="A3349" s="6"/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</row>
    <row r="3350" spans="1:19" x14ac:dyDescent="0.2">
      <c r="A3350" s="6"/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</row>
    <row r="3351" spans="1:19" x14ac:dyDescent="0.2">
      <c r="A3351" s="6"/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</row>
    <row r="3352" spans="1:19" x14ac:dyDescent="0.2">
      <c r="A3352" s="6"/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</row>
    <row r="3353" spans="1:19" x14ac:dyDescent="0.2">
      <c r="A3353" s="6"/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</row>
    <row r="3354" spans="1:19" x14ac:dyDescent="0.2">
      <c r="A3354" s="6"/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</row>
    <row r="3355" spans="1:19" x14ac:dyDescent="0.2">
      <c r="A3355" s="6"/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</row>
    <row r="3356" spans="1:19" x14ac:dyDescent="0.2">
      <c r="A3356" s="6"/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</row>
    <row r="3357" spans="1:19" x14ac:dyDescent="0.2">
      <c r="A3357" s="6"/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</row>
    <row r="3358" spans="1:19" x14ac:dyDescent="0.2">
      <c r="A3358" s="6"/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</row>
    <row r="3359" spans="1:19" x14ac:dyDescent="0.2">
      <c r="A3359" s="6"/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</row>
    <row r="3360" spans="1:19" x14ac:dyDescent="0.2">
      <c r="A3360" s="6"/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</row>
    <row r="3361" spans="1:19" x14ac:dyDescent="0.2">
      <c r="A3361" s="6"/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</row>
    <row r="3362" spans="1:19" x14ac:dyDescent="0.2">
      <c r="A3362" s="6"/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</row>
    <row r="3363" spans="1:19" x14ac:dyDescent="0.2">
      <c r="A3363" s="6"/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</row>
    <row r="3364" spans="1:19" x14ac:dyDescent="0.2">
      <c r="A3364" s="6"/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</row>
    <row r="3365" spans="1:19" x14ac:dyDescent="0.2">
      <c r="A3365" s="6"/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</row>
    <row r="3366" spans="1:19" x14ac:dyDescent="0.2">
      <c r="A3366" s="6"/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</row>
    <row r="3367" spans="1:19" x14ac:dyDescent="0.2">
      <c r="A3367" s="6"/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</row>
    <row r="3368" spans="1:19" x14ac:dyDescent="0.2">
      <c r="A3368" s="6"/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</row>
    <row r="3369" spans="1:19" x14ac:dyDescent="0.2">
      <c r="A3369" s="6"/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</row>
    <row r="3370" spans="1:19" x14ac:dyDescent="0.2">
      <c r="A3370" s="6"/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</row>
    <row r="3371" spans="1:19" x14ac:dyDescent="0.2">
      <c r="A3371" s="6"/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</row>
    <row r="3372" spans="1:19" x14ac:dyDescent="0.2">
      <c r="A3372" s="6"/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</row>
    <row r="3373" spans="1:19" x14ac:dyDescent="0.2">
      <c r="A3373" s="6"/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</row>
    <row r="3374" spans="1:19" x14ac:dyDescent="0.2">
      <c r="A3374" s="6"/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</row>
    <row r="3375" spans="1:19" x14ac:dyDescent="0.2">
      <c r="A3375" s="6"/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</row>
    <row r="3376" spans="1:19" x14ac:dyDescent="0.2">
      <c r="A3376" s="6"/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</row>
    <row r="3377" spans="1:19" x14ac:dyDescent="0.2">
      <c r="A3377" s="6"/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</row>
    <row r="3378" spans="1:19" x14ac:dyDescent="0.2">
      <c r="A3378" s="6"/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</row>
    <row r="3379" spans="1:19" x14ac:dyDescent="0.2">
      <c r="A3379" s="6"/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</row>
    <row r="3380" spans="1:19" x14ac:dyDescent="0.2">
      <c r="A3380" s="6"/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</row>
    <row r="3381" spans="1:19" x14ac:dyDescent="0.2">
      <c r="A3381" s="6"/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</row>
    <row r="3382" spans="1:19" x14ac:dyDescent="0.2">
      <c r="A3382" s="6"/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</row>
    <row r="3383" spans="1:19" x14ac:dyDescent="0.2">
      <c r="A3383" s="6"/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</row>
    <row r="3384" spans="1:19" x14ac:dyDescent="0.2">
      <c r="A3384" s="6"/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</row>
    <row r="3385" spans="1:19" x14ac:dyDescent="0.2">
      <c r="A3385" s="6"/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</row>
    <row r="3386" spans="1:19" x14ac:dyDescent="0.2">
      <c r="A3386" s="6"/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</row>
    <row r="3387" spans="1:19" x14ac:dyDescent="0.2">
      <c r="A3387" s="6"/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</row>
    <row r="3388" spans="1:19" x14ac:dyDescent="0.2">
      <c r="A3388" s="6"/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</row>
    <row r="3389" spans="1:19" x14ac:dyDescent="0.2">
      <c r="A3389" s="6"/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</row>
    <row r="3390" spans="1:19" x14ac:dyDescent="0.2">
      <c r="A3390" s="6"/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</row>
    <row r="3391" spans="1:19" x14ac:dyDescent="0.2">
      <c r="A3391" s="6"/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</row>
    <row r="3392" spans="1:19" x14ac:dyDescent="0.2">
      <c r="A3392" s="6"/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</row>
    <row r="3393" spans="1:19" x14ac:dyDescent="0.2">
      <c r="A3393" s="6"/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</row>
    <row r="3394" spans="1:19" x14ac:dyDescent="0.2">
      <c r="A3394" s="6"/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</row>
    <row r="3395" spans="1:19" x14ac:dyDescent="0.2">
      <c r="A3395" s="6"/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</row>
    <row r="3396" spans="1:19" x14ac:dyDescent="0.2">
      <c r="A3396" s="6"/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</row>
    <row r="3397" spans="1:19" x14ac:dyDescent="0.2">
      <c r="A3397" s="6"/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</row>
    <row r="3398" spans="1:19" x14ac:dyDescent="0.2">
      <c r="A3398" s="6"/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</row>
    <row r="3399" spans="1:19" x14ac:dyDescent="0.2">
      <c r="A3399" s="6"/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</row>
    <row r="3400" spans="1:19" x14ac:dyDescent="0.2">
      <c r="A3400" s="6"/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</row>
    <row r="3401" spans="1:19" x14ac:dyDescent="0.2">
      <c r="A3401" s="6"/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</row>
    <row r="3402" spans="1:19" x14ac:dyDescent="0.2">
      <c r="A3402" s="6"/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</row>
    <row r="3403" spans="1:19" x14ac:dyDescent="0.2">
      <c r="A3403" s="6"/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</row>
    <row r="3404" spans="1:19" x14ac:dyDescent="0.2">
      <c r="A3404" s="6"/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</row>
    <row r="3405" spans="1:19" x14ac:dyDescent="0.2">
      <c r="A3405" s="6"/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</row>
    <row r="3406" spans="1:19" x14ac:dyDescent="0.2">
      <c r="A3406" s="6"/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</row>
    <row r="3407" spans="1:19" x14ac:dyDescent="0.2">
      <c r="A3407" s="6"/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</row>
    <row r="3408" spans="1:19" x14ac:dyDescent="0.2">
      <c r="A3408" s="6"/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</row>
    <row r="3409" spans="1:19" x14ac:dyDescent="0.2">
      <c r="A3409" s="6"/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</row>
    <row r="3410" spans="1:19" x14ac:dyDescent="0.2">
      <c r="A3410" s="6"/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</row>
    <row r="3411" spans="1:19" x14ac:dyDescent="0.2">
      <c r="A3411" s="6"/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</row>
    <row r="3412" spans="1:19" x14ac:dyDescent="0.2">
      <c r="A3412" s="6"/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</row>
    <row r="3413" spans="1:19" x14ac:dyDescent="0.2">
      <c r="A3413" s="6"/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</row>
    <row r="3414" spans="1:19" x14ac:dyDescent="0.2">
      <c r="A3414" s="6"/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</row>
    <row r="3415" spans="1:19" x14ac:dyDescent="0.2">
      <c r="A3415" s="6"/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</row>
    <row r="3416" spans="1:19" x14ac:dyDescent="0.2">
      <c r="A3416" s="6"/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</row>
    <row r="3417" spans="1:19" x14ac:dyDescent="0.2">
      <c r="A3417" s="6"/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</row>
    <row r="3418" spans="1:19" x14ac:dyDescent="0.2">
      <c r="A3418" s="6"/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</row>
    <row r="3419" spans="1:19" x14ac:dyDescent="0.2">
      <c r="A3419" s="6"/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</row>
    <row r="3420" spans="1:19" x14ac:dyDescent="0.2">
      <c r="A3420" s="6"/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</row>
    <row r="3421" spans="1:19" x14ac:dyDescent="0.2">
      <c r="A3421" s="6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</row>
    <row r="3422" spans="1:19" x14ac:dyDescent="0.2">
      <c r="A3422" s="6"/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</row>
    <row r="3423" spans="1:19" x14ac:dyDescent="0.2">
      <c r="A3423" s="6"/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</row>
    <row r="3424" spans="1:19" x14ac:dyDescent="0.2">
      <c r="A3424" s="6"/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</row>
    <row r="3425" spans="1:19" x14ac:dyDescent="0.2">
      <c r="A3425" s="6"/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</row>
    <row r="3426" spans="1:19" x14ac:dyDescent="0.2">
      <c r="A3426" s="6"/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</row>
    <row r="3427" spans="1:19" x14ac:dyDescent="0.2">
      <c r="A3427" s="6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</row>
    <row r="3428" spans="1:19" x14ac:dyDescent="0.2">
      <c r="A3428" s="6"/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</row>
    <row r="3429" spans="1:19" x14ac:dyDescent="0.2">
      <c r="A3429" s="6"/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</row>
    <row r="3430" spans="1:19" x14ac:dyDescent="0.2">
      <c r="A3430" s="6"/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</row>
    <row r="3431" spans="1:19" x14ac:dyDescent="0.2">
      <c r="A3431" s="6"/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</row>
    <row r="3432" spans="1:19" x14ac:dyDescent="0.2">
      <c r="A3432" s="6"/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</row>
    <row r="3433" spans="1:19" x14ac:dyDescent="0.2">
      <c r="A3433" s="6"/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</row>
    <row r="3434" spans="1:19" x14ac:dyDescent="0.2">
      <c r="A3434" s="6"/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</row>
    <row r="3435" spans="1:19" x14ac:dyDescent="0.2">
      <c r="A3435" s="6"/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</row>
    <row r="3436" spans="1:19" x14ac:dyDescent="0.2">
      <c r="A3436" s="6"/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</row>
    <row r="3437" spans="1:19" x14ac:dyDescent="0.2">
      <c r="A3437" s="6"/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</row>
    <row r="3438" spans="1:19" x14ac:dyDescent="0.2">
      <c r="A3438" s="6"/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</row>
    <row r="3439" spans="1:19" x14ac:dyDescent="0.2">
      <c r="A3439" s="6"/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</row>
    <row r="3440" spans="1:19" x14ac:dyDescent="0.2">
      <c r="A3440" s="6"/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</row>
    <row r="3441" spans="1:19" x14ac:dyDescent="0.2">
      <c r="A3441" s="6"/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</row>
    <row r="3442" spans="1:19" x14ac:dyDescent="0.2">
      <c r="A3442" s="6"/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</row>
    <row r="3443" spans="1:19" x14ac:dyDescent="0.2">
      <c r="A3443" s="6"/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</row>
    <row r="3444" spans="1:19" x14ac:dyDescent="0.2">
      <c r="A3444" s="6"/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</row>
    <row r="3445" spans="1:19" x14ac:dyDescent="0.2">
      <c r="A3445" s="6"/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</row>
    <row r="3446" spans="1:19" x14ac:dyDescent="0.2">
      <c r="A3446" s="6"/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</row>
    <row r="3447" spans="1:19" x14ac:dyDescent="0.2">
      <c r="A3447" s="6"/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</row>
    <row r="3448" spans="1:19" x14ac:dyDescent="0.2">
      <c r="A3448" s="6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</row>
    <row r="3449" spans="1:19" x14ac:dyDescent="0.2">
      <c r="A3449" s="6"/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</row>
    <row r="3450" spans="1:19" x14ac:dyDescent="0.2">
      <c r="A3450" s="6"/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</row>
    <row r="3451" spans="1:19" x14ac:dyDescent="0.2">
      <c r="A3451" s="6"/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</row>
    <row r="3452" spans="1:19" x14ac:dyDescent="0.2">
      <c r="A3452" s="6"/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</row>
    <row r="3453" spans="1:19" x14ac:dyDescent="0.2">
      <c r="A3453" s="6"/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</row>
    <row r="3454" spans="1:19" x14ac:dyDescent="0.2">
      <c r="A3454" s="6"/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</row>
    <row r="3455" spans="1:19" x14ac:dyDescent="0.2">
      <c r="A3455" s="6"/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</row>
    <row r="3456" spans="1:19" x14ac:dyDescent="0.2">
      <c r="A3456" s="6"/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</row>
    <row r="3457" spans="1:19" x14ac:dyDescent="0.2">
      <c r="A3457" s="6"/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</row>
    <row r="3458" spans="1:19" x14ac:dyDescent="0.2">
      <c r="A3458" s="6"/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</row>
    <row r="3459" spans="1:19" x14ac:dyDescent="0.2">
      <c r="A3459" s="6"/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</row>
    <row r="3460" spans="1:19" x14ac:dyDescent="0.2">
      <c r="A3460" s="6"/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</row>
    <row r="3461" spans="1:19" x14ac:dyDescent="0.2">
      <c r="A3461" s="6"/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</row>
    <row r="3462" spans="1:19" x14ac:dyDescent="0.2">
      <c r="A3462" s="6"/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</row>
    <row r="3463" spans="1:19" x14ac:dyDescent="0.2">
      <c r="A3463" s="6"/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</row>
    <row r="3464" spans="1:19" x14ac:dyDescent="0.2">
      <c r="A3464" s="6"/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</row>
    <row r="3465" spans="1:19" x14ac:dyDescent="0.2">
      <c r="A3465" s="6"/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</row>
    <row r="3466" spans="1:19" x14ac:dyDescent="0.2">
      <c r="A3466" s="6"/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</row>
    <row r="3467" spans="1:19" x14ac:dyDescent="0.2">
      <c r="A3467" s="6"/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</row>
    <row r="3468" spans="1:19" x14ac:dyDescent="0.2">
      <c r="A3468" s="6"/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</row>
    <row r="3469" spans="1:19" x14ac:dyDescent="0.2">
      <c r="A3469" s="6"/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</row>
    <row r="3470" spans="1:19" x14ac:dyDescent="0.2">
      <c r="A3470" s="6"/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</row>
    <row r="3471" spans="1:19" x14ac:dyDescent="0.2">
      <c r="A3471" s="6"/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</row>
    <row r="3472" spans="1:19" x14ac:dyDescent="0.2">
      <c r="A3472" s="6"/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</row>
    <row r="3473" spans="1:19" x14ac:dyDescent="0.2">
      <c r="A3473" s="6"/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</row>
    <row r="3474" spans="1:19" x14ac:dyDescent="0.2">
      <c r="A3474" s="6"/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</row>
    <row r="3475" spans="1:19" x14ac:dyDescent="0.2">
      <c r="A3475" s="6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</row>
    <row r="3476" spans="1:19" x14ac:dyDescent="0.2">
      <c r="A3476" s="6"/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</row>
    <row r="3477" spans="1:19" x14ac:dyDescent="0.2">
      <c r="A3477" s="6"/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</row>
    <row r="3478" spans="1:19" x14ac:dyDescent="0.2">
      <c r="A3478" s="6"/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</row>
    <row r="3479" spans="1:19" x14ac:dyDescent="0.2">
      <c r="A3479" s="6"/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</row>
    <row r="3480" spans="1:19" x14ac:dyDescent="0.2">
      <c r="A3480" s="6"/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</row>
    <row r="3481" spans="1:19" x14ac:dyDescent="0.2">
      <c r="A3481" s="6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</row>
    <row r="3482" spans="1:19" x14ac:dyDescent="0.2">
      <c r="A3482" s="6"/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</row>
    <row r="3483" spans="1:19" x14ac:dyDescent="0.2">
      <c r="A3483" s="6"/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</row>
    <row r="3484" spans="1:19" x14ac:dyDescent="0.2">
      <c r="A3484" s="6"/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</row>
    <row r="3485" spans="1:19" x14ac:dyDescent="0.2">
      <c r="A3485" s="6"/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</row>
    <row r="3486" spans="1:19" x14ac:dyDescent="0.2">
      <c r="A3486" s="6"/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</row>
    <row r="3487" spans="1:19" x14ac:dyDescent="0.2">
      <c r="A3487" s="6"/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</row>
    <row r="3488" spans="1:19" x14ac:dyDescent="0.2">
      <c r="A3488" s="6"/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</row>
    <row r="3489" spans="1:19" x14ac:dyDescent="0.2">
      <c r="A3489" s="6"/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</row>
    <row r="3490" spans="1:19" x14ac:dyDescent="0.2">
      <c r="A3490" s="6"/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</row>
    <row r="3491" spans="1:19" x14ac:dyDescent="0.2">
      <c r="A3491" s="6"/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</row>
    <row r="3492" spans="1:19" x14ac:dyDescent="0.2">
      <c r="A3492" s="6"/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</row>
    <row r="3493" spans="1:19" x14ac:dyDescent="0.2">
      <c r="A3493" s="6"/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</row>
    <row r="3494" spans="1:19" x14ac:dyDescent="0.2">
      <c r="A3494" s="6"/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</row>
    <row r="3495" spans="1:19" x14ac:dyDescent="0.2">
      <c r="A3495" s="6"/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</row>
    <row r="3496" spans="1:19" x14ac:dyDescent="0.2">
      <c r="A3496" s="6"/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</row>
    <row r="3497" spans="1:19" x14ac:dyDescent="0.2">
      <c r="A3497" s="6"/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</row>
    <row r="3498" spans="1:19" x14ac:dyDescent="0.2">
      <c r="A3498" s="6"/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</row>
    <row r="3499" spans="1:19" x14ac:dyDescent="0.2">
      <c r="A3499" s="6"/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</row>
    <row r="3500" spans="1:19" x14ac:dyDescent="0.2">
      <c r="A3500" s="6"/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</row>
    <row r="3501" spans="1:19" x14ac:dyDescent="0.2">
      <c r="A3501" s="6"/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</row>
    <row r="3502" spans="1:19" x14ac:dyDescent="0.2">
      <c r="A3502" s="6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</row>
    <row r="3503" spans="1:19" x14ac:dyDescent="0.2">
      <c r="A3503" s="6"/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</row>
    <row r="3504" spans="1:19" x14ac:dyDescent="0.2">
      <c r="A3504" s="6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</row>
    <row r="3505" spans="1:19" x14ac:dyDescent="0.2">
      <c r="A3505" s="6"/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</row>
    <row r="3506" spans="1:19" x14ac:dyDescent="0.2">
      <c r="A3506" s="6"/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</row>
    <row r="3507" spans="1:19" x14ac:dyDescent="0.2">
      <c r="A3507" s="6"/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</row>
    <row r="3508" spans="1:19" x14ac:dyDescent="0.2">
      <c r="A3508" s="6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</row>
    <row r="3509" spans="1:19" x14ac:dyDescent="0.2">
      <c r="A3509" s="6"/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</row>
    <row r="3510" spans="1:19" x14ac:dyDescent="0.2">
      <c r="A3510" s="6"/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</row>
    <row r="3511" spans="1:19" x14ac:dyDescent="0.2">
      <c r="A3511" s="6"/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</row>
    <row r="3512" spans="1:19" x14ac:dyDescent="0.2">
      <c r="A3512" s="6"/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</row>
    <row r="3513" spans="1:19" x14ac:dyDescent="0.2">
      <c r="A3513" s="6"/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</row>
    <row r="3514" spans="1:19" x14ac:dyDescent="0.2">
      <c r="A3514" s="6"/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</row>
    <row r="3515" spans="1:19" x14ac:dyDescent="0.2">
      <c r="A3515" s="6"/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</row>
    <row r="3516" spans="1:19" x14ac:dyDescent="0.2">
      <c r="A3516" s="6"/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</row>
    <row r="3517" spans="1:19" x14ac:dyDescent="0.2">
      <c r="A3517" s="6"/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</row>
    <row r="3518" spans="1:19" x14ac:dyDescent="0.2">
      <c r="A3518" s="6"/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</row>
    <row r="3519" spans="1:19" x14ac:dyDescent="0.2">
      <c r="A3519" s="6"/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</row>
    <row r="3520" spans="1:19" x14ac:dyDescent="0.2">
      <c r="A3520" s="6"/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</row>
    <row r="3521" spans="1:19" x14ac:dyDescent="0.2">
      <c r="A3521" s="6"/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</row>
    <row r="3522" spans="1:19" x14ac:dyDescent="0.2">
      <c r="A3522" s="6"/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</row>
    <row r="3523" spans="1:19" x14ac:dyDescent="0.2">
      <c r="A3523" s="6"/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</row>
    <row r="3524" spans="1:19" x14ac:dyDescent="0.2">
      <c r="A3524" s="6"/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</row>
    <row r="3525" spans="1:19" x14ac:dyDescent="0.2">
      <c r="A3525" s="6"/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</row>
    <row r="3526" spans="1:19" x14ac:dyDescent="0.2">
      <c r="A3526" s="6"/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</row>
    <row r="3527" spans="1:19" x14ac:dyDescent="0.2">
      <c r="A3527" s="6"/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</row>
    <row r="3528" spans="1:19" x14ac:dyDescent="0.2">
      <c r="A3528" s="6"/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</row>
    <row r="3529" spans="1:19" x14ac:dyDescent="0.2">
      <c r="A3529" s="6"/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</row>
    <row r="3530" spans="1:19" x14ac:dyDescent="0.2">
      <c r="A3530" s="6"/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</row>
    <row r="3531" spans="1:19" x14ac:dyDescent="0.2">
      <c r="A3531" s="6"/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</row>
    <row r="3532" spans="1:19" x14ac:dyDescent="0.2">
      <c r="A3532" s="6"/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</row>
    <row r="3533" spans="1:19" x14ac:dyDescent="0.2">
      <c r="A3533" s="6"/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</row>
    <row r="3534" spans="1:19" x14ac:dyDescent="0.2">
      <c r="A3534" s="6"/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</row>
    <row r="3535" spans="1:19" x14ac:dyDescent="0.2">
      <c r="A3535" s="6"/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</row>
    <row r="3536" spans="1:19" x14ac:dyDescent="0.2">
      <c r="A3536" s="6"/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</row>
    <row r="3537" spans="1:19" x14ac:dyDescent="0.2">
      <c r="A3537" s="6"/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</row>
    <row r="3538" spans="1:19" x14ac:dyDescent="0.2">
      <c r="A3538" s="6"/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</row>
    <row r="3539" spans="1:19" x14ac:dyDescent="0.2">
      <c r="A3539" s="6"/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</row>
    <row r="3540" spans="1:19" x14ac:dyDescent="0.2">
      <c r="A3540" s="6"/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</row>
    <row r="3541" spans="1:19" x14ac:dyDescent="0.2">
      <c r="A3541" s="6"/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</row>
    <row r="3542" spans="1:19" x14ac:dyDescent="0.2">
      <c r="A3542" s="6"/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</row>
    <row r="3543" spans="1:19" x14ac:dyDescent="0.2">
      <c r="A3543" s="6"/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</row>
    <row r="3544" spans="1:19" x14ac:dyDescent="0.2">
      <c r="A3544" s="6"/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</row>
    <row r="3545" spans="1:19" x14ac:dyDescent="0.2">
      <c r="A3545" s="6"/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</row>
    <row r="3546" spans="1:19" x14ac:dyDescent="0.2">
      <c r="A3546" s="6"/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</row>
    <row r="3547" spans="1:19" x14ac:dyDescent="0.2">
      <c r="A3547" s="6"/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</row>
    <row r="3548" spans="1:19" x14ac:dyDescent="0.2">
      <c r="A3548" s="6"/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</row>
    <row r="3549" spans="1:19" x14ac:dyDescent="0.2">
      <c r="A3549" s="6"/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</row>
    <row r="3550" spans="1:19" x14ac:dyDescent="0.2">
      <c r="A3550" s="6"/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</row>
    <row r="3551" spans="1:19" x14ac:dyDescent="0.2">
      <c r="A3551" s="6"/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</row>
    <row r="3552" spans="1:19" x14ac:dyDescent="0.2">
      <c r="A3552" s="6"/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</row>
    <row r="3553" spans="1:19" x14ac:dyDescent="0.2">
      <c r="A3553" s="6"/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</row>
    <row r="3554" spans="1:19" x14ac:dyDescent="0.2">
      <c r="A3554" s="6"/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</row>
    <row r="3555" spans="1:19" x14ac:dyDescent="0.2">
      <c r="A3555" s="6"/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</row>
    <row r="3556" spans="1:19" x14ac:dyDescent="0.2">
      <c r="A3556" s="6"/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</row>
    <row r="3557" spans="1:19" x14ac:dyDescent="0.2">
      <c r="A3557" s="6"/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</row>
    <row r="3558" spans="1:19" x14ac:dyDescent="0.2">
      <c r="A3558" s="6"/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</row>
    <row r="3559" spans="1:19" x14ac:dyDescent="0.2">
      <c r="A3559" s="6"/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</row>
    <row r="3560" spans="1:19" x14ac:dyDescent="0.2">
      <c r="A3560" s="6"/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</row>
    <row r="3561" spans="1:19" x14ac:dyDescent="0.2">
      <c r="A3561" s="6"/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</row>
    <row r="3562" spans="1:19" x14ac:dyDescent="0.2">
      <c r="A3562" s="6"/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</row>
    <row r="3563" spans="1:19" x14ac:dyDescent="0.2">
      <c r="A3563" s="6"/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</row>
    <row r="3564" spans="1:19" x14ac:dyDescent="0.2">
      <c r="A3564" s="6"/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</row>
    <row r="3565" spans="1:19" x14ac:dyDescent="0.2">
      <c r="A3565" s="6"/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</row>
    <row r="3566" spans="1:19" x14ac:dyDescent="0.2">
      <c r="A3566" s="6"/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</row>
    <row r="3567" spans="1:19" x14ac:dyDescent="0.2">
      <c r="A3567" s="6"/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</row>
    <row r="3568" spans="1:19" x14ac:dyDescent="0.2">
      <c r="A3568" s="6"/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</row>
    <row r="3569" spans="1:19" x14ac:dyDescent="0.2">
      <c r="A3569" s="6"/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</row>
    <row r="3570" spans="1:19" x14ac:dyDescent="0.2">
      <c r="A3570" s="6"/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</row>
    <row r="3571" spans="1:19" x14ac:dyDescent="0.2">
      <c r="A3571" s="6"/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</row>
    <row r="3572" spans="1:19" x14ac:dyDescent="0.2">
      <c r="A3572" s="6"/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</row>
    <row r="3573" spans="1:19" x14ac:dyDescent="0.2">
      <c r="A3573" s="6"/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</row>
    <row r="3574" spans="1:19" x14ac:dyDescent="0.2">
      <c r="A3574" s="6"/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</row>
    <row r="3575" spans="1:19" x14ac:dyDescent="0.2">
      <c r="A3575" s="6"/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</row>
    <row r="3576" spans="1:19" x14ac:dyDescent="0.2">
      <c r="A3576" s="6"/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</row>
    <row r="3577" spans="1:19" x14ac:dyDescent="0.2">
      <c r="A3577" s="6"/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</row>
    <row r="3578" spans="1:19" x14ac:dyDescent="0.2">
      <c r="A3578" s="6"/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</row>
    <row r="3579" spans="1:19" x14ac:dyDescent="0.2">
      <c r="A3579" s="6"/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</row>
    <row r="3580" spans="1:19" x14ac:dyDescent="0.2">
      <c r="A3580" s="6"/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</row>
    <row r="3581" spans="1:19" x14ac:dyDescent="0.2">
      <c r="A3581" s="6"/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</row>
    <row r="3582" spans="1:19" x14ac:dyDescent="0.2">
      <c r="A3582" s="6"/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</row>
    <row r="3583" spans="1:19" x14ac:dyDescent="0.2">
      <c r="A3583" s="6"/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</row>
    <row r="3584" spans="1:19" x14ac:dyDescent="0.2">
      <c r="A3584" s="6"/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</row>
    <row r="3585" spans="1:19" x14ac:dyDescent="0.2">
      <c r="A3585" s="6"/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</row>
    <row r="3586" spans="1:19" x14ac:dyDescent="0.2">
      <c r="A3586" s="6"/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</row>
    <row r="3587" spans="1:19" x14ac:dyDescent="0.2">
      <c r="A3587" s="6"/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</row>
    <row r="3588" spans="1:19" x14ac:dyDescent="0.2">
      <c r="A3588" s="6"/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</row>
    <row r="3589" spans="1:19" x14ac:dyDescent="0.2">
      <c r="A3589" s="6"/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</row>
    <row r="3590" spans="1:19" x14ac:dyDescent="0.2">
      <c r="A3590" s="6"/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</row>
    <row r="3591" spans="1:19" x14ac:dyDescent="0.2">
      <c r="A3591" s="6"/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</row>
    <row r="3592" spans="1:19" x14ac:dyDescent="0.2">
      <c r="A3592" s="6"/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</row>
    <row r="3593" spans="1:19" x14ac:dyDescent="0.2">
      <c r="A3593" s="6"/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</row>
    <row r="3594" spans="1:19" x14ac:dyDescent="0.2">
      <c r="A3594" s="6"/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</row>
    <row r="3595" spans="1:19" x14ac:dyDescent="0.2">
      <c r="A3595" s="6"/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</row>
    <row r="3596" spans="1:19" x14ac:dyDescent="0.2">
      <c r="A3596" s="6"/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</row>
    <row r="3597" spans="1:19" x14ac:dyDescent="0.2">
      <c r="A3597" s="6"/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</row>
    <row r="3598" spans="1:19" x14ac:dyDescent="0.2">
      <c r="A3598" s="6"/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</row>
    <row r="3599" spans="1:19" x14ac:dyDescent="0.2">
      <c r="A3599" s="6"/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</row>
    <row r="3600" spans="1:19" x14ac:dyDescent="0.2">
      <c r="A3600" s="6"/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</row>
    <row r="3601" spans="1:19" x14ac:dyDescent="0.2">
      <c r="A3601" s="6"/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</row>
    <row r="3602" spans="1:19" x14ac:dyDescent="0.2">
      <c r="A3602" s="6"/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</row>
    <row r="3603" spans="1:19" x14ac:dyDescent="0.2">
      <c r="A3603" s="6"/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</row>
    <row r="3604" spans="1:19" x14ac:dyDescent="0.2">
      <c r="A3604" s="6"/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</row>
    <row r="3605" spans="1:19" x14ac:dyDescent="0.2">
      <c r="A3605" s="6"/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</row>
    <row r="3606" spans="1:19" x14ac:dyDescent="0.2">
      <c r="A3606" s="6"/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</row>
    <row r="3607" spans="1:19" x14ac:dyDescent="0.2">
      <c r="A3607" s="6"/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</row>
    <row r="3608" spans="1:19" x14ac:dyDescent="0.2">
      <c r="A3608" s="6"/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</row>
    <row r="3609" spans="1:19" x14ac:dyDescent="0.2">
      <c r="A3609" s="6"/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</row>
    <row r="3610" spans="1:19" x14ac:dyDescent="0.2">
      <c r="A3610" s="6"/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</row>
    <row r="3611" spans="1:19" x14ac:dyDescent="0.2">
      <c r="A3611" s="6"/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</row>
    <row r="3612" spans="1:19" x14ac:dyDescent="0.2">
      <c r="A3612" s="6"/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</row>
    <row r="3613" spans="1:19" x14ac:dyDescent="0.2">
      <c r="A3613" s="6"/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</row>
    <row r="3614" spans="1:19" x14ac:dyDescent="0.2">
      <c r="A3614" s="6"/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</row>
    <row r="3615" spans="1:19" x14ac:dyDescent="0.2">
      <c r="A3615" s="6"/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</row>
    <row r="3616" spans="1:19" x14ac:dyDescent="0.2">
      <c r="A3616" s="6"/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</row>
    <row r="3617" spans="1:19" x14ac:dyDescent="0.2">
      <c r="A3617" s="6"/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</row>
    <row r="3618" spans="1:19" x14ac:dyDescent="0.2">
      <c r="A3618" s="6"/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</row>
    <row r="3619" spans="1:19" x14ac:dyDescent="0.2">
      <c r="A3619" s="6"/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</row>
    <row r="3620" spans="1:19" x14ac:dyDescent="0.2">
      <c r="A3620" s="6"/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</row>
    <row r="3621" spans="1:19" x14ac:dyDescent="0.2">
      <c r="A3621" s="6"/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</row>
    <row r="3622" spans="1:19" x14ac:dyDescent="0.2">
      <c r="A3622" s="6"/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</row>
    <row r="3623" spans="1:19" x14ac:dyDescent="0.2">
      <c r="A3623" s="6"/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</row>
    <row r="3624" spans="1:19" x14ac:dyDescent="0.2">
      <c r="A3624" s="6"/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</row>
    <row r="3625" spans="1:19" x14ac:dyDescent="0.2">
      <c r="A3625" s="6"/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</row>
    <row r="3626" spans="1:19" x14ac:dyDescent="0.2">
      <c r="A3626" s="6"/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</row>
    <row r="3627" spans="1:19" x14ac:dyDescent="0.2">
      <c r="A3627" s="6"/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</row>
    <row r="3628" spans="1:19" x14ac:dyDescent="0.2">
      <c r="A3628" s="6"/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</row>
    <row r="3629" spans="1:19" x14ac:dyDescent="0.2">
      <c r="A3629" s="6"/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</row>
    <row r="3630" spans="1:19" x14ac:dyDescent="0.2">
      <c r="A3630" s="6"/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</row>
    <row r="3631" spans="1:19" x14ac:dyDescent="0.2">
      <c r="A3631" s="6"/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</row>
    <row r="3632" spans="1:19" x14ac:dyDescent="0.2">
      <c r="A3632" s="6"/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</row>
    <row r="3633" spans="1:19" x14ac:dyDescent="0.2">
      <c r="A3633" s="6"/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</row>
    <row r="3634" spans="1:19" x14ac:dyDescent="0.2">
      <c r="A3634" s="6"/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</row>
    <row r="3635" spans="1:19" x14ac:dyDescent="0.2">
      <c r="A3635" s="6"/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</row>
    <row r="3636" spans="1:19" x14ac:dyDescent="0.2">
      <c r="A3636" s="6"/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</row>
    <row r="3637" spans="1:19" x14ac:dyDescent="0.2">
      <c r="A3637" s="6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</row>
    <row r="3638" spans="1:19" x14ac:dyDescent="0.2">
      <c r="A3638" s="6"/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</row>
    <row r="3639" spans="1:19" x14ac:dyDescent="0.2">
      <c r="A3639" s="6"/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</row>
    <row r="3640" spans="1:19" x14ac:dyDescent="0.2">
      <c r="A3640" s="6"/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</row>
    <row r="3641" spans="1:19" x14ac:dyDescent="0.2">
      <c r="A3641" s="6"/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</row>
    <row r="3642" spans="1:19" x14ac:dyDescent="0.2">
      <c r="A3642" s="6"/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</row>
    <row r="3643" spans="1:19" x14ac:dyDescent="0.2">
      <c r="A3643" s="6"/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</row>
    <row r="3644" spans="1:19" x14ac:dyDescent="0.2">
      <c r="A3644" s="6"/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</row>
    <row r="3645" spans="1:19" x14ac:dyDescent="0.2">
      <c r="A3645" s="6"/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</row>
    <row r="3646" spans="1:19" x14ac:dyDescent="0.2">
      <c r="A3646" s="6"/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</row>
    <row r="3647" spans="1:19" x14ac:dyDescent="0.2">
      <c r="A3647" s="6"/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</row>
    <row r="3648" spans="1:19" x14ac:dyDescent="0.2">
      <c r="A3648" s="6"/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</row>
    <row r="3649" spans="1:19" x14ac:dyDescent="0.2">
      <c r="A3649" s="6"/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</row>
    <row r="3650" spans="1:19" x14ac:dyDescent="0.2">
      <c r="A3650" s="6"/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</row>
    <row r="3651" spans="1:19" x14ac:dyDescent="0.2">
      <c r="A3651" s="6"/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</row>
    <row r="3652" spans="1:19" x14ac:dyDescent="0.2">
      <c r="A3652" s="6"/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</row>
    <row r="3653" spans="1:19" x14ac:dyDescent="0.2">
      <c r="A3653" s="6"/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</row>
    <row r="3654" spans="1:19" x14ac:dyDescent="0.2">
      <c r="A3654" s="6"/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</row>
    <row r="3655" spans="1:19" x14ac:dyDescent="0.2">
      <c r="A3655" s="6"/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</row>
    <row r="3656" spans="1:19" x14ac:dyDescent="0.2">
      <c r="A3656" s="6"/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</row>
    <row r="3657" spans="1:19" x14ac:dyDescent="0.2">
      <c r="A3657" s="6"/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</row>
    <row r="3658" spans="1:19" x14ac:dyDescent="0.2">
      <c r="A3658" s="6"/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</row>
    <row r="3659" spans="1:19" x14ac:dyDescent="0.2">
      <c r="A3659" s="6"/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</row>
    <row r="3660" spans="1:19" x14ac:dyDescent="0.2">
      <c r="A3660" s="6"/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</row>
    <row r="3661" spans="1:19" x14ac:dyDescent="0.2">
      <c r="A3661" s="6"/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</row>
    <row r="3662" spans="1:19" x14ac:dyDescent="0.2">
      <c r="A3662" s="6"/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</row>
    <row r="3663" spans="1:19" x14ac:dyDescent="0.2">
      <c r="A3663" s="6"/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</row>
    <row r="3664" spans="1:19" x14ac:dyDescent="0.2">
      <c r="A3664" s="6"/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</row>
    <row r="3665" spans="1:19" x14ac:dyDescent="0.2">
      <c r="A3665" s="6"/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</row>
    <row r="3666" spans="1:19" x14ac:dyDescent="0.2">
      <c r="A3666" s="6"/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</row>
    <row r="3667" spans="1:19" x14ac:dyDescent="0.2">
      <c r="A3667" s="6"/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</row>
    <row r="3668" spans="1:19" x14ac:dyDescent="0.2">
      <c r="A3668" s="6"/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</row>
    <row r="3669" spans="1:19" x14ac:dyDescent="0.2">
      <c r="A3669" s="6"/>
      <c r="B3669" s="6"/>
      <c r="C3669" s="6"/>
      <c r="D3669" s="6"/>
      <c r="E3669" s="6"/>
      <c r="F3669" s="6"/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</row>
    <row r="3670" spans="1:19" x14ac:dyDescent="0.2">
      <c r="A3670" s="6"/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</row>
    <row r="3671" spans="1:19" x14ac:dyDescent="0.2">
      <c r="A3671" s="6"/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</row>
    <row r="3672" spans="1:19" x14ac:dyDescent="0.2">
      <c r="A3672" s="6"/>
      <c r="B3672" s="6"/>
      <c r="C3672" s="6"/>
      <c r="D3672" s="6"/>
      <c r="E3672" s="6"/>
      <c r="F3672" s="6"/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</row>
    <row r="3673" spans="1:19" x14ac:dyDescent="0.2">
      <c r="A3673" s="6"/>
      <c r="B3673" s="6"/>
      <c r="C3673" s="6"/>
      <c r="D3673" s="6"/>
      <c r="E3673" s="6"/>
      <c r="F3673" s="6"/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</row>
    <row r="3674" spans="1:19" x14ac:dyDescent="0.2">
      <c r="A3674" s="6"/>
      <c r="B3674" s="6"/>
      <c r="C3674" s="6"/>
      <c r="D3674" s="6"/>
      <c r="E3674" s="6"/>
      <c r="F3674" s="6"/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</row>
    <row r="3675" spans="1:19" x14ac:dyDescent="0.2">
      <c r="A3675" s="6"/>
      <c r="B3675" s="6"/>
      <c r="C3675" s="6"/>
      <c r="D3675" s="6"/>
      <c r="E3675" s="6"/>
      <c r="F3675" s="6"/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</row>
    <row r="3676" spans="1:19" x14ac:dyDescent="0.2">
      <c r="A3676" s="6"/>
      <c r="B3676" s="6"/>
      <c r="C3676" s="6"/>
      <c r="D3676" s="6"/>
      <c r="E3676" s="6"/>
      <c r="F3676" s="6"/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</row>
    <row r="3677" spans="1:19" x14ac:dyDescent="0.2">
      <c r="A3677" s="6"/>
      <c r="B3677" s="6"/>
      <c r="C3677" s="6"/>
      <c r="D3677" s="6"/>
      <c r="E3677" s="6"/>
      <c r="F3677" s="6"/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</row>
    <row r="3678" spans="1:19" x14ac:dyDescent="0.2">
      <c r="A3678" s="6"/>
      <c r="B3678" s="6"/>
      <c r="C3678" s="6"/>
      <c r="D3678" s="6"/>
      <c r="E3678" s="6"/>
      <c r="F3678" s="6"/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</row>
    <row r="3679" spans="1:19" x14ac:dyDescent="0.2">
      <c r="A3679" s="6"/>
      <c r="B3679" s="6"/>
      <c r="C3679" s="6"/>
      <c r="D3679" s="6"/>
      <c r="E3679" s="6"/>
      <c r="F3679" s="6"/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</row>
    <row r="3680" spans="1:19" x14ac:dyDescent="0.2">
      <c r="A3680" s="6"/>
      <c r="B3680" s="6"/>
      <c r="C3680" s="6"/>
      <c r="D3680" s="6"/>
      <c r="E3680" s="6"/>
      <c r="F3680" s="6"/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</row>
    <row r="3681" spans="1:19" x14ac:dyDescent="0.2">
      <c r="A3681" s="6"/>
      <c r="B3681" s="6"/>
      <c r="C3681" s="6"/>
      <c r="D3681" s="6"/>
      <c r="E3681" s="6"/>
      <c r="F3681" s="6"/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</row>
    <row r="3682" spans="1:19" x14ac:dyDescent="0.2">
      <c r="A3682" s="6"/>
      <c r="B3682" s="6"/>
      <c r="C3682" s="6"/>
      <c r="D3682" s="6"/>
      <c r="E3682" s="6"/>
      <c r="F3682" s="6"/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</row>
    <row r="3683" spans="1:19" x14ac:dyDescent="0.2">
      <c r="A3683" s="6"/>
      <c r="B3683" s="6"/>
      <c r="C3683" s="6"/>
      <c r="D3683" s="6"/>
      <c r="E3683" s="6"/>
      <c r="F3683" s="6"/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</row>
    <row r="3684" spans="1:19" x14ac:dyDescent="0.2">
      <c r="A3684" s="6"/>
      <c r="B3684" s="6"/>
      <c r="C3684" s="6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</row>
    <row r="3685" spans="1:19" x14ac:dyDescent="0.2">
      <c r="A3685" s="6"/>
      <c r="B3685" s="6"/>
      <c r="C3685" s="6"/>
      <c r="D3685" s="6"/>
      <c r="E3685" s="6"/>
      <c r="F3685" s="6"/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</row>
    <row r="3686" spans="1:19" x14ac:dyDescent="0.2">
      <c r="A3686" s="6"/>
      <c r="B3686" s="6"/>
      <c r="C3686" s="6"/>
      <c r="D3686" s="6"/>
      <c r="E3686" s="6"/>
      <c r="F3686" s="6"/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</row>
    <row r="3687" spans="1:19" x14ac:dyDescent="0.2">
      <c r="A3687" s="6"/>
      <c r="B3687" s="6"/>
      <c r="C3687" s="6"/>
      <c r="D3687" s="6"/>
      <c r="E3687" s="6"/>
      <c r="F3687" s="6"/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</row>
    <row r="3688" spans="1:19" x14ac:dyDescent="0.2">
      <c r="A3688" s="6"/>
      <c r="B3688" s="6"/>
      <c r="C3688" s="6"/>
      <c r="D3688" s="6"/>
      <c r="E3688" s="6"/>
      <c r="F3688" s="6"/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</row>
    <row r="3689" spans="1:19" x14ac:dyDescent="0.2">
      <c r="A3689" s="6"/>
      <c r="B3689" s="6"/>
      <c r="C3689" s="6"/>
      <c r="D3689" s="6"/>
      <c r="E3689" s="6"/>
      <c r="F3689" s="6"/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</row>
    <row r="3690" spans="1:19" x14ac:dyDescent="0.2">
      <c r="A3690" s="6"/>
      <c r="B3690" s="6"/>
      <c r="C3690" s="6"/>
      <c r="D3690" s="6"/>
      <c r="E3690" s="6"/>
      <c r="F3690" s="6"/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</row>
    <row r="3691" spans="1:19" x14ac:dyDescent="0.2">
      <c r="A3691" s="6"/>
      <c r="B3691" s="6"/>
      <c r="C3691" s="6"/>
      <c r="D3691" s="6"/>
      <c r="E3691" s="6"/>
      <c r="F3691" s="6"/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</row>
    <row r="3692" spans="1:19" x14ac:dyDescent="0.2">
      <c r="A3692" s="6"/>
      <c r="B3692" s="6"/>
      <c r="C3692" s="6"/>
      <c r="D3692" s="6"/>
      <c r="E3692" s="6"/>
      <c r="F3692" s="6"/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</row>
    <row r="3693" spans="1:19" x14ac:dyDescent="0.2">
      <c r="A3693" s="6"/>
      <c r="B3693" s="6"/>
      <c r="C3693" s="6"/>
      <c r="D3693" s="6"/>
      <c r="E3693" s="6"/>
      <c r="F3693" s="6"/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</row>
    <row r="3694" spans="1:19" x14ac:dyDescent="0.2">
      <c r="A3694" s="6"/>
      <c r="B3694" s="6"/>
      <c r="C3694" s="6"/>
      <c r="D3694" s="6"/>
      <c r="E3694" s="6"/>
      <c r="F3694" s="6"/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</row>
    <row r="3695" spans="1:19" x14ac:dyDescent="0.2">
      <c r="A3695" s="6"/>
      <c r="B3695" s="6"/>
      <c r="C3695" s="6"/>
      <c r="D3695" s="6"/>
      <c r="E3695" s="6"/>
      <c r="F3695" s="6"/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</row>
    <row r="3696" spans="1:19" x14ac:dyDescent="0.2">
      <c r="A3696" s="6"/>
      <c r="B3696" s="6"/>
      <c r="C3696" s="6"/>
      <c r="D3696" s="6"/>
      <c r="E3696" s="6"/>
      <c r="F3696" s="6"/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</row>
    <row r="3697" spans="1:19" x14ac:dyDescent="0.2">
      <c r="A3697" s="6"/>
      <c r="B3697" s="6"/>
      <c r="C3697" s="6"/>
      <c r="D3697" s="6"/>
      <c r="E3697" s="6"/>
      <c r="F3697" s="6"/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</row>
    <row r="3698" spans="1:19" x14ac:dyDescent="0.2">
      <c r="A3698" s="6"/>
      <c r="B3698" s="6"/>
      <c r="C3698" s="6"/>
      <c r="D3698" s="6"/>
      <c r="E3698" s="6"/>
      <c r="F3698" s="6"/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</row>
    <row r="3699" spans="1:19" x14ac:dyDescent="0.2">
      <c r="A3699" s="6"/>
      <c r="B3699" s="6"/>
      <c r="C3699" s="6"/>
      <c r="D3699" s="6"/>
      <c r="E3699" s="6"/>
      <c r="F3699" s="6"/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</row>
    <row r="3700" spans="1:19" x14ac:dyDescent="0.2">
      <c r="A3700" s="6"/>
      <c r="B3700" s="6"/>
      <c r="C3700" s="6"/>
      <c r="D3700" s="6"/>
      <c r="E3700" s="6"/>
      <c r="F3700" s="6"/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</row>
    <row r="3701" spans="1:19" x14ac:dyDescent="0.2">
      <c r="A3701" s="6"/>
      <c r="B3701" s="6"/>
      <c r="C3701" s="6"/>
      <c r="D3701" s="6"/>
      <c r="E3701" s="6"/>
      <c r="F3701" s="6"/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</row>
    <row r="3702" spans="1:19" x14ac:dyDescent="0.2">
      <c r="A3702" s="6"/>
      <c r="B3702" s="6"/>
      <c r="C3702" s="6"/>
      <c r="D3702" s="6"/>
      <c r="E3702" s="6"/>
      <c r="F3702" s="6"/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</row>
    <row r="3703" spans="1:19" x14ac:dyDescent="0.2">
      <c r="A3703" s="6"/>
      <c r="B3703" s="6"/>
      <c r="C3703" s="6"/>
      <c r="D3703" s="6"/>
      <c r="E3703" s="6"/>
      <c r="F3703" s="6"/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</row>
    <row r="3704" spans="1:19" x14ac:dyDescent="0.2">
      <c r="A3704" s="6"/>
      <c r="B3704" s="6"/>
      <c r="C3704" s="6"/>
      <c r="D3704" s="6"/>
      <c r="E3704" s="6"/>
      <c r="F3704" s="6"/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</row>
    <row r="3705" spans="1:19" x14ac:dyDescent="0.2">
      <c r="A3705" s="6"/>
      <c r="B3705" s="6"/>
      <c r="C3705" s="6"/>
      <c r="D3705" s="6"/>
      <c r="E3705" s="6"/>
      <c r="F3705" s="6"/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</row>
    <row r="3706" spans="1:19" x14ac:dyDescent="0.2">
      <c r="A3706" s="6"/>
      <c r="B3706" s="6"/>
      <c r="C3706" s="6"/>
      <c r="D3706" s="6"/>
      <c r="E3706" s="6"/>
      <c r="F3706" s="6"/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</row>
    <row r="3707" spans="1:19" x14ac:dyDescent="0.2">
      <c r="A3707" s="6"/>
      <c r="B3707" s="6"/>
      <c r="C3707" s="6"/>
      <c r="D3707" s="6"/>
      <c r="E3707" s="6"/>
      <c r="F3707" s="6"/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</row>
    <row r="3708" spans="1:19" x14ac:dyDescent="0.2">
      <c r="A3708" s="6"/>
      <c r="B3708" s="6"/>
      <c r="C3708" s="6"/>
      <c r="D3708" s="6"/>
      <c r="E3708" s="6"/>
      <c r="F3708" s="6"/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</row>
    <row r="3709" spans="1:19" x14ac:dyDescent="0.2">
      <c r="A3709" s="6"/>
      <c r="B3709" s="6"/>
      <c r="C3709" s="6"/>
      <c r="D3709" s="6"/>
      <c r="E3709" s="6"/>
      <c r="F3709" s="6"/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</row>
    <row r="3710" spans="1:19" x14ac:dyDescent="0.2">
      <c r="A3710" s="6"/>
      <c r="B3710" s="6"/>
      <c r="C3710" s="6"/>
      <c r="D3710" s="6"/>
      <c r="E3710" s="6"/>
      <c r="F3710" s="6"/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</row>
    <row r="3711" spans="1:19" x14ac:dyDescent="0.2">
      <c r="A3711" s="6"/>
      <c r="B3711" s="6"/>
      <c r="C3711" s="6"/>
      <c r="D3711" s="6"/>
      <c r="E3711" s="6"/>
      <c r="F3711" s="6"/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</row>
    <row r="3712" spans="1:19" x14ac:dyDescent="0.2">
      <c r="A3712" s="6"/>
      <c r="B3712" s="6"/>
      <c r="C3712" s="6"/>
      <c r="D3712" s="6"/>
      <c r="E3712" s="6"/>
      <c r="F3712" s="6"/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</row>
    <row r="3713" spans="1:19" x14ac:dyDescent="0.2">
      <c r="A3713" s="6"/>
      <c r="B3713" s="6"/>
      <c r="C3713" s="6"/>
      <c r="D3713" s="6"/>
      <c r="E3713" s="6"/>
      <c r="F3713" s="6"/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</row>
    <row r="3714" spans="1:19" x14ac:dyDescent="0.2">
      <c r="A3714" s="6"/>
      <c r="B3714" s="6"/>
      <c r="C3714" s="6"/>
      <c r="D3714" s="6"/>
      <c r="E3714" s="6"/>
      <c r="F3714" s="6"/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</row>
    <row r="3715" spans="1:19" x14ac:dyDescent="0.2">
      <c r="A3715" s="6"/>
      <c r="B3715" s="6"/>
      <c r="C3715" s="6"/>
      <c r="D3715" s="6"/>
      <c r="E3715" s="6"/>
      <c r="F3715" s="6"/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</row>
    <row r="3716" spans="1:19" x14ac:dyDescent="0.2">
      <c r="A3716" s="6"/>
      <c r="B3716" s="6"/>
      <c r="C3716" s="6"/>
      <c r="D3716" s="6"/>
      <c r="E3716" s="6"/>
      <c r="F3716" s="6"/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</row>
    <row r="3717" spans="1:19" x14ac:dyDescent="0.2">
      <c r="A3717" s="6"/>
      <c r="B3717" s="6"/>
      <c r="C3717" s="6"/>
      <c r="D3717" s="6"/>
      <c r="E3717" s="6"/>
      <c r="F3717" s="6"/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</row>
    <row r="3718" spans="1:19" x14ac:dyDescent="0.2">
      <c r="A3718" s="6"/>
      <c r="B3718" s="6"/>
      <c r="C3718" s="6"/>
      <c r="D3718" s="6"/>
      <c r="E3718" s="6"/>
      <c r="F3718" s="6"/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</row>
    <row r="3719" spans="1:19" x14ac:dyDescent="0.2">
      <c r="A3719" s="6"/>
      <c r="B3719" s="6"/>
      <c r="C3719" s="6"/>
      <c r="D3719" s="6"/>
      <c r="E3719" s="6"/>
      <c r="F3719" s="6"/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</row>
    <row r="3720" spans="1:19" x14ac:dyDescent="0.2">
      <c r="A3720" s="6"/>
      <c r="B3720" s="6"/>
      <c r="C3720" s="6"/>
      <c r="D3720" s="6"/>
      <c r="E3720" s="6"/>
      <c r="F3720" s="6"/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</row>
    <row r="3721" spans="1:19" x14ac:dyDescent="0.2">
      <c r="A3721" s="6"/>
      <c r="B3721" s="6"/>
      <c r="C3721" s="6"/>
      <c r="D3721" s="6"/>
      <c r="E3721" s="6"/>
      <c r="F3721" s="6"/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</row>
    <row r="3722" spans="1:19" x14ac:dyDescent="0.2">
      <c r="A3722" s="6"/>
      <c r="B3722" s="6"/>
      <c r="C3722" s="6"/>
      <c r="D3722" s="6"/>
      <c r="E3722" s="6"/>
      <c r="F3722" s="6"/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</row>
    <row r="3723" spans="1:19" x14ac:dyDescent="0.2">
      <c r="A3723" s="6"/>
      <c r="B3723" s="6"/>
      <c r="C3723" s="6"/>
      <c r="D3723" s="6"/>
      <c r="E3723" s="6"/>
      <c r="F3723" s="6"/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</row>
    <row r="3724" spans="1:19" x14ac:dyDescent="0.2">
      <c r="A3724" s="6"/>
      <c r="B3724" s="6"/>
      <c r="C3724" s="6"/>
      <c r="D3724" s="6"/>
      <c r="E3724" s="6"/>
      <c r="F3724" s="6"/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</row>
    <row r="3725" spans="1:19" x14ac:dyDescent="0.2">
      <c r="A3725" s="6"/>
      <c r="B3725" s="6"/>
      <c r="C3725" s="6"/>
      <c r="D3725" s="6"/>
      <c r="E3725" s="6"/>
      <c r="F3725" s="6"/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</row>
    <row r="3726" spans="1:19" x14ac:dyDescent="0.2">
      <c r="A3726" s="6"/>
      <c r="B3726" s="6"/>
      <c r="C3726" s="6"/>
      <c r="D3726" s="6"/>
      <c r="E3726" s="6"/>
      <c r="F3726" s="6"/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</row>
    <row r="3727" spans="1:19" x14ac:dyDescent="0.2">
      <c r="A3727" s="6"/>
      <c r="B3727" s="6"/>
      <c r="C3727" s="6"/>
      <c r="D3727" s="6"/>
      <c r="E3727" s="6"/>
      <c r="F3727" s="6"/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</row>
    <row r="3728" spans="1:19" x14ac:dyDescent="0.2">
      <c r="A3728" s="6"/>
      <c r="B3728" s="6"/>
      <c r="C3728" s="6"/>
      <c r="D3728" s="6"/>
      <c r="E3728" s="6"/>
      <c r="F3728" s="6"/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</row>
    <row r="3729" spans="1:19" x14ac:dyDescent="0.2">
      <c r="A3729" s="6"/>
      <c r="B3729" s="6"/>
      <c r="C3729" s="6"/>
      <c r="D3729" s="6"/>
      <c r="E3729" s="6"/>
      <c r="F3729" s="6"/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</row>
    <row r="3730" spans="1:19" x14ac:dyDescent="0.2">
      <c r="A3730" s="6"/>
      <c r="B3730" s="6"/>
      <c r="C3730" s="6"/>
      <c r="D3730" s="6"/>
      <c r="E3730" s="6"/>
      <c r="F3730" s="6"/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</row>
    <row r="3731" spans="1:19" x14ac:dyDescent="0.2">
      <c r="A3731" s="6"/>
      <c r="B3731" s="6"/>
      <c r="C3731" s="6"/>
      <c r="D3731" s="6"/>
      <c r="E3731" s="6"/>
      <c r="F3731" s="6"/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</row>
    <row r="3732" spans="1:19" x14ac:dyDescent="0.2">
      <c r="A3732" s="6"/>
      <c r="B3732" s="6"/>
      <c r="C3732" s="6"/>
      <c r="D3732" s="6"/>
      <c r="E3732" s="6"/>
      <c r="F3732" s="6"/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</row>
    <row r="3733" spans="1:19" x14ac:dyDescent="0.2">
      <c r="A3733" s="6"/>
      <c r="B3733" s="6"/>
      <c r="C3733" s="6"/>
      <c r="D3733" s="6"/>
      <c r="E3733" s="6"/>
      <c r="F3733" s="6"/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</row>
    <row r="3734" spans="1:19" x14ac:dyDescent="0.2">
      <c r="A3734" s="6"/>
      <c r="B3734" s="6"/>
      <c r="C3734" s="6"/>
      <c r="D3734" s="6"/>
      <c r="E3734" s="6"/>
      <c r="F3734" s="6"/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</row>
    <row r="3735" spans="1:19" x14ac:dyDescent="0.2">
      <c r="A3735" s="6"/>
      <c r="B3735" s="6"/>
      <c r="C3735" s="6"/>
      <c r="D3735" s="6"/>
      <c r="E3735" s="6"/>
      <c r="F3735" s="6"/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</row>
    <row r="3736" spans="1:19" x14ac:dyDescent="0.2">
      <c r="A3736" s="6"/>
      <c r="B3736" s="6"/>
      <c r="C3736" s="6"/>
      <c r="D3736" s="6"/>
      <c r="E3736" s="6"/>
      <c r="F3736" s="6"/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</row>
    <row r="3737" spans="1:19" x14ac:dyDescent="0.2">
      <c r="A3737" s="6"/>
      <c r="B3737" s="6"/>
      <c r="C3737" s="6"/>
      <c r="D3737" s="6"/>
      <c r="E3737" s="6"/>
      <c r="F3737" s="6"/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</row>
    <row r="3738" spans="1:19" x14ac:dyDescent="0.2">
      <c r="A3738" s="6"/>
      <c r="B3738" s="6"/>
      <c r="C3738" s="6"/>
      <c r="D3738" s="6"/>
      <c r="E3738" s="6"/>
      <c r="F3738" s="6"/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</row>
    <row r="3739" spans="1:19" x14ac:dyDescent="0.2">
      <c r="A3739" s="6"/>
      <c r="B3739" s="6"/>
      <c r="C3739" s="6"/>
      <c r="D3739" s="6"/>
      <c r="E3739" s="6"/>
      <c r="F3739" s="6"/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</row>
    <row r="3740" spans="1:19" x14ac:dyDescent="0.2">
      <c r="A3740" s="6"/>
      <c r="B3740" s="6"/>
      <c r="C3740" s="6"/>
      <c r="D3740" s="6"/>
      <c r="E3740" s="6"/>
      <c r="F3740" s="6"/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</row>
    <row r="3741" spans="1:19" x14ac:dyDescent="0.2">
      <c r="A3741" s="6"/>
      <c r="B3741" s="6"/>
      <c r="C3741" s="6"/>
      <c r="D3741" s="6"/>
      <c r="E3741" s="6"/>
      <c r="F3741" s="6"/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</row>
    <row r="3742" spans="1:19" x14ac:dyDescent="0.2">
      <c r="A3742" s="6"/>
      <c r="B3742" s="6"/>
      <c r="C3742" s="6"/>
      <c r="D3742" s="6"/>
      <c r="E3742" s="6"/>
      <c r="F3742" s="6"/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</row>
    <row r="3743" spans="1:19" x14ac:dyDescent="0.2">
      <c r="A3743" s="6"/>
      <c r="B3743" s="6"/>
      <c r="C3743" s="6"/>
      <c r="D3743" s="6"/>
      <c r="E3743" s="6"/>
      <c r="F3743" s="6"/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</row>
    <row r="3744" spans="1:19" x14ac:dyDescent="0.2">
      <c r="A3744" s="6"/>
      <c r="B3744" s="6"/>
      <c r="C3744" s="6"/>
      <c r="D3744" s="6"/>
      <c r="E3744" s="6"/>
      <c r="F3744" s="6"/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</row>
    <row r="3745" spans="1:19" x14ac:dyDescent="0.2">
      <c r="A3745" s="6"/>
      <c r="B3745" s="6"/>
      <c r="C3745" s="6"/>
      <c r="D3745" s="6"/>
      <c r="E3745" s="6"/>
      <c r="F3745" s="6"/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</row>
    <row r="3746" spans="1:19" x14ac:dyDescent="0.2">
      <c r="A3746" s="6"/>
      <c r="B3746" s="6"/>
      <c r="C3746" s="6"/>
      <c r="D3746" s="6"/>
      <c r="E3746" s="6"/>
      <c r="F3746" s="6"/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</row>
    <row r="3747" spans="1:19" x14ac:dyDescent="0.2">
      <c r="A3747" s="6"/>
      <c r="B3747" s="6"/>
      <c r="C3747" s="6"/>
      <c r="D3747" s="6"/>
      <c r="E3747" s="6"/>
      <c r="F3747" s="6"/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</row>
    <row r="3748" spans="1:19" x14ac:dyDescent="0.2">
      <c r="A3748" s="6"/>
      <c r="B3748" s="6"/>
      <c r="C3748" s="6"/>
      <c r="D3748" s="6"/>
      <c r="E3748" s="6"/>
      <c r="F3748" s="6"/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</row>
    <row r="3749" spans="1:19" x14ac:dyDescent="0.2">
      <c r="A3749" s="6"/>
      <c r="B3749" s="6"/>
      <c r="C3749" s="6"/>
      <c r="D3749" s="6"/>
      <c r="E3749" s="6"/>
      <c r="F3749" s="6"/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</row>
    <row r="3750" spans="1:19" x14ac:dyDescent="0.2">
      <c r="A3750" s="6"/>
      <c r="B3750" s="6"/>
      <c r="C3750" s="6"/>
      <c r="D3750" s="6"/>
      <c r="E3750" s="6"/>
      <c r="F3750" s="6"/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</row>
    <row r="3751" spans="1:19" x14ac:dyDescent="0.2">
      <c r="A3751" s="6"/>
      <c r="B3751" s="6"/>
      <c r="C3751" s="6"/>
      <c r="D3751" s="6"/>
      <c r="E3751" s="6"/>
      <c r="F3751" s="6"/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</row>
    <row r="3752" spans="1:19" x14ac:dyDescent="0.2">
      <c r="A3752" s="6"/>
      <c r="B3752" s="6"/>
      <c r="C3752" s="6"/>
      <c r="D3752" s="6"/>
      <c r="E3752" s="6"/>
      <c r="F3752" s="6"/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</row>
    <row r="3753" spans="1:19" x14ac:dyDescent="0.2">
      <c r="A3753" s="6"/>
      <c r="B3753" s="6"/>
      <c r="C3753" s="6"/>
      <c r="D3753" s="6"/>
      <c r="E3753" s="6"/>
      <c r="F3753" s="6"/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</row>
    <row r="3754" spans="1:19" x14ac:dyDescent="0.2">
      <c r="A3754" s="6"/>
      <c r="B3754" s="6"/>
      <c r="C3754" s="6"/>
      <c r="D3754" s="6"/>
      <c r="E3754" s="6"/>
      <c r="F3754" s="6"/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</row>
    <row r="3755" spans="1:19" x14ac:dyDescent="0.2">
      <c r="A3755" s="6"/>
      <c r="B3755" s="6"/>
      <c r="C3755" s="6"/>
      <c r="D3755" s="6"/>
      <c r="E3755" s="6"/>
      <c r="F3755" s="6"/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</row>
    <row r="3756" spans="1:19" x14ac:dyDescent="0.2">
      <c r="A3756" s="6"/>
      <c r="B3756" s="6"/>
      <c r="C3756" s="6"/>
      <c r="D3756" s="6"/>
      <c r="E3756" s="6"/>
      <c r="F3756" s="6"/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</row>
    <row r="3757" spans="1:19" x14ac:dyDescent="0.2">
      <c r="A3757" s="6"/>
      <c r="B3757" s="6"/>
      <c r="C3757" s="6"/>
      <c r="D3757" s="6"/>
      <c r="E3757" s="6"/>
      <c r="F3757" s="6"/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</row>
    <row r="3758" spans="1:19" x14ac:dyDescent="0.2">
      <c r="A3758" s="6"/>
      <c r="B3758" s="6"/>
      <c r="C3758" s="6"/>
      <c r="D3758" s="6"/>
      <c r="E3758" s="6"/>
      <c r="F3758" s="6"/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</row>
    <row r="3759" spans="1:19" x14ac:dyDescent="0.2">
      <c r="A3759" s="6"/>
      <c r="B3759" s="6"/>
      <c r="C3759" s="6"/>
      <c r="D3759" s="6"/>
      <c r="E3759" s="6"/>
      <c r="F3759" s="6"/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</row>
    <row r="3760" spans="1:19" x14ac:dyDescent="0.2">
      <c r="A3760" s="6"/>
      <c r="B3760" s="6"/>
      <c r="C3760" s="6"/>
      <c r="D3760" s="6"/>
      <c r="E3760" s="6"/>
      <c r="F3760" s="6"/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</row>
    <row r="3761" spans="1:19" x14ac:dyDescent="0.2">
      <c r="A3761" s="6"/>
      <c r="B3761" s="6"/>
      <c r="C3761" s="6"/>
      <c r="D3761" s="6"/>
      <c r="E3761" s="6"/>
      <c r="F3761" s="6"/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</row>
    <row r="3762" spans="1:19" x14ac:dyDescent="0.2">
      <c r="A3762" s="6"/>
      <c r="B3762" s="6"/>
      <c r="C3762" s="6"/>
      <c r="D3762" s="6"/>
      <c r="E3762" s="6"/>
      <c r="F3762" s="6"/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</row>
    <row r="3763" spans="1:19" x14ac:dyDescent="0.2">
      <c r="A3763" s="6"/>
      <c r="B3763" s="6"/>
      <c r="C3763" s="6"/>
      <c r="D3763" s="6"/>
      <c r="E3763" s="6"/>
      <c r="F3763" s="6"/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</row>
    <row r="3764" spans="1:19" x14ac:dyDescent="0.2">
      <c r="A3764" s="6"/>
      <c r="B3764" s="6"/>
      <c r="C3764" s="6"/>
      <c r="D3764" s="6"/>
      <c r="E3764" s="6"/>
      <c r="F3764" s="6"/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</row>
    <row r="3765" spans="1:19" x14ac:dyDescent="0.2">
      <c r="A3765" s="6"/>
      <c r="B3765" s="6"/>
      <c r="C3765" s="6"/>
      <c r="D3765" s="6"/>
      <c r="E3765" s="6"/>
      <c r="F3765" s="6"/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</row>
    <row r="3766" spans="1:19" x14ac:dyDescent="0.2">
      <c r="A3766" s="6"/>
      <c r="B3766" s="6"/>
      <c r="C3766" s="6"/>
      <c r="D3766" s="6"/>
      <c r="E3766" s="6"/>
      <c r="F3766" s="6"/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</row>
    <row r="3767" spans="1:19" x14ac:dyDescent="0.2">
      <c r="A3767" s="6"/>
      <c r="B3767" s="6"/>
      <c r="C3767" s="6"/>
      <c r="D3767" s="6"/>
      <c r="E3767" s="6"/>
      <c r="F3767" s="6"/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</row>
    <row r="3768" spans="1:19" x14ac:dyDescent="0.2">
      <c r="A3768" s="6"/>
      <c r="B3768" s="6"/>
      <c r="C3768" s="6"/>
      <c r="D3768" s="6"/>
      <c r="E3768" s="6"/>
      <c r="F3768" s="6"/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</row>
    <row r="3769" spans="1:19" x14ac:dyDescent="0.2">
      <c r="A3769" s="6"/>
      <c r="B3769" s="6"/>
      <c r="C3769" s="6"/>
      <c r="D3769" s="6"/>
      <c r="E3769" s="6"/>
      <c r="F3769" s="6"/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</row>
    <row r="3770" spans="1:19" x14ac:dyDescent="0.2">
      <c r="A3770" s="6"/>
      <c r="B3770" s="6"/>
      <c r="C3770" s="6"/>
      <c r="D3770" s="6"/>
      <c r="E3770" s="6"/>
      <c r="F3770" s="6"/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</row>
    <row r="3771" spans="1:19" x14ac:dyDescent="0.2">
      <c r="A3771" s="6"/>
      <c r="B3771" s="6"/>
      <c r="C3771" s="6"/>
      <c r="D3771" s="6"/>
      <c r="E3771" s="6"/>
      <c r="F3771" s="6"/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</row>
    <row r="3772" spans="1:19" x14ac:dyDescent="0.2">
      <c r="A3772" s="6"/>
      <c r="B3772" s="6"/>
      <c r="C3772" s="6"/>
      <c r="D3772" s="6"/>
      <c r="E3772" s="6"/>
      <c r="F3772" s="6"/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</row>
    <row r="3773" spans="1:19" x14ac:dyDescent="0.2">
      <c r="A3773" s="6"/>
      <c r="B3773" s="6"/>
      <c r="C3773" s="6"/>
      <c r="D3773" s="6"/>
      <c r="E3773" s="6"/>
      <c r="F3773" s="6"/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</row>
    <row r="3774" spans="1:19" x14ac:dyDescent="0.2">
      <c r="A3774" s="6"/>
      <c r="B3774" s="6"/>
      <c r="C3774" s="6"/>
      <c r="D3774" s="6"/>
      <c r="E3774" s="6"/>
      <c r="F3774" s="6"/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</row>
    <row r="3775" spans="1:19" x14ac:dyDescent="0.2">
      <c r="A3775" s="6"/>
      <c r="B3775" s="6"/>
      <c r="C3775" s="6"/>
      <c r="D3775" s="6"/>
      <c r="E3775" s="6"/>
      <c r="F3775" s="6"/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</row>
    <row r="3776" spans="1:19" x14ac:dyDescent="0.2">
      <c r="A3776" s="6"/>
      <c r="B3776" s="6"/>
      <c r="C3776" s="6"/>
      <c r="D3776" s="6"/>
      <c r="E3776" s="6"/>
      <c r="F3776" s="6"/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</row>
    <row r="3777" spans="1:19" x14ac:dyDescent="0.2">
      <c r="A3777" s="6"/>
      <c r="B3777" s="6"/>
      <c r="C3777" s="6"/>
      <c r="D3777" s="6"/>
      <c r="E3777" s="6"/>
      <c r="F3777" s="6"/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</row>
    <row r="3778" spans="1:19" x14ac:dyDescent="0.2">
      <c r="A3778" s="6"/>
      <c r="B3778" s="6"/>
      <c r="C3778" s="6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</row>
    <row r="3779" spans="1:19" x14ac:dyDescent="0.2">
      <c r="A3779" s="6"/>
      <c r="B3779" s="6"/>
      <c r="C3779" s="6"/>
      <c r="D3779" s="6"/>
      <c r="E3779" s="6"/>
      <c r="F3779" s="6"/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</row>
    <row r="3780" spans="1:19" x14ac:dyDescent="0.2">
      <c r="A3780" s="6"/>
      <c r="B3780" s="6"/>
      <c r="C3780" s="6"/>
      <c r="D3780" s="6"/>
      <c r="E3780" s="6"/>
      <c r="F3780" s="6"/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</row>
    <row r="3781" spans="1:19" x14ac:dyDescent="0.2">
      <c r="A3781" s="6"/>
      <c r="B3781" s="6"/>
      <c r="C3781" s="6"/>
      <c r="D3781" s="6"/>
      <c r="E3781" s="6"/>
      <c r="F3781" s="6"/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</row>
    <row r="3782" spans="1:19" x14ac:dyDescent="0.2">
      <c r="A3782" s="6"/>
      <c r="B3782" s="6"/>
      <c r="C3782" s="6"/>
      <c r="D3782" s="6"/>
      <c r="E3782" s="6"/>
      <c r="F3782" s="6"/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</row>
    <row r="3783" spans="1:19" x14ac:dyDescent="0.2">
      <c r="A3783" s="6"/>
      <c r="B3783" s="6"/>
      <c r="C3783" s="6"/>
      <c r="D3783" s="6"/>
      <c r="E3783" s="6"/>
      <c r="F3783" s="6"/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</row>
    <row r="3784" spans="1:19" x14ac:dyDescent="0.2">
      <c r="A3784" s="6"/>
      <c r="B3784" s="6"/>
      <c r="C3784" s="6"/>
      <c r="D3784" s="6"/>
      <c r="E3784" s="6"/>
      <c r="F3784" s="6"/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</row>
    <row r="3785" spans="1:19" x14ac:dyDescent="0.2">
      <c r="A3785" s="6"/>
      <c r="B3785" s="6"/>
      <c r="C3785" s="6"/>
      <c r="D3785" s="6"/>
      <c r="E3785" s="6"/>
      <c r="F3785" s="6"/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</row>
    <row r="3786" spans="1:19" x14ac:dyDescent="0.2">
      <c r="A3786" s="6"/>
      <c r="B3786" s="6"/>
      <c r="C3786" s="6"/>
      <c r="D3786" s="6"/>
      <c r="E3786" s="6"/>
      <c r="F3786" s="6"/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</row>
    <row r="3787" spans="1:19" x14ac:dyDescent="0.2">
      <c r="A3787" s="6"/>
      <c r="B3787" s="6"/>
      <c r="C3787" s="6"/>
      <c r="D3787" s="6"/>
      <c r="E3787" s="6"/>
      <c r="F3787" s="6"/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</row>
    <row r="3788" spans="1:19" x14ac:dyDescent="0.2">
      <c r="A3788" s="6"/>
      <c r="B3788" s="6"/>
      <c r="C3788" s="6"/>
      <c r="D3788" s="6"/>
      <c r="E3788" s="6"/>
      <c r="F3788" s="6"/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</row>
    <row r="3789" spans="1:19" x14ac:dyDescent="0.2">
      <c r="A3789" s="6"/>
      <c r="B3789" s="6"/>
      <c r="C3789" s="6"/>
      <c r="D3789" s="6"/>
      <c r="E3789" s="6"/>
      <c r="F3789" s="6"/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</row>
    <row r="3790" spans="1:19" x14ac:dyDescent="0.2">
      <c r="A3790" s="6"/>
      <c r="B3790" s="6"/>
      <c r="C3790" s="6"/>
      <c r="D3790" s="6"/>
      <c r="E3790" s="6"/>
      <c r="F3790" s="6"/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</row>
    <row r="3791" spans="1:19" x14ac:dyDescent="0.2">
      <c r="A3791" s="6"/>
      <c r="B3791" s="6"/>
      <c r="C3791" s="6"/>
      <c r="D3791" s="6"/>
      <c r="E3791" s="6"/>
      <c r="F3791" s="6"/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</row>
    <row r="3792" spans="1:19" x14ac:dyDescent="0.2">
      <c r="A3792" s="6"/>
      <c r="B3792" s="6"/>
      <c r="C3792" s="6"/>
      <c r="D3792" s="6"/>
      <c r="E3792" s="6"/>
      <c r="F3792" s="6"/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</row>
    <row r="3793" spans="1:19" x14ac:dyDescent="0.2">
      <c r="A3793" s="6"/>
      <c r="B3793" s="6"/>
      <c r="C3793" s="6"/>
      <c r="D3793" s="6"/>
      <c r="E3793" s="6"/>
      <c r="F3793" s="6"/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</row>
    <row r="3794" spans="1:19" x14ac:dyDescent="0.2">
      <c r="A3794" s="6"/>
      <c r="B3794" s="6"/>
      <c r="C3794" s="6"/>
      <c r="D3794" s="6"/>
      <c r="E3794" s="6"/>
      <c r="F3794" s="6"/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</row>
    <row r="3795" spans="1:19" x14ac:dyDescent="0.2">
      <c r="A3795" s="6"/>
      <c r="B3795" s="6"/>
      <c r="C3795" s="6"/>
      <c r="D3795" s="6"/>
      <c r="E3795" s="6"/>
      <c r="F3795" s="6"/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</row>
    <row r="3796" spans="1:19" x14ac:dyDescent="0.2">
      <c r="A3796" s="6"/>
      <c r="B3796" s="6"/>
      <c r="C3796" s="6"/>
      <c r="D3796" s="6"/>
      <c r="E3796" s="6"/>
      <c r="F3796" s="6"/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</row>
    <row r="3797" spans="1:19" x14ac:dyDescent="0.2">
      <c r="A3797" s="6"/>
      <c r="B3797" s="6"/>
      <c r="C3797" s="6"/>
      <c r="D3797" s="6"/>
      <c r="E3797" s="6"/>
      <c r="F3797" s="6"/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</row>
    <row r="3798" spans="1:19" x14ac:dyDescent="0.2">
      <c r="A3798" s="6"/>
      <c r="B3798" s="6"/>
      <c r="C3798" s="6"/>
      <c r="D3798" s="6"/>
      <c r="E3798" s="6"/>
      <c r="F3798" s="6"/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</row>
    <row r="3799" spans="1:19" x14ac:dyDescent="0.2">
      <c r="A3799" s="6"/>
      <c r="B3799" s="6"/>
      <c r="C3799" s="6"/>
      <c r="D3799" s="6"/>
      <c r="E3799" s="6"/>
      <c r="F3799" s="6"/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</row>
    <row r="3800" spans="1:19" x14ac:dyDescent="0.2">
      <c r="A3800" s="6"/>
      <c r="B3800" s="6"/>
      <c r="C3800" s="6"/>
      <c r="D3800" s="6"/>
      <c r="E3800" s="6"/>
      <c r="F3800" s="6"/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</row>
    <row r="3801" spans="1:19" x14ac:dyDescent="0.2">
      <c r="A3801" s="6"/>
      <c r="B3801" s="6"/>
      <c r="C3801" s="6"/>
      <c r="D3801" s="6"/>
      <c r="E3801" s="6"/>
      <c r="F3801" s="6"/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</row>
    <row r="3802" spans="1:19" x14ac:dyDescent="0.2">
      <c r="A3802" s="6"/>
      <c r="B3802" s="6"/>
      <c r="C3802" s="6"/>
      <c r="D3802" s="6"/>
      <c r="E3802" s="6"/>
      <c r="F3802" s="6"/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</row>
    <row r="3803" spans="1:19" x14ac:dyDescent="0.2">
      <c r="A3803" s="6"/>
      <c r="B3803" s="6"/>
      <c r="C3803" s="6"/>
      <c r="D3803" s="6"/>
      <c r="E3803" s="6"/>
      <c r="F3803" s="6"/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</row>
    <row r="3804" spans="1:19" x14ac:dyDescent="0.2">
      <c r="A3804" s="6"/>
      <c r="B3804" s="6"/>
      <c r="C3804" s="6"/>
      <c r="D3804" s="6"/>
      <c r="E3804" s="6"/>
      <c r="F3804" s="6"/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</row>
    <row r="3805" spans="1:19" x14ac:dyDescent="0.2">
      <c r="A3805" s="6"/>
      <c r="B3805" s="6"/>
      <c r="C3805" s="6"/>
      <c r="D3805" s="6"/>
      <c r="E3805" s="6"/>
      <c r="F3805" s="6"/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</row>
    <row r="3806" spans="1:19" x14ac:dyDescent="0.2">
      <c r="A3806" s="6"/>
      <c r="B3806" s="6"/>
      <c r="C3806" s="6"/>
      <c r="D3806" s="6"/>
      <c r="E3806" s="6"/>
      <c r="F3806" s="6"/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</row>
    <row r="3807" spans="1:19" x14ac:dyDescent="0.2">
      <c r="A3807" s="6"/>
      <c r="B3807" s="6"/>
      <c r="C3807" s="6"/>
      <c r="D3807" s="6"/>
      <c r="E3807" s="6"/>
      <c r="F3807" s="6"/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</row>
    <row r="3808" spans="1:19" x14ac:dyDescent="0.2">
      <c r="A3808" s="6"/>
      <c r="B3808" s="6"/>
      <c r="C3808" s="6"/>
      <c r="D3808" s="6"/>
      <c r="E3808" s="6"/>
      <c r="F3808" s="6"/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</row>
    <row r="3809" spans="1:19" x14ac:dyDescent="0.2">
      <c r="A3809" s="6"/>
      <c r="B3809" s="6"/>
      <c r="C3809" s="6"/>
      <c r="D3809" s="6"/>
      <c r="E3809" s="6"/>
      <c r="F3809" s="6"/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</row>
    <row r="3810" spans="1:19" x14ac:dyDescent="0.2">
      <c r="A3810" s="6"/>
      <c r="B3810" s="6"/>
      <c r="C3810" s="6"/>
      <c r="D3810" s="6"/>
      <c r="E3810" s="6"/>
      <c r="F3810" s="6"/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</row>
    <row r="3811" spans="1:19" x14ac:dyDescent="0.2">
      <c r="A3811" s="6"/>
      <c r="B3811" s="6"/>
      <c r="C3811" s="6"/>
      <c r="D3811" s="6"/>
      <c r="E3811" s="6"/>
      <c r="F3811" s="6"/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</row>
    <row r="3812" spans="1:19" x14ac:dyDescent="0.2">
      <c r="A3812" s="6"/>
      <c r="B3812" s="6"/>
      <c r="C3812" s="6"/>
      <c r="D3812" s="6"/>
      <c r="E3812" s="6"/>
      <c r="F3812" s="6"/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</row>
    <row r="3813" spans="1:19" x14ac:dyDescent="0.2">
      <c r="A3813" s="6"/>
      <c r="B3813" s="6"/>
      <c r="C3813" s="6"/>
      <c r="D3813" s="6"/>
      <c r="E3813" s="6"/>
      <c r="F3813" s="6"/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6"/>
      <c r="R3813" s="6"/>
      <c r="S3813" s="6"/>
    </row>
    <row r="3814" spans="1:19" x14ac:dyDescent="0.2">
      <c r="A3814" s="6"/>
      <c r="B3814" s="6"/>
      <c r="C3814" s="6"/>
      <c r="D3814" s="6"/>
      <c r="E3814" s="6"/>
      <c r="F3814" s="6"/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</row>
    <row r="3815" spans="1:19" x14ac:dyDescent="0.2">
      <c r="A3815" s="6"/>
      <c r="B3815" s="6"/>
      <c r="C3815" s="6"/>
      <c r="D3815" s="6"/>
      <c r="E3815" s="6"/>
      <c r="F3815" s="6"/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</row>
    <row r="3816" spans="1:19" x14ac:dyDescent="0.2">
      <c r="A3816" s="6"/>
      <c r="B3816" s="6"/>
      <c r="C3816" s="6"/>
      <c r="D3816" s="6"/>
      <c r="E3816" s="6"/>
      <c r="F3816" s="6"/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</row>
    <row r="3817" spans="1:19" x14ac:dyDescent="0.2">
      <c r="A3817" s="6"/>
      <c r="B3817" s="6"/>
      <c r="C3817" s="6"/>
      <c r="D3817" s="6"/>
      <c r="E3817" s="6"/>
      <c r="F3817" s="6"/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</row>
    <row r="3818" spans="1:19" x14ac:dyDescent="0.2">
      <c r="A3818" s="6"/>
      <c r="B3818" s="6"/>
      <c r="C3818" s="6"/>
      <c r="D3818" s="6"/>
      <c r="E3818" s="6"/>
      <c r="F3818" s="6"/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</row>
    <row r="3819" spans="1:19" x14ac:dyDescent="0.2">
      <c r="A3819" s="6"/>
      <c r="B3819" s="6"/>
      <c r="C3819" s="6"/>
      <c r="D3819" s="6"/>
      <c r="E3819" s="6"/>
      <c r="F3819" s="6"/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</row>
    <row r="3820" spans="1:19" x14ac:dyDescent="0.2">
      <c r="A3820" s="6"/>
      <c r="B3820" s="6"/>
      <c r="C3820" s="6"/>
      <c r="D3820" s="6"/>
      <c r="E3820" s="6"/>
      <c r="F3820" s="6"/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</row>
    <row r="3821" spans="1:19" x14ac:dyDescent="0.2">
      <c r="A3821" s="6"/>
      <c r="B3821" s="6"/>
      <c r="C3821" s="6"/>
      <c r="D3821" s="6"/>
      <c r="E3821" s="6"/>
      <c r="F3821" s="6"/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</row>
    <row r="3822" spans="1:19" x14ac:dyDescent="0.2">
      <c r="A3822" s="6"/>
      <c r="B3822" s="6"/>
      <c r="C3822" s="6"/>
      <c r="D3822" s="6"/>
      <c r="E3822" s="6"/>
      <c r="F3822" s="6"/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</row>
    <row r="3823" spans="1:19" x14ac:dyDescent="0.2">
      <c r="A3823" s="6"/>
      <c r="B3823" s="6"/>
      <c r="C3823" s="6"/>
      <c r="D3823" s="6"/>
      <c r="E3823" s="6"/>
      <c r="F3823" s="6"/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</row>
    <row r="3824" spans="1:19" x14ac:dyDescent="0.2">
      <c r="A3824" s="6"/>
      <c r="B3824" s="6"/>
      <c r="C3824" s="6"/>
      <c r="D3824" s="6"/>
      <c r="E3824" s="6"/>
      <c r="F3824" s="6"/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</row>
    <row r="3825" spans="1:19" x14ac:dyDescent="0.2">
      <c r="A3825" s="6"/>
      <c r="B3825" s="6"/>
      <c r="C3825" s="6"/>
      <c r="D3825" s="6"/>
      <c r="E3825" s="6"/>
      <c r="F3825" s="6"/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</row>
    <row r="3826" spans="1:19" x14ac:dyDescent="0.2">
      <c r="A3826" s="6"/>
      <c r="B3826" s="6"/>
      <c r="C3826" s="6"/>
      <c r="D3826" s="6"/>
      <c r="E3826" s="6"/>
      <c r="F3826" s="6"/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</row>
    <row r="3827" spans="1:19" x14ac:dyDescent="0.2">
      <c r="A3827" s="6"/>
      <c r="B3827" s="6"/>
      <c r="C3827" s="6"/>
      <c r="D3827" s="6"/>
      <c r="E3827" s="6"/>
      <c r="F3827" s="6"/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</row>
    <row r="3828" spans="1:19" x14ac:dyDescent="0.2">
      <c r="A3828" s="6"/>
      <c r="B3828" s="6"/>
      <c r="C3828" s="6"/>
      <c r="D3828" s="6"/>
      <c r="E3828" s="6"/>
      <c r="F3828" s="6"/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</row>
    <row r="3829" spans="1:19" x14ac:dyDescent="0.2">
      <c r="A3829" s="6"/>
      <c r="B3829" s="6"/>
      <c r="C3829" s="6"/>
      <c r="D3829" s="6"/>
      <c r="E3829" s="6"/>
      <c r="F3829" s="6"/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</row>
    <row r="3830" spans="1:19" x14ac:dyDescent="0.2">
      <c r="A3830" s="6"/>
      <c r="B3830" s="6"/>
      <c r="C3830" s="6"/>
      <c r="D3830" s="6"/>
      <c r="E3830" s="6"/>
      <c r="F3830" s="6"/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</row>
    <row r="3831" spans="1:19" x14ac:dyDescent="0.2">
      <c r="A3831" s="6"/>
      <c r="B3831" s="6"/>
      <c r="C3831" s="6"/>
      <c r="D3831" s="6"/>
      <c r="E3831" s="6"/>
      <c r="F3831" s="6"/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</row>
    <row r="3832" spans="1:19" x14ac:dyDescent="0.2">
      <c r="A3832" s="6"/>
      <c r="B3832" s="6"/>
      <c r="C3832" s="6"/>
      <c r="D3832" s="6"/>
      <c r="E3832" s="6"/>
      <c r="F3832" s="6"/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</row>
    <row r="3833" spans="1:19" x14ac:dyDescent="0.2">
      <c r="A3833" s="6"/>
      <c r="B3833" s="6"/>
      <c r="C3833" s="6"/>
      <c r="D3833" s="6"/>
      <c r="E3833" s="6"/>
      <c r="F3833" s="6"/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</row>
    <row r="3834" spans="1:19" x14ac:dyDescent="0.2">
      <c r="A3834" s="6"/>
      <c r="B3834" s="6"/>
      <c r="C3834" s="6"/>
      <c r="D3834" s="6"/>
      <c r="E3834" s="6"/>
      <c r="F3834" s="6"/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</row>
    <row r="3835" spans="1:19" x14ac:dyDescent="0.2">
      <c r="A3835" s="6"/>
      <c r="B3835" s="6"/>
      <c r="C3835" s="6"/>
      <c r="D3835" s="6"/>
      <c r="E3835" s="6"/>
      <c r="F3835" s="6"/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</row>
    <row r="3836" spans="1:19" x14ac:dyDescent="0.2">
      <c r="A3836" s="6"/>
      <c r="B3836" s="6"/>
      <c r="C3836" s="6"/>
      <c r="D3836" s="6"/>
      <c r="E3836" s="6"/>
      <c r="F3836" s="6"/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</row>
    <row r="3837" spans="1:19" x14ac:dyDescent="0.2">
      <c r="A3837" s="6"/>
      <c r="B3837" s="6"/>
      <c r="C3837" s="6"/>
      <c r="D3837" s="6"/>
      <c r="E3837" s="6"/>
      <c r="F3837" s="6"/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</row>
    <row r="3838" spans="1:19" x14ac:dyDescent="0.2">
      <c r="A3838" s="6"/>
      <c r="B3838" s="6"/>
      <c r="C3838" s="6"/>
      <c r="D3838" s="6"/>
      <c r="E3838" s="6"/>
      <c r="F3838" s="6"/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</row>
    <row r="3839" spans="1:19" x14ac:dyDescent="0.2">
      <c r="A3839" s="6"/>
      <c r="B3839" s="6"/>
      <c r="C3839" s="6"/>
      <c r="D3839" s="6"/>
      <c r="E3839" s="6"/>
      <c r="F3839" s="6"/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</row>
    <row r="3840" spans="1:19" x14ac:dyDescent="0.2">
      <c r="A3840" s="6"/>
      <c r="B3840" s="6"/>
      <c r="C3840" s="6"/>
      <c r="D3840" s="6"/>
      <c r="E3840" s="6"/>
      <c r="F3840" s="6"/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</row>
    <row r="3841" spans="1:19" x14ac:dyDescent="0.2">
      <c r="A3841" s="6"/>
      <c r="B3841" s="6"/>
      <c r="C3841" s="6"/>
      <c r="D3841" s="6"/>
      <c r="E3841" s="6"/>
      <c r="F3841" s="6"/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</row>
    <row r="3842" spans="1:19" x14ac:dyDescent="0.2">
      <c r="A3842" s="6"/>
      <c r="B3842" s="6"/>
      <c r="C3842" s="6"/>
      <c r="D3842" s="6"/>
      <c r="E3842" s="6"/>
      <c r="F3842" s="6"/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</row>
    <row r="3843" spans="1:19" x14ac:dyDescent="0.2">
      <c r="A3843" s="6"/>
      <c r="B3843" s="6"/>
      <c r="C3843" s="6"/>
      <c r="D3843" s="6"/>
      <c r="E3843" s="6"/>
      <c r="F3843" s="6"/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</row>
    <row r="3844" spans="1:19" x14ac:dyDescent="0.2">
      <c r="A3844" s="6"/>
      <c r="B3844" s="6"/>
      <c r="C3844" s="6"/>
      <c r="D3844" s="6"/>
      <c r="E3844" s="6"/>
      <c r="F3844" s="6"/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</row>
    <row r="3845" spans="1:19" x14ac:dyDescent="0.2">
      <c r="A3845" s="6"/>
      <c r="B3845" s="6"/>
      <c r="C3845" s="6"/>
      <c r="D3845" s="6"/>
      <c r="E3845" s="6"/>
      <c r="F3845" s="6"/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</row>
    <row r="3846" spans="1:19" x14ac:dyDescent="0.2">
      <c r="A3846" s="6"/>
      <c r="B3846" s="6"/>
      <c r="C3846" s="6"/>
      <c r="D3846" s="6"/>
      <c r="E3846" s="6"/>
      <c r="F3846" s="6"/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</row>
    <row r="3847" spans="1:19" x14ac:dyDescent="0.2">
      <c r="A3847" s="6"/>
      <c r="B3847" s="6"/>
      <c r="C3847" s="6"/>
      <c r="D3847" s="6"/>
      <c r="E3847" s="6"/>
      <c r="F3847" s="6"/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</row>
    <row r="3848" spans="1:19" x14ac:dyDescent="0.2">
      <c r="A3848" s="6"/>
      <c r="B3848" s="6"/>
      <c r="C3848" s="6"/>
      <c r="D3848" s="6"/>
      <c r="E3848" s="6"/>
      <c r="F3848" s="6"/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</row>
    <row r="3849" spans="1:19" x14ac:dyDescent="0.2">
      <c r="A3849" s="6"/>
      <c r="B3849" s="6"/>
      <c r="C3849" s="6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</row>
    <row r="3850" spans="1:19" x14ac:dyDescent="0.2">
      <c r="A3850" s="6"/>
      <c r="B3850" s="6"/>
      <c r="C3850" s="6"/>
      <c r="D3850" s="6"/>
      <c r="E3850" s="6"/>
      <c r="F3850" s="6"/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</row>
    <row r="3851" spans="1:19" x14ac:dyDescent="0.2">
      <c r="A3851" s="6"/>
      <c r="B3851" s="6"/>
      <c r="C3851" s="6"/>
      <c r="D3851" s="6"/>
      <c r="E3851" s="6"/>
      <c r="F3851" s="6"/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</row>
    <row r="3852" spans="1:19" x14ac:dyDescent="0.2">
      <c r="A3852" s="6"/>
      <c r="B3852" s="6"/>
      <c r="C3852" s="6"/>
      <c r="D3852" s="6"/>
      <c r="E3852" s="6"/>
      <c r="F3852" s="6"/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</row>
    <row r="3853" spans="1:19" x14ac:dyDescent="0.2">
      <c r="A3853" s="6"/>
      <c r="B3853" s="6"/>
      <c r="C3853" s="6"/>
      <c r="D3853" s="6"/>
      <c r="E3853" s="6"/>
      <c r="F3853" s="6"/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</row>
    <row r="3854" spans="1:19" x14ac:dyDescent="0.2">
      <c r="A3854" s="6"/>
      <c r="B3854" s="6"/>
      <c r="C3854" s="6"/>
      <c r="D3854" s="6"/>
      <c r="E3854" s="6"/>
      <c r="F3854" s="6"/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</row>
    <row r="3855" spans="1:19" x14ac:dyDescent="0.2">
      <c r="A3855" s="6"/>
      <c r="B3855" s="6"/>
      <c r="C3855" s="6"/>
      <c r="D3855" s="6"/>
      <c r="E3855" s="6"/>
      <c r="F3855" s="6"/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</row>
    <row r="3856" spans="1:19" x14ac:dyDescent="0.2">
      <c r="A3856" s="6"/>
      <c r="B3856" s="6"/>
      <c r="C3856" s="6"/>
      <c r="D3856" s="6"/>
      <c r="E3856" s="6"/>
      <c r="F3856" s="6"/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</row>
    <row r="3857" spans="1:19" x14ac:dyDescent="0.2">
      <c r="A3857" s="6"/>
      <c r="B3857" s="6"/>
      <c r="C3857" s="6"/>
      <c r="D3857" s="6"/>
      <c r="E3857" s="6"/>
      <c r="F3857" s="6"/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</row>
    <row r="3858" spans="1:19" x14ac:dyDescent="0.2">
      <c r="A3858" s="6"/>
      <c r="B3858" s="6"/>
      <c r="C3858" s="6"/>
      <c r="D3858" s="6"/>
      <c r="E3858" s="6"/>
      <c r="F3858" s="6"/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</row>
    <row r="3859" spans="1:19" x14ac:dyDescent="0.2">
      <c r="A3859" s="6"/>
      <c r="B3859" s="6"/>
      <c r="C3859" s="6"/>
      <c r="D3859" s="6"/>
      <c r="E3859" s="6"/>
      <c r="F3859" s="6"/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</row>
    <row r="3860" spans="1:19" x14ac:dyDescent="0.2">
      <c r="A3860" s="6"/>
      <c r="B3860" s="6"/>
      <c r="C3860" s="6"/>
      <c r="D3860" s="6"/>
      <c r="E3860" s="6"/>
      <c r="F3860" s="6"/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</row>
    <row r="3861" spans="1:19" x14ac:dyDescent="0.2">
      <c r="A3861" s="6"/>
      <c r="B3861" s="6"/>
      <c r="C3861" s="6"/>
      <c r="D3861" s="6"/>
      <c r="E3861" s="6"/>
      <c r="F3861" s="6"/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</row>
    <row r="3862" spans="1:19" x14ac:dyDescent="0.2">
      <c r="A3862" s="6"/>
      <c r="B3862" s="6"/>
      <c r="C3862" s="6"/>
      <c r="D3862" s="6"/>
      <c r="E3862" s="6"/>
      <c r="F3862" s="6"/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</row>
    <row r="3863" spans="1:19" x14ac:dyDescent="0.2">
      <c r="A3863" s="6"/>
      <c r="B3863" s="6"/>
      <c r="C3863" s="6"/>
      <c r="D3863" s="6"/>
      <c r="E3863" s="6"/>
      <c r="F3863" s="6"/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</row>
    <row r="3864" spans="1:19" x14ac:dyDescent="0.2">
      <c r="A3864" s="6"/>
      <c r="B3864" s="6"/>
      <c r="C3864" s="6"/>
      <c r="D3864" s="6"/>
      <c r="E3864" s="6"/>
      <c r="F3864" s="6"/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</row>
    <row r="3865" spans="1:19" x14ac:dyDescent="0.2">
      <c r="A3865" s="6"/>
      <c r="B3865" s="6"/>
      <c r="C3865" s="6"/>
      <c r="D3865" s="6"/>
      <c r="E3865" s="6"/>
      <c r="F3865" s="6"/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</row>
    <row r="3866" spans="1:19" x14ac:dyDescent="0.2">
      <c r="A3866" s="6"/>
      <c r="B3866" s="6"/>
      <c r="C3866" s="6"/>
      <c r="D3866" s="6"/>
      <c r="E3866" s="6"/>
      <c r="F3866" s="6"/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</row>
    <row r="3867" spans="1:19" x14ac:dyDescent="0.2">
      <c r="A3867" s="6"/>
      <c r="B3867" s="6"/>
      <c r="C3867" s="6"/>
      <c r="D3867" s="6"/>
      <c r="E3867" s="6"/>
      <c r="F3867" s="6"/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</row>
    <row r="3868" spans="1:19" x14ac:dyDescent="0.2">
      <c r="A3868" s="6"/>
      <c r="B3868" s="6"/>
      <c r="C3868" s="6"/>
      <c r="D3868" s="6"/>
      <c r="E3868" s="6"/>
      <c r="F3868" s="6"/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</row>
    <row r="3869" spans="1:19" x14ac:dyDescent="0.2">
      <c r="A3869" s="6"/>
      <c r="B3869" s="6"/>
      <c r="C3869" s="6"/>
      <c r="D3869" s="6"/>
      <c r="E3869" s="6"/>
      <c r="F3869" s="6"/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</row>
    <row r="3870" spans="1:19" x14ac:dyDescent="0.2">
      <c r="A3870" s="6"/>
      <c r="B3870" s="6"/>
      <c r="C3870" s="6"/>
      <c r="D3870" s="6"/>
      <c r="E3870" s="6"/>
      <c r="F3870" s="6"/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</row>
    <row r="3871" spans="1:19" x14ac:dyDescent="0.2">
      <c r="A3871" s="6"/>
      <c r="B3871" s="6"/>
      <c r="C3871" s="6"/>
      <c r="D3871" s="6"/>
      <c r="E3871" s="6"/>
      <c r="F3871" s="6"/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</row>
    <row r="3872" spans="1:19" x14ac:dyDescent="0.2">
      <c r="A3872" s="6"/>
      <c r="B3872" s="6"/>
      <c r="C3872" s="6"/>
      <c r="D3872" s="6"/>
      <c r="E3872" s="6"/>
      <c r="F3872" s="6"/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</row>
    <row r="3873" spans="1:19" x14ac:dyDescent="0.2">
      <c r="A3873" s="6"/>
      <c r="B3873" s="6"/>
      <c r="C3873" s="6"/>
      <c r="D3873" s="6"/>
      <c r="E3873" s="6"/>
      <c r="F3873" s="6"/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</row>
    <row r="3874" spans="1:19" x14ac:dyDescent="0.2">
      <c r="A3874" s="6"/>
      <c r="B3874" s="6"/>
      <c r="C3874" s="6"/>
      <c r="D3874" s="6"/>
      <c r="E3874" s="6"/>
      <c r="F3874" s="6"/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</row>
    <row r="3875" spans="1:19" x14ac:dyDescent="0.2">
      <c r="A3875" s="6"/>
      <c r="B3875" s="6"/>
      <c r="C3875" s="6"/>
      <c r="D3875" s="6"/>
      <c r="E3875" s="6"/>
      <c r="F3875" s="6"/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</row>
    <row r="3876" spans="1:19" x14ac:dyDescent="0.2">
      <c r="A3876" s="6"/>
      <c r="B3876" s="6"/>
      <c r="C3876" s="6"/>
      <c r="D3876" s="6"/>
      <c r="E3876" s="6"/>
      <c r="F3876" s="6"/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</row>
    <row r="3877" spans="1:19" x14ac:dyDescent="0.2">
      <c r="A3877" s="6"/>
      <c r="B3877" s="6"/>
      <c r="C3877" s="6"/>
      <c r="D3877" s="6"/>
      <c r="E3877" s="6"/>
      <c r="F3877" s="6"/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</row>
    <row r="3878" spans="1:19" x14ac:dyDescent="0.2">
      <c r="A3878" s="6"/>
      <c r="B3878" s="6"/>
      <c r="C3878" s="6"/>
      <c r="D3878" s="6"/>
      <c r="E3878" s="6"/>
      <c r="F3878" s="6"/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</row>
    <row r="3879" spans="1:19" x14ac:dyDescent="0.2">
      <c r="A3879" s="6"/>
      <c r="B3879" s="6"/>
      <c r="C3879" s="6"/>
      <c r="D3879" s="6"/>
      <c r="E3879" s="6"/>
      <c r="F3879" s="6"/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</row>
    <row r="3880" spans="1:19" x14ac:dyDescent="0.2">
      <c r="A3880" s="6"/>
      <c r="B3880" s="6"/>
      <c r="C3880" s="6"/>
      <c r="D3880" s="6"/>
      <c r="E3880" s="6"/>
      <c r="F3880" s="6"/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</row>
    <row r="3881" spans="1:19" x14ac:dyDescent="0.2">
      <c r="A3881" s="6"/>
      <c r="B3881" s="6"/>
      <c r="C3881" s="6"/>
      <c r="D3881" s="6"/>
      <c r="E3881" s="6"/>
      <c r="F3881" s="6"/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</row>
    <row r="3882" spans="1:19" x14ac:dyDescent="0.2">
      <c r="A3882" s="6"/>
      <c r="B3882" s="6"/>
      <c r="C3882" s="6"/>
      <c r="D3882" s="6"/>
      <c r="E3882" s="6"/>
      <c r="F3882" s="6"/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</row>
    <row r="3883" spans="1:19" x14ac:dyDescent="0.2">
      <c r="A3883" s="6"/>
      <c r="B3883" s="6"/>
      <c r="C3883" s="6"/>
      <c r="D3883" s="6"/>
      <c r="E3883" s="6"/>
      <c r="F3883" s="6"/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</row>
    <row r="3884" spans="1:19" x14ac:dyDescent="0.2">
      <c r="A3884" s="6"/>
      <c r="B3884" s="6"/>
      <c r="C3884" s="6"/>
      <c r="D3884" s="6"/>
      <c r="E3884" s="6"/>
      <c r="F3884" s="6"/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</row>
    <row r="3885" spans="1:19" x14ac:dyDescent="0.2">
      <c r="A3885" s="6"/>
      <c r="B3885" s="6"/>
      <c r="C3885" s="6"/>
      <c r="D3885" s="6"/>
      <c r="E3885" s="6"/>
      <c r="F3885" s="6"/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</row>
    <row r="3886" spans="1:19" x14ac:dyDescent="0.2">
      <c r="A3886" s="6"/>
      <c r="B3886" s="6"/>
      <c r="C3886" s="6"/>
      <c r="D3886" s="6"/>
      <c r="E3886" s="6"/>
      <c r="F3886" s="6"/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</row>
    <row r="3887" spans="1:19" x14ac:dyDescent="0.2">
      <c r="A3887" s="6"/>
      <c r="B3887" s="6"/>
      <c r="C3887" s="6"/>
      <c r="D3887" s="6"/>
      <c r="E3887" s="6"/>
      <c r="F3887" s="6"/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</row>
    <row r="3888" spans="1:19" x14ac:dyDescent="0.2">
      <c r="A3888" s="6"/>
      <c r="B3888" s="6"/>
      <c r="C3888" s="6"/>
      <c r="D3888" s="6"/>
      <c r="E3888" s="6"/>
      <c r="F3888" s="6"/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</row>
    <row r="3889" spans="1:19" x14ac:dyDescent="0.2">
      <c r="A3889" s="6"/>
      <c r="B3889" s="6"/>
      <c r="C3889" s="6"/>
      <c r="D3889" s="6"/>
      <c r="E3889" s="6"/>
      <c r="F3889" s="6"/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</row>
    <row r="3890" spans="1:19" x14ac:dyDescent="0.2">
      <c r="A3890" s="6"/>
      <c r="B3890" s="6"/>
      <c r="C3890" s="6"/>
      <c r="D3890" s="6"/>
      <c r="E3890" s="6"/>
      <c r="F3890" s="6"/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</row>
    <row r="3891" spans="1:19" x14ac:dyDescent="0.2">
      <c r="A3891" s="6"/>
      <c r="B3891" s="6"/>
      <c r="C3891" s="6"/>
      <c r="D3891" s="6"/>
      <c r="E3891" s="6"/>
      <c r="F3891" s="6"/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</row>
    <row r="3892" spans="1:19" x14ac:dyDescent="0.2">
      <c r="A3892" s="6"/>
      <c r="B3892" s="6"/>
      <c r="C3892" s="6"/>
      <c r="D3892" s="6"/>
      <c r="E3892" s="6"/>
      <c r="F3892" s="6"/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</row>
    <row r="3893" spans="1:19" x14ac:dyDescent="0.2">
      <c r="A3893" s="6"/>
      <c r="B3893" s="6"/>
      <c r="C3893" s="6"/>
      <c r="D3893" s="6"/>
      <c r="E3893" s="6"/>
      <c r="F3893" s="6"/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</row>
    <row r="3894" spans="1:19" x14ac:dyDescent="0.2">
      <c r="A3894" s="6"/>
      <c r="B3894" s="6"/>
      <c r="C3894" s="6"/>
      <c r="D3894" s="6"/>
      <c r="E3894" s="6"/>
      <c r="F3894" s="6"/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</row>
    <row r="3895" spans="1:19" x14ac:dyDescent="0.2">
      <c r="A3895" s="6"/>
      <c r="B3895" s="6"/>
      <c r="C3895" s="6"/>
      <c r="D3895" s="6"/>
      <c r="E3895" s="6"/>
      <c r="F3895" s="6"/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</row>
    <row r="3896" spans="1:19" x14ac:dyDescent="0.2">
      <c r="A3896" s="6"/>
      <c r="B3896" s="6"/>
      <c r="C3896" s="6"/>
      <c r="D3896" s="6"/>
      <c r="E3896" s="6"/>
      <c r="F3896" s="6"/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</row>
    <row r="3897" spans="1:19" x14ac:dyDescent="0.2">
      <c r="A3897" s="6"/>
      <c r="B3897" s="6"/>
      <c r="C3897" s="6"/>
      <c r="D3897" s="6"/>
      <c r="E3897" s="6"/>
      <c r="F3897" s="6"/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</row>
    <row r="3898" spans="1:19" x14ac:dyDescent="0.2">
      <c r="A3898" s="6"/>
      <c r="B3898" s="6"/>
      <c r="C3898" s="6"/>
      <c r="D3898" s="6"/>
      <c r="E3898" s="6"/>
      <c r="F3898" s="6"/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</row>
    <row r="3899" spans="1:19" x14ac:dyDescent="0.2">
      <c r="A3899" s="6"/>
      <c r="B3899" s="6"/>
      <c r="C3899" s="6"/>
      <c r="D3899" s="6"/>
      <c r="E3899" s="6"/>
      <c r="F3899" s="6"/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</row>
    <row r="3900" spans="1:19" x14ac:dyDescent="0.2">
      <c r="A3900" s="6"/>
      <c r="B3900" s="6"/>
      <c r="C3900" s="6"/>
      <c r="D3900" s="6"/>
      <c r="E3900" s="6"/>
      <c r="F3900" s="6"/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</row>
    <row r="3901" spans="1:19" x14ac:dyDescent="0.2">
      <c r="A3901" s="6"/>
      <c r="B3901" s="6"/>
      <c r="C3901" s="6"/>
      <c r="D3901" s="6"/>
      <c r="E3901" s="6"/>
      <c r="F3901" s="6"/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</row>
    <row r="3902" spans="1:19" x14ac:dyDescent="0.2">
      <c r="A3902" s="6"/>
      <c r="B3902" s="6"/>
      <c r="C3902" s="6"/>
      <c r="D3902" s="6"/>
      <c r="E3902" s="6"/>
      <c r="F3902" s="6"/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</row>
    <row r="3903" spans="1:19" x14ac:dyDescent="0.2">
      <c r="A3903" s="6"/>
      <c r="B3903" s="6"/>
      <c r="C3903" s="6"/>
      <c r="D3903" s="6"/>
      <c r="E3903" s="6"/>
      <c r="F3903" s="6"/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</row>
    <row r="3904" spans="1:19" x14ac:dyDescent="0.2">
      <c r="A3904" s="6"/>
      <c r="B3904" s="6"/>
      <c r="C3904" s="6"/>
      <c r="D3904" s="6"/>
      <c r="E3904" s="6"/>
      <c r="F3904" s="6"/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</row>
    <row r="3905" spans="1:19" x14ac:dyDescent="0.2">
      <c r="A3905" s="6"/>
      <c r="B3905" s="6"/>
      <c r="C3905" s="6"/>
      <c r="D3905" s="6"/>
      <c r="E3905" s="6"/>
      <c r="F3905" s="6"/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</row>
    <row r="3906" spans="1:19" x14ac:dyDescent="0.2">
      <c r="A3906" s="6"/>
      <c r="B3906" s="6"/>
      <c r="C3906" s="6"/>
      <c r="D3906" s="6"/>
      <c r="E3906" s="6"/>
      <c r="F3906" s="6"/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</row>
    <row r="3907" spans="1:19" x14ac:dyDescent="0.2">
      <c r="A3907" s="6"/>
      <c r="B3907" s="6"/>
      <c r="C3907" s="6"/>
      <c r="D3907" s="6"/>
      <c r="E3907" s="6"/>
      <c r="F3907" s="6"/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</row>
    <row r="3908" spans="1:19" x14ac:dyDescent="0.2">
      <c r="A3908" s="6"/>
      <c r="B3908" s="6"/>
      <c r="C3908" s="6"/>
      <c r="D3908" s="6"/>
      <c r="E3908" s="6"/>
      <c r="F3908" s="6"/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</row>
    <row r="3909" spans="1:19" x14ac:dyDescent="0.2">
      <c r="A3909" s="6"/>
      <c r="B3909" s="6"/>
      <c r="C3909" s="6"/>
      <c r="D3909" s="6"/>
      <c r="E3909" s="6"/>
      <c r="F3909" s="6"/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</row>
    <row r="3910" spans="1:19" x14ac:dyDescent="0.2">
      <c r="A3910" s="6"/>
      <c r="B3910" s="6"/>
      <c r="C3910" s="6"/>
      <c r="D3910" s="6"/>
      <c r="E3910" s="6"/>
      <c r="F3910" s="6"/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</row>
    <row r="3911" spans="1:19" x14ac:dyDescent="0.2">
      <c r="A3911" s="6"/>
      <c r="B3911" s="6"/>
      <c r="C3911" s="6"/>
      <c r="D3911" s="6"/>
      <c r="E3911" s="6"/>
      <c r="F3911" s="6"/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</row>
    <row r="3912" spans="1:19" x14ac:dyDescent="0.2">
      <c r="A3912" s="6"/>
      <c r="B3912" s="6"/>
      <c r="C3912" s="6"/>
      <c r="D3912" s="6"/>
      <c r="E3912" s="6"/>
      <c r="F3912" s="6"/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</row>
    <row r="3913" spans="1:19" x14ac:dyDescent="0.2">
      <c r="A3913" s="6"/>
      <c r="B3913" s="6"/>
      <c r="C3913" s="6"/>
      <c r="D3913" s="6"/>
      <c r="E3913" s="6"/>
      <c r="F3913" s="6"/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</row>
    <row r="3914" spans="1:19" x14ac:dyDescent="0.2">
      <c r="A3914" s="6"/>
      <c r="B3914" s="6"/>
      <c r="C3914" s="6"/>
      <c r="D3914" s="6"/>
      <c r="E3914" s="6"/>
      <c r="F3914" s="6"/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</row>
    <row r="3915" spans="1:19" x14ac:dyDescent="0.2">
      <c r="A3915" s="6"/>
      <c r="B3915" s="6"/>
      <c r="C3915" s="6"/>
      <c r="D3915" s="6"/>
      <c r="E3915" s="6"/>
      <c r="F3915" s="6"/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</row>
    <row r="3916" spans="1:19" x14ac:dyDescent="0.2">
      <c r="A3916" s="6"/>
      <c r="B3916" s="6"/>
      <c r="C3916" s="6"/>
      <c r="D3916" s="6"/>
      <c r="E3916" s="6"/>
      <c r="F3916" s="6"/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</row>
    <row r="3917" spans="1:19" x14ac:dyDescent="0.2">
      <c r="A3917" s="6"/>
      <c r="B3917" s="6"/>
      <c r="C3917" s="6"/>
      <c r="D3917" s="6"/>
      <c r="E3917" s="6"/>
      <c r="F3917" s="6"/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</row>
    <row r="3918" spans="1:19" x14ac:dyDescent="0.2">
      <c r="A3918" s="6"/>
      <c r="B3918" s="6"/>
      <c r="C3918" s="6"/>
      <c r="D3918" s="6"/>
      <c r="E3918" s="6"/>
      <c r="F3918" s="6"/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</row>
    <row r="3919" spans="1:19" x14ac:dyDescent="0.2">
      <c r="A3919" s="6"/>
      <c r="B3919" s="6"/>
      <c r="C3919" s="6"/>
      <c r="D3919" s="6"/>
      <c r="E3919" s="6"/>
      <c r="F3919" s="6"/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</row>
    <row r="3920" spans="1:19" x14ac:dyDescent="0.2">
      <c r="A3920" s="6"/>
      <c r="B3920" s="6"/>
      <c r="C3920" s="6"/>
      <c r="D3920" s="6"/>
      <c r="E3920" s="6"/>
      <c r="F3920" s="6"/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</row>
    <row r="3921" spans="1:19" x14ac:dyDescent="0.2">
      <c r="A3921" s="6"/>
      <c r="B3921" s="6"/>
      <c r="C3921" s="6"/>
      <c r="D3921" s="6"/>
      <c r="E3921" s="6"/>
      <c r="F3921" s="6"/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</row>
    <row r="3922" spans="1:19" x14ac:dyDescent="0.2">
      <c r="A3922" s="6"/>
      <c r="B3922" s="6"/>
      <c r="C3922" s="6"/>
      <c r="D3922" s="6"/>
      <c r="E3922" s="6"/>
      <c r="F3922" s="6"/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</row>
    <row r="3923" spans="1:19" x14ac:dyDescent="0.2">
      <c r="A3923" s="6"/>
      <c r="B3923" s="6"/>
      <c r="C3923" s="6"/>
      <c r="D3923" s="6"/>
      <c r="E3923" s="6"/>
      <c r="F3923" s="6"/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6"/>
      <c r="R3923" s="6"/>
      <c r="S3923" s="6"/>
    </row>
    <row r="3924" spans="1:19" x14ac:dyDescent="0.2">
      <c r="A3924" s="6"/>
      <c r="B3924" s="6"/>
      <c r="C3924" s="6"/>
      <c r="D3924" s="6"/>
      <c r="E3924" s="6"/>
      <c r="F3924" s="6"/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</row>
    <row r="3925" spans="1:19" x14ac:dyDescent="0.2">
      <c r="A3925" s="6"/>
      <c r="B3925" s="6"/>
      <c r="C3925" s="6"/>
      <c r="D3925" s="6"/>
      <c r="E3925" s="6"/>
      <c r="F3925" s="6"/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</row>
    <row r="3926" spans="1:19" x14ac:dyDescent="0.2">
      <c r="A3926" s="6"/>
      <c r="B3926" s="6"/>
      <c r="C3926" s="6"/>
      <c r="D3926" s="6"/>
      <c r="E3926" s="6"/>
      <c r="F3926" s="6"/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</row>
    <row r="3927" spans="1:19" x14ac:dyDescent="0.2">
      <c r="A3927" s="6"/>
      <c r="B3927" s="6"/>
      <c r="C3927" s="6"/>
      <c r="D3927" s="6"/>
      <c r="E3927" s="6"/>
      <c r="F3927" s="6"/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</row>
    <row r="3928" spans="1:19" x14ac:dyDescent="0.2">
      <c r="A3928" s="6"/>
      <c r="B3928" s="6"/>
      <c r="C3928" s="6"/>
      <c r="D3928" s="6"/>
      <c r="E3928" s="6"/>
      <c r="F3928" s="6"/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</row>
    <row r="3929" spans="1:19" x14ac:dyDescent="0.2">
      <c r="A3929" s="6"/>
      <c r="B3929" s="6"/>
      <c r="C3929" s="6"/>
      <c r="D3929" s="6"/>
      <c r="E3929" s="6"/>
      <c r="F3929" s="6"/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</row>
    <row r="3930" spans="1:19" x14ac:dyDescent="0.2">
      <c r="A3930" s="6"/>
      <c r="B3930" s="6"/>
      <c r="C3930" s="6"/>
      <c r="D3930" s="6"/>
      <c r="E3930" s="6"/>
      <c r="F3930" s="6"/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</row>
    <row r="3931" spans="1:19" x14ac:dyDescent="0.2">
      <c r="A3931" s="6"/>
      <c r="B3931" s="6"/>
      <c r="C3931" s="6"/>
      <c r="D3931" s="6"/>
      <c r="E3931" s="6"/>
      <c r="F3931" s="6"/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</row>
    <row r="3932" spans="1:19" x14ac:dyDescent="0.2">
      <c r="A3932" s="6"/>
      <c r="B3932" s="6"/>
      <c r="C3932" s="6"/>
      <c r="D3932" s="6"/>
      <c r="E3932" s="6"/>
      <c r="F3932" s="6"/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</row>
    <row r="3933" spans="1:19" x14ac:dyDescent="0.2">
      <c r="A3933" s="6"/>
      <c r="B3933" s="6"/>
      <c r="C3933" s="6"/>
      <c r="D3933" s="6"/>
      <c r="E3933" s="6"/>
      <c r="F3933" s="6"/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</row>
    <row r="3934" spans="1:19" x14ac:dyDescent="0.2">
      <c r="A3934" s="6"/>
      <c r="B3934" s="6"/>
      <c r="C3934" s="6"/>
      <c r="D3934" s="6"/>
      <c r="E3934" s="6"/>
      <c r="F3934" s="6"/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</row>
    <row r="3935" spans="1:19" x14ac:dyDescent="0.2">
      <c r="A3935" s="6"/>
      <c r="B3935" s="6"/>
      <c r="C3935" s="6"/>
      <c r="D3935" s="6"/>
      <c r="E3935" s="6"/>
      <c r="F3935" s="6"/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</row>
    <row r="3936" spans="1:19" x14ac:dyDescent="0.2">
      <c r="A3936" s="6"/>
      <c r="B3936" s="6"/>
      <c r="C3936" s="6"/>
      <c r="D3936" s="6"/>
      <c r="E3936" s="6"/>
      <c r="F3936" s="6"/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</row>
    <row r="3937" spans="1:19" x14ac:dyDescent="0.2">
      <c r="A3937" s="6"/>
      <c r="B3937" s="6"/>
      <c r="C3937" s="6"/>
      <c r="D3937" s="6"/>
      <c r="E3937" s="6"/>
      <c r="F3937" s="6"/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</row>
    <row r="3938" spans="1:19" x14ac:dyDescent="0.2">
      <c r="A3938" s="6"/>
      <c r="B3938" s="6"/>
      <c r="C3938" s="6"/>
      <c r="D3938" s="6"/>
      <c r="E3938" s="6"/>
      <c r="F3938" s="6"/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</row>
    <row r="3939" spans="1:19" x14ac:dyDescent="0.2">
      <c r="A3939" s="6"/>
      <c r="B3939" s="6"/>
      <c r="C3939" s="6"/>
      <c r="D3939" s="6"/>
      <c r="E3939" s="6"/>
      <c r="F3939" s="6"/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</row>
    <row r="3940" spans="1:19" x14ac:dyDescent="0.2">
      <c r="A3940" s="6"/>
      <c r="B3940" s="6"/>
      <c r="C3940" s="6"/>
      <c r="D3940" s="6"/>
      <c r="E3940" s="6"/>
      <c r="F3940" s="6"/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</row>
    <row r="3941" spans="1:19" x14ac:dyDescent="0.2">
      <c r="A3941" s="6"/>
      <c r="B3941" s="6"/>
      <c r="C3941" s="6"/>
      <c r="D3941" s="6"/>
      <c r="E3941" s="6"/>
      <c r="F3941" s="6"/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</row>
    <row r="3942" spans="1:19" x14ac:dyDescent="0.2">
      <c r="A3942" s="6"/>
      <c r="B3942" s="6"/>
      <c r="C3942" s="6"/>
      <c r="D3942" s="6"/>
      <c r="E3942" s="6"/>
      <c r="F3942" s="6"/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</row>
    <row r="3943" spans="1:19" x14ac:dyDescent="0.2">
      <c r="A3943" s="6"/>
      <c r="B3943" s="6"/>
      <c r="C3943" s="6"/>
      <c r="D3943" s="6"/>
      <c r="E3943" s="6"/>
      <c r="F3943" s="6"/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</row>
    <row r="3944" spans="1:19" x14ac:dyDescent="0.2">
      <c r="A3944" s="6"/>
      <c r="B3944" s="6"/>
      <c r="C3944" s="6"/>
      <c r="D3944" s="6"/>
      <c r="E3944" s="6"/>
      <c r="F3944" s="6"/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</row>
    <row r="3945" spans="1:19" x14ac:dyDescent="0.2">
      <c r="A3945" s="6"/>
      <c r="B3945" s="6"/>
      <c r="C3945" s="6"/>
      <c r="D3945" s="6"/>
      <c r="E3945" s="6"/>
      <c r="F3945" s="6"/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</row>
    <row r="3946" spans="1:19" x14ac:dyDescent="0.2">
      <c r="A3946" s="6"/>
      <c r="B3946" s="6"/>
      <c r="C3946" s="6"/>
      <c r="D3946" s="6"/>
      <c r="E3946" s="6"/>
      <c r="F3946" s="6"/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</row>
    <row r="3947" spans="1:19" x14ac:dyDescent="0.2">
      <c r="A3947" s="6"/>
      <c r="B3947" s="6"/>
      <c r="C3947" s="6"/>
      <c r="D3947" s="6"/>
      <c r="E3947" s="6"/>
      <c r="F3947" s="6"/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</row>
    <row r="3948" spans="1:19" x14ac:dyDescent="0.2">
      <c r="A3948" s="6"/>
      <c r="B3948" s="6"/>
      <c r="C3948" s="6"/>
      <c r="D3948" s="6"/>
      <c r="E3948" s="6"/>
      <c r="F3948" s="6"/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</row>
    <row r="3949" spans="1:19" x14ac:dyDescent="0.2">
      <c r="A3949" s="6"/>
      <c r="B3949" s="6"/>
      <c r="C3949" s="6"/>
      <c r="D3949" s="6"/>
      <c r="E3949" s="6"/>
      <c r="F3949" s="6"/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</row>
    <row r="3950" spans="1:19" x14ac:dyDescent="0.2">
      <c r="A3950" s="6"/>
      <c r="B3950" s="6"/>
      <c r="C3950" s="6"/>
      <c r="D3950" s="6"/>
      <c r="E3950" s="6"/>
      <c r="F3950" s="6"/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</row>
    <row r="3951" spans="1:19" x14ac:dyDescent="0.2">
      <c r="A3951" s="6"/>
      <c r="B3951" s="6"/>
      <c r="C3951" s="6"/>
      <c r="D3951" s="6"/>
      <c r="E3951" s="6"/>
      <c r="F3951" s="6"/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</row>
    <row r="3952" spans="1:19" x14ac:dyDescent="0.2">
      <c r="A3952" s="6"/>
      <c r="B3952" s="6"/>
      <c r="C3952" s="6"/>
      <c r="D3952" s="6"/>
      <c r="E3952" s="6"/>
      <c r="F3952" s="6"/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</row>
    <row r="3953" spans="1:19" x14ac:dyDescent="0.2">
      <c r="A3953" s="6"/>
      <c r="B3953" s="6"/>
      <c r="C3953" s="6"/>
      <c r="D3953" s="6"/>
      <c r="E3953" s="6"/>
      <c r="F3953" s="6"/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</row>
    <row r="3954" spans="1:19" x14ac:dyDescent="0.2">
      <c r="A3954" s="6"/>
      <c r="B3954" s="6"/>
      <c r="C3954" s="6"/>
      <c r="D3954" s="6"/>
      <c r="E3954" s="6"/>
      <c r="F3954" s="6"/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</row>
    <row r="3955" spans="1:19" x14ac:dyDescent="0.2">
      <c r="A3955" s="6"/>
      <c r="B3955" s="6"/>
      <c r="C3955" s="6"/>
      <c r="D3955" s="6"/>
      <c r="E3955" s="6"/>
      <c r="F3955" s="6"/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</row>
    <row r="3956" spans="1:19" x14ac:dyDescent="0.2">
      <c r="A3956" s="6"/>
      <c r="B3956" s="6"/>
      <c r="C3956" s="6"/>
      <c r="D3956" s="6"/>
      <c r="E3956" s="6"/>
      <c r="F3956" s="6"/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</row>
    <row r="3957" spans="1:19" x14ac:dyDescent="0.2">
      <c r="A3957" s="6"/>
      <c r="B3957" s="6"/>
      <c r="C3957" s="6"/>
      <c r="D3957" s="6"/>
      <c r="E3957" s="6"/>
      <c r="F3957" s="6"/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6"/>
      <c r="R3957" s="6"/>
      <c r="S3957" s="6"/>
    </row>
    <row r="3958" spans="1:19" x14ac:dyDescent="0.2">
      <c r="A3958" s="6"/>
      <c r="B3958" s="6"/>
      <c r="C3958" s="6"/>
      <c r="D3958" s="6"/>
      <c r="E3958" s="6"/>
      <c r="F3958" s="6"/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</row>
    <row r="3959" spans="1:19" x14ac:dyDescent="0.2">
      <c r="A3959" s="6"/>
      <c r="B3959" s="6"/>
      <c r="C3959" s="6"/>
      <c r="D3959" s="6"/>
      <c r="E3959" s="6"/>
      <c r="F3959" s="6"/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</row>
    <row r="3960" spans="1:19" x14ac:dyDescent="0.2">
      <c r="A3960" s="6"/>
      <c r="B3960" s="6"/>
      <c r="C3960" s="6"/>
      <c r="D3960" s="6"/>
      <c r="E3960" s="6"/>
      <c r="F3960" s="6"/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</row>
    <row r="3961" spans="1:19" x14ac:dyDescent="0.2">
      <c r="A3961" s="6"/>
      <c r="B3961" s="6"/>
      <c r="C3961" s="6"/>
      <c r="D3961" s="6"/>
      <c r="E3961" s="6"/>
      <c r="F3961" s="6"/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</row>
    <row r="3962" spans="1:19" x14ac:dyDescent="0.2">
      <c r="A3962" s="6"/>
      <c r="B3962" s="6"/>
      <c r="C3962" s="6"/>
      <c r="D3962" s="6"/>
      <c r="E3962" s="6"/>
      <c r="F3962" s="6"/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</row>
    <row r="3963" spans="1:19" x14ac:dyDescent="0.2">
      <c r="A3963" s="6"/>
      <c r="B3963" s="6"/>
      <c r="C3963" s="6"/>
      <c r="D3963" s="6"/>
      <c r="E3963" s="6"/>
      <c r="F3963" s="6"/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</row>
    <row r="3964" spans="1:19" x14ac:dyDescent="0.2">
      <c r="A3964" s="6"/>
      <c r="B3964" s="6"/>
      <c r="C3964" s="6"/>
      <c r="D3964" s="6"/>
      <c r="E3964" s="6"/>
      <c r="F3964" s="6"/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</row>
    <row r="3965" spans="1:19" x14ac:dyDescent="0.2">
      <c r="A3965" s="6"/>
      <c r="B3965" s="6"/>
      <c r="C3965" s="6"/>
      <c r="D3965" s="6"/>
      <c r="E3965" s="6"/>
      <c r="F3965" s="6"/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6"/>
      <c r="R3965" s="6"/>
      <c r="S3965" s="6"/>
    </row>
    <row r="3966" spans="1:19" x14ac:dyDescent="0.2">
      <c r="A3966" s="6"/>
      <c r="B3966" s="6"/>
      <c r="C3966" s="6"/>
      <c r="D3966" s="6"/>
      <c r="E3966" s="6"/>
      <c r="F3966" s="6"/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</row>
    <row r="3967" spans="1:19" x14ac:dyDescent="0.2">
      <c r="A3967" s="6"/>
      <c r="B3967" s="6"/>
      <c r="C3967" s="6"/>
      <c r="D3967" s="6"/>
      <c r="E3967" s="6"/>
      <c r="F3967" s="6"/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</row>
    <row r="3968" spans="1:19" x14ac:dyDescent="0.2">
      <c r="A3968" s="6"/>
      <c r="B3968" s="6"/>
      <c r="C3968" s="6"/>
      <c r="D3968" s="6"/>
      <c r="E3968" s="6"/>
      <c r="F3968" s="6"/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</row>
    <row r="3969" spans="1:19" x14ac:dyDescent="0.2">
      <c r="A3969" s="6"/>
      <c r="B3969" s="6"/>
      <c r="C3969" s="6"/>
      <c r="D3969" s="6"/>
      <c r="E3969" s="6"/>
      <c r="F3969" s="6"/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</row>
    <row r="3970" spans="1:19" x14ac:dyDescent="0.2">
      <c r="A3970" s="6"/>
      <c r="B3970" s="6"/>
      <c r="C3970" s="6"/>
      <c r="D3970" s="6"/>
      <c r="E3970" s="6"/>
      <c r="F3970" s="6"/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</row>
    <row r="3971" spans="1:19" x14ac:dyDescent="0.2">
      <c r="A3971" s="6"/>
      <c r="B3971" s="6"/>
      <c r="C3971" s="6"/>
      <c r="D3971" s="6"/>
      <c r="E3971" s="6"/>
      <c r="F3971" s="6"/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</row>
    <row r="3972" spans="1:19" x14ac:dyDescent="0.2">
      <c r="A3972" s="6"/>
      <c r="B3972" s="6"/>
      <c r="C3972" s="6"/>
      <c r="D3972" s="6"/>
      <c r="E3972" s="6"/>
      <c r="F3972" s="6"/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</row>
    <row r="3973" spans="1:19" x14ac:dyDescent="0.2">
      <c r="A3973" s="6"/>
      <c r="B3973" s="6"/>
      <c r="C3973" s="6"/>
      <c r="D3973" s="6"/>
      <c r="E3973" s="6"/>
      <c r="F3973" s="6"/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6"/>
      <c r="R3973" s="6"/>
      <c r="S3973" s="6"/>
    </row>
    <row r="3974" spans="1:19" x14ac:dyDescent="0.2">
      <c r="A3974" s="6"/>
      <c r="B3974" s="6"/>
      <c r="C3974" s="6"/>
      <c r="D3974" s="6"/>
      <c r="E3974" s="6"/>
      <c r="F3974" s="6"/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</row>
    <row r="3975" spans="1:19" x14ac:dyDescent="0.2">
      <c r="A3975" s="6"/>
      <c r="B3975" s="6"/>
      <c r="C3975" s="6"/>
      <c r="D3975" s="6"/>
      <c r="E3975" s="6"/>
      <c r="F3975" s="6"/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</row>
    <row r="3976" spans="1:19" x14ac:dyDescent="0.2">
      <c r="A3976" s="6"/>
      <c r="B3976" s="6"/>
      <c r="C3976" s="6"/>
      <c r="D3976" s="6"/>
      <c r="E3976" s="6"/>
      <c r="F3976" s="6"/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</row>
    <row r="3977" spans="1:19" x14ac:dyDescent="0.2">
      <c r="A3977" s="6"/>
      <c r="B3977" s="6"/>
      <c r="C3977" s="6"/>
      <c r="D3977" s="6"/>
      <c r="E3977" s="6"/>
      <c r="F3977" s="6"/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</row>
    <row r="3978" spans="1:19" x14ac:dyDescent="0.2">
      <c r="A3978" s="6"/>
      <c r="B3978" s="6"/>
      <c r="C3978" s="6"/>
      <c r="D3978" s="6"/>
      <c r="E3978" s="6"/>
      <c r="F3978" s="6"/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</row>
    <row r="3979" spans="1:19" x14ac:dyDescent="0.2">
      <c r="A3979" s="6"/>
      <c r="B3979" s="6"/>
      <c r="C3979" s="6"/>
      <c r="D3979" s="6"/>
      <c r="E3979" s="6"/>
      <c r="F3979" s="6"/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</row>
    <row r="3980" spans="1:19" x14ac:dyDescent="0.2">
      <c r="A3980" s="6"/>
      <c r="B3980" s="6"/>
      <c r="C3980" s="6"/>
      <c r="D3980" s="6"/>
      <c r="E3980" s="6"/>
      <c r="F3980" s="6"/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</row>
    <row r="3981" spans="1:19" x14ac:dyDescent="0.2">
      <c r="A3981" s="6"/>
      <c r="B3981" s="6"/>
      <c r="C3981" s="6"/>
      <c r="D3981" s="6"/>
      <c r="E3981" s="6"/>
      <c r="F3981" s="6"/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6"/>
      <c r="R3981" s="6"/>
      <c r="S3981" s="6"/>
    </row>
    <row r="3982" spans="1:19" x14ac:dyDescent="0.2">
      <c r="A3982" s="6"/>
      <c r="B3982" s="6"/>
      <c r="C3982" s="6"/>
      <c r="D3982" s="6"/>
      <c r="E3982" s="6"/>
      <c r="F3982" s="6"/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</row>
    <row r="3983" spans="1:19" x14ac:dyDescent="0.2">
      <c r="A3983" s="6"/>
      <c r="B3983" s="6"/>
      <c r="C3983" s="6"/>
      <c r="D3983" s="6"/>
      <c r="E3983" s="6"/>
      <c r="F3983" s="6"/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</row>
    <row r="3984" spans="1:19" x14ac:dyDescent="0.2">
      <c r="A3984" s="6"/>
      <c r="B3984" s="6"/>
      <c r="C3984" s="6"/>
      <c r="D3984" s="6"/>
      <c r="E3984" s="6"/>
      <c r="F3984" s="6"/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</row>
    <row r="3985" spans="1:19" x14ac:dyDescent="0.2">
      <c r="A3985" s="6"/>
      <c r="B3985" s="6"/>
      <c r="C3985" s="6"/>
      <c r="D3985" s="6"/>
      <c r="E3985" s="6"/>
      <c r="F3985" s="6"/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</row>
    <row r="3986" spans="1:19" x14ac:dyDescent="0.2">
      <c r="A3986" s="6"/>
      <c r="B3986" s="6"/>
      <c r="C3986" s="6"/>
      <c r="D3986" s="6"/>
      <c r="E3986" s="6"/>
      <c r="F3986" s="6"/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</row>
    <row r="3987" spans="1:19" x14ac:dyDescent="0.2">
      <c r="A3987" s="6"/>
      <c r="B3987" s="6"/>
      <c r="C3987" s="6"/>
      <c r="D3987" s="6"/>
      <c r="E3987" s="6"/>
      <c r="F3987" s="6"/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</row>
    <row r="3988" spans="1:19" x14ac:dyDescent="0.2">
      <c r="A3988" s="6"/>
      <c r="B3988" s="6"/>
      <c r="C3988" s="6"/>
      <c r="D3988" s="6"/>
      <c r="E3988" s="6"/>
      <c r="F3988" s="6"/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</row>
    <row r="3989" spans="1:19" x14ac:dyDescent="0.2">
      <c r="A3989" s="6"/>
      <c r="B3989" s="6"/>
      <c r="C3989" s="6"/>
      <c r="D3989" s="6"/>
      <c r="E3989" s="6"/>
      <c r="F3989" s="6"/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</row>
    <row r="3990" spans="1:19" x14ac:dyDescent="0.2">
      <c r="A3990" s="6"/>
      <c r="B3990" s="6"/>
      <c r="C3990" s="6"/>
      <c r="D3990" s="6"/>
      <c r="E3990" s="6"/>
      <c r="F3990" s="6"/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</row>
    <row r="3991" spans="1:19" x14ac:dyDescent="0.2">
      <c r="A3991" s="6"/>
      <c r="B3991" s="6"/>
      <c r="C3991" s="6"/>
      <c r="D3991" s="6"/>
      <c r="E3991" s="6"/>
      <c r="F3991" s="6"/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</row>
    <row r="3992" spans="1:19" x14ac:dyDescent="0.2">
      <c r="A3992" s="6"/>
      <c r="B3992" s="6"/>
      <c r="C3992" s="6"/>
      <c r="D3992" s="6"/>
      <c r="E3992" s="6"/>
      <c r="F3992" s="6"/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</row>
    <row r="3993" spans="1:19" x14ac:dyDescent="0.2">
      <c r="A3993" s="6"/>
      <c r="B3993" s="6"/>
      <c r="C3993" s="6"/>
      <c r="D3993" s="6"/>
      <c r="E3993" s="6"/>
      <c r="F3993" s="6"/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</row>
    <row r="3994" spans="1:19" x14ac:dyDescent="0.2">
      <c r="A3994" s="6"/>
      <c r="B3994" s="6"/>
      <c r="C3994" s="6"/>
      <c r="D3994" s="6"/>
      <c r="E3994" s="6"/>
      <c r="F3994" s="6"/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</row>
    <row r="3995" spans="1:19" x14ac:dyDescent="0.2">
      <c r="A3995" s="6"/>
      <c r="B3995" s="6"/>
      <c r="C3995" s="6"/>
      <c r="D3995" s="6"/>
      <c r="E3995" s="6"/>
      <c r="F3995" s="6"/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</row>
    <row r="3996" spans="1:19" x14ac:dyDescent="0.2">
      <c r="A3996" s="6"/>
      <c r="B3996" s="6"/>
      <c r="C3996" s="6"/>
      <c r="D3996" s="6"/>
      <c r="E3996" s="6"/>
      <c r="F3996" s="6"/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</row>
    <row r="3997" spans="1:19" x14ac:dyDescent="0.2">
      <c r="A3997" s="6"/>
      <c r="B3997" s="6"/>
      <c r="C3997" s="6"/>
      <c r="D3997" s="6"/>
      <c r="E3997" s="6"/>
      <c r="F3997" s="6"/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</row>
    <row r="3998" spans="1:19" x14ac:dyDescent="0.2">
      <c r="A3998" s="6"/>
      <c r="B3998" s="6"/>
      <c r="C3998" s="6"/>
      <c r="D3998" s="6"/>
      <c r="E3998" s="6"/>
      <c r="F3998" s="6"/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</row>
    <row r="3999" spans="1:19" x14ac:dyDescent="0.2">
      <c r="A3999" s="6"/>
      <c r="B3999" s="6"/>
      <c r="C3999" s="6"/>
      <c r="D3999" s="6"/>
      <c r="E3999" s="6"/>
      <c r="F3999" s="6"/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</row>
    <row r="4000" spans="1:19" x14ac:dyDescent="0.2">
      <c r="A4000" s="6"/>
      <c r="B4000" s="6"/>
      <c r="C4000" s="6"/>
      <c r="D4000" s="6"/>
      <c r="E4000" s="6"/>
      <c r="F4000" s="6"/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</row>
    <row r="4001" spans="1:19" x14ac:dyDescent="0.2">
      <c r="A4001" s="6"/>
      <c r="B4001" s="6"/>
      <c r="C4001" s="6"/>
      <c r="D4001" s="6"/>
      <c r="E4001" s="6"/>
      <c r="F4001" s="6"/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</row>
    <row r="4002" spans="1:19" x14ac:dyDescent="0.2">
      <c r="A4002" s="6"/>
      <c r="B4002" s="6"/>
      <c r="C4002" s="6"/>
      <c r="D4002" s="6"/>
      <c r="E4002" s="6"/>
      <c r="F4002" s="6"/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</row>
    <row r="4003" spans="1:19" x14ac:dyDescent="0.2">
      <c r="A4003" s="6"/>
      <c r="B4003" s="6"/>
      <c r="C4003" s="6"/>
      <c r="D4003" s="6"/>
      <c r="E4003" s="6"/>
      <c r="F4003" s="6"/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</row>
    <row r="4004" spans="1:19" x14ac:dyDescent="0.2">
      <c r="A4004" s="6"/>
      <c r="B4004" s="6"/>
      <c r="C4004" s="6"/>
      <c r="D4004" s="6"/>
      <c r="E4004" s="6"/>
      <c r="F4004" s="6"/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</row>
    <row r="4005" spans="1:19" x14ac:dyDescent="0.2">
      <c r="A4005" s="6"/>
      <c r="B4005" s="6"/>
      <c r="C4005" s="6"/>
      <c r="D4005" s="6"/>
      <c r="E4005" s="6"/>
      <c r="F4005" s="6"/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</row>
    <row r="4006" spans="1:19" x14ac:dyDescent="0.2">
      <c r="A4006" s="6"/>
      <c r="B4006" s="6"/>
      <c r="C4006" s="6"/>
      <c r="D4006" s="6"/>
      <c r="E4006" s="6"/>
      <c r="F4006" s="6"/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</row>
    <row r="4007" spans="1:19" x14ac:dyDescent="0.2">
      <c r="A4007" s="6"/>
      <c r="B4007" s="6"/>
      <c r="C4007" s="6"/>
      <c r="D4007" s="6"/>
      <c r="E4007" s="6"/>
      <c r="F4007" s="6"/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</row>
    <row r="4008" spans="1:19" x14ac:dyDescent="0.2">
      <c r="A4008" s="6"/>
      <c r="B4008" s="6"/>
      <c r="C4008" s="6"/>
      <c r="D4008" s="6"/>
      <c r="E4008" s="6"/>
      <c r="F4008" s="6"/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</row>
    <row r="4009" spans="1:19" x14ac:dyDescent="0.2">
      <c r="A4009" s="6"/>
      <c r="B4009" s="6"/>
      <c r="C4009" s="6"/>
      <c r="D4009" s="6"/>
      <c r="E4009" s="6"/>
      <c r="F4009" s="6"/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</row>
    <row r="4010" spans="1:19" x14ac:dyDescent="0.2">
      <c r="A4010" s="6"/>
      <c r="B4010" s="6"/>
      <c r="C4010" s="6"/>
      <c r="D4010" s="6"/>
      <c r="E4010" s="6"/>
      <c r="F4010" s="6"/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</row>
    <row r="4011" spans="1:19" x14ac:dyDescent="0.2">
      <c r="A4011" s="6"/>
      <c r="B4011" s="6"/>
      <c r="C4011" s="6"/>
      <c r="D4011" s="6"/>
      <c r="E4011" s="6"/>
      <c r="F4011" s="6"/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</row>
    <row r="4012" spans="1:19" x14ac:dyDescent="0.2">
      <c r="A4012" s="6"/>
      <c r="B4012" s="6"/>
      <c r="C4012" s="6"/>
      <c r="D4012" s="6"/>
      <c r="E4012" s="6"/>
      <c r="F4012" s="6"/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</row>
    <row r="4013" spans="1:19" x14ac:dyDescent="0.2">
      <c r="A4013" s="6"/>
      <c r="B4013" s="6"/>
      <c r="C4013" s="6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</row>
    <row r="4014" spans="1:19" x14ac:dyDescent="0.2">
      <c r="A4014" s="6"/>
      <c r="B4014" s="6"/>
      <c r="C4014" s="6"/>
      <c r="D4014" s="6"/>
      <c r="E4014" s="6"/>
      <c r="F4014" s="6"/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</row>
    <row r="4015" spans="1:19" x14ac:dyDescent="0.2">
      <c r="A4015" s="6"/>
      <c r="B4015" s="6"/>
      <c r="C4015" s="6"/>
      <c r="D4015" s="6"/>
      <c r="E4015" s="6"/>
      <c r="F4015" s="6"/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</row>
    <row r="4016" spans="1:19" x14ac:dyDescent="0.2">
      <c r="A4016" s="6"/>
      <c r="B4016" s="6"/>
      <c r="C4016" s="6"/>
      <c r="D4016" s="6"/>
      <c r="E4016" s="6"/>
      <c r="F4016" s="6"/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</row>
    <row r="4017" spans="1:19" x14ac:dyDescent="0.2">
      <c r="A4017" s="6"/>
      <c r="B4017" s="6"/>
      <c r="C4017" s="6"/>
      <c r="D4017" s="6"/>
      <c r="E4017" s="6"/>
      <c r="F4017" s="6"/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</row>
    <row r="4018" spans="1:19" x14ac:dyDescent="0.2">
      <c r="A4018" s="6"/>
      <c r="B4018" s="6"/>
      <c r="C4018" s="6"/>
      <c r="D4018" s="6"/>
      <c r="E4018" s="6"/>
      <c r="F4018" s="6"/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</row>
    <row r="4019" spans="1:19" x14ac:dyDescent="0.2">
      <c r="A4019" s="6"/>
      <c r="B4019" s="6"/>
      <c r="C4019" s="6"/>
      <c r="D4019" s="6"/>
      <c r="E4019" s="6"/>
      <c r="F4019" s="6"/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</row>
    <row r="4020" spans="1:19" x14ac:dyDescent="0.2">
      <c r="A4020" s="6"/>
      <c r="B4020" s="6"/>
      <c r="C4020" s="6"/>
      <c r="D4020" s="6"/>
      <c r="E4020" s="6"/>
      <c r="F4020" s="6"/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</row>
    <row r="4021" spans="1:19" x14ac:dyDescent="0.2">
      <c r="A4021" s="6"/>
      <c r="B4021" s="6"/>
      <c r="C4021" s="6"/>
      <c r="D4021" s="6"/>
      <c r="E4021" s="6"/>
      <c r="F4021" s="6"/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</row>
    <row r="4022" spans="1:19" x14ac:dyDescent="0.2">
      <c r="A4022" s="6"/>
      <c r="B4022" s="6"/>
      <c r="C4022" s="6"/>
      <c r="D4022" s="6"/>
      <c r="E4022" s="6"/>
      <c r="F4022" s="6"/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</row>
    <row r="4023" spans="1:19" x14ac:dyDescent="0.2">
      <c r="A4023" s="6"/>
      <c r="B4023" s="6"/>
      <c r="C4023" s="6"/>
      <c r="D4023" s="6"/>
      <c r="E4023" s="6"/>
      <c r="F4023" s="6"/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</row>
    <row r="4024" spans="1:19" x14ac:dyDescent="0.2">
      <c r="A4024" s="6"/>
      <c r="B4024" s="6"/>
      <c r="C4024" s="6"/>
      <c r="D4024" s="6"/>
      <c r="E4024" s="6"/>
      <c r="F4024" s="6"/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</row>
    <row r="4025" spans="1:19" x14ac:dyDescent="0.2">
      <c r="A4025" s="6"/>
      <c r="B4025" s="6"/>
      <c r="C4025" s="6"/>
      <c r="D4025" s="6"/>
      <c r="E4025" s="6"/>
      <c r="F4025" s="6"/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</row>
    <row r="4026" spans="1:19" x14ac:dyDescent="0.2">
      <c r="A4026" s="6"/>
      <c r="B4026" s="6"/>
      <c r="C4026" s="6"/>
      <c r="D4026" s="6"/>
      <c r="E4026" s="6"/>
      <c r="F4026" s="6"/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</row>
    <row r="4027" spans="1:19" x14ac:dyDescent="0.2">
      <c r="A4027" s="6"/>
      <c r="B4027" s="6"/>
      <c r="C4027" s="6"/>
      <c r="D4027" s="6"/>
      <c r="E4027" s="6"/>
      <c r="F4027" s="6"/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</row>
    <row r="4028" spans="1:19" x14ac:dyDescent="0.2">
      <c r="A4028" s="6"/>
      <c r="B4028" s="6"/>
      <c r="C4028" s="6"/>
      <c r="D4028" s="6"/>
      <c r="E4028" s="6"/>
      <c r="F4028" s="6"/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</row>
    <row r="4029" spans="1:19" x14ac:dyDescent="0.2">
      <c r="A4029" s="6"/>
      <c r="B4029" s="6"/>
      <c r="C4029" s="6"/>
      <c r="D4029" s="6"/>
      <c r="E4029" s="6"/>
      <c r="F4029" s="6"/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</row>
    <row r="4030" spans="1:19" x14ac:dyDescent="0.2">
      <c r="A4030" s="6"/>
      <c r="B4030" s="6"/>
      <c r="C4030" s="6"/>
      <c r="D4030" s="6"/>
      <c r="E4030" s="6"/>
      <c r="F4030" s="6"/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</row>
    <row r="4031" spans="1:19" x14ac:dyDescent="0.2">
      <c r="A4031" s="6"/>
      <c r="B4031" s="6"/>
      <c r="C4031" s="6"/>
      <c r="D4031" s="6"/>
      <c r="E4031" s="6"/>
      <c r="F4031" s="6"/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</row>
    <row r="4032" spans="1:19" x14ac:dyDescent="0.2">
      <c r="A4032" s="6"/>
      <c r="B4032" s="6"/>
      <c r="C4032" s="6"/>
      <c r="D4032" s="6"/>
      <c r="E4032" s="6"/>
      <c r="F4032" s="6"/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</row>
    <row r="4033" spans="1:19" x14ac:dyDescent="0.2">
      <c r="A4033" s="6"/>
      <c r="B4033" s="6"/>
      <c r="C4033" s="6"/>
      <c r="D4033" s="6"/>
      <c r="E4033" s="6"/>
      <c r="F4033" s="6"/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</row>
    <row r="4034" spans="1:19" x14ac:dyDescent="0.2">
      <c r="A4034" s="6"/>
      <c r="B4034" s="6"/>
      <c r="C4034" s="6"/>
      <c r="D4034" s="6"/>
      <c r="E4034" s="6"/>
      <c r="F4034" s="6"/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</row>
    <row r="4035" spans="1:19" x14ac:dyDescent="0.2">
      <c r="A4035" s="6"/>
      <c r="B4035" s="6"/>
      <c r="C4035" s="6"/>
      <c r="D4035" s="6"/>
      <c r="E4035" s="6"/>
      <c r="F4035" s="6"/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</row>
    <row r="4036" spans="1:19" x14ac:dyDescent="0.2">
      <c r="A4036" s="6"/>
      <c r="B4036" s="6"/>
      <c r="C4036" s="6"/>
      <c r="D4036" s="6"/>
      <c r="E4036" s="6"/>
      <c r="F4036" s="6"/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</row>
    <row r="4037" spans="1:19" x14ac:dyDescent="0.2">
      <c r="A4037" s="6"/>
      <c r="B4037" s="6"/>
      <c r="C4037" s="6"/>
      <c r="D4037" s="6"/>
      <c r="E4037" s="6"/>
      <c r="F4037" s="6"/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</row>
    <row r="4038" spans="1:19" x14ac:dyDescent="0.2">
      <c r="A4038" s="6"/>
      <c r="B4038" s="6"/>
      <c r="C4038" s="6"/>
      <c r="D4038" s="6"/>
      <c r="E4038" s="6"/>
      <c r="F4038" s="6"/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</row>
    <row r="4039" spans="1:19" x14ac:dyDescent="0.2">
      <c r="A4039" s="6"/>
      <c r="B4039" s="6"/>
      <c r="C4039" s="6"/>
      <c r="D4039" s="6"/>
      <c r="E4039" s="6"/>
      <c r="F4039" s="6"/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</row>
    <row r="4040" spans="1:19" x14ac:dyDescent="0.2">
      <c r="A4040" s="6"/>
      <c r="B4040" s="6"/>
      <c r="C4040" s="6"/>
      <c r="D4040" s="6"/>
      <c r="E4040" s="6"/>
      <c r="F4040" s="6"/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</row>
    <row r="4041" spans="1:19" x14ac:dyDescent="0.2">
      <c r="A4041" s="6"/>
      <c r="B4041" s="6"/>
      <c r="C4041" s="6"/>
      <c r="D4041" s="6"/>
      <c r="E4041" s="6"/>
      <c r="F4041" s="6"/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</row>
    <row r="4042" spans="1:19" x14ac:dyDescent="0.2">
      <c r="A4042" s="6"/>
      <c r="B4042" s="6"/>
      <c r="C4042" s="6"/>
      <c r="D4042" s="6"/>
      <c r="E4042" s="6"/>
      <c r="F4042" s="6"/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</row>
    <row r="4043" spans="1:19" x14ac:dyDescent="0.2">
      <c r="A4043" s="6"/>
      <c r="B4043" s="6"/>
      <c r="C4043" s="6"/>
      <c r="D4043" s="6"/>
      <c r="E4043" s="6"/>
      <c r="F4043" s="6"/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</row>
    <row r="4044" spans="1:19" x14ac:dyDescent="0.2">
      <c r="A4044" s="6"/>
      <c r="B4044" s="6"/>
      <c r="C4044" s="6"/>
      <c r="D4044" s="6"/>
      <c r="E4044" s="6"/>
      <c r="F4044" s="6"/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</row>
    <row r="4045" spans="1:19" x14ac:dyDescent="0.2">
      <c r="A4045" s="6"/>
      <c r="B4045" s="6"/>
      <c r="C4045" s="6"/>
      <c r="D4045" s="6"/>
      <c r="E4045" s="6"/>
      <c r="F4045" s="6"/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</row>
    <row r="4046" spans="1:19" x14ac:dyDescent="0.2">
      <c r="A4046" s="6"/>
      <c r="B4046" s="6"/>
      <c r="C4046" s="6"/>
      <c r="D4046" s="6"/>
      <c r="E4046" s="6"/>
      <c r="F4046" s="6"/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</row>
    <row r="4047" spans="1:19" x14ac:dyDescent="0.2">
      <c r="A4047" s="6"/>
      <c r="B4047" s="6"/>
      <c r="C4047" s="6"/>
      <c r="D4047" s="6"/>
      <c r="E4047" s="6"/>
      <c r="F4047" s="6"/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</row>
    <row r="4048" spans="1:19" x14ac:dyDescent="0.2">
      <c r="A4048" s="6"/>
      <c r="B4048" s="6"/>
      <c r="C4048" s="6"/>
      <c r="D4048" s="6"/>
      <c r="E4048" s="6"/>
      <c r="F4048" s="6"/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</row>
    <row r="4049" spans="1:19" x14ac:dyDescent="0.2">
      <c r="A4049" s="6"/>
      <c r="B4049" s="6"/>
      <c r="C4049" s="6"/>
      <c r="D4049" s="6"/>
      <c r="E4049" s="6"/>
      <c r="F4049" s="6"/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</row>
    <row r="4050" spans="1:19" x14ac:dyDescent="0.2">
      <c r="A4050" s="6"/>
      <c r="B4050" s="6"/>
      <c r="C4050" s="6"/>
      <c r="D4050" s="6"/>
      <c r="E4050" s="6"/>
      <c r="F4050" s="6"/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</row>
    <row r="4051" spans="1:19" x14ac:dyDescent="0.2">
      <c r="A4051" s="6"/>
      <c r="B4051" s="6"/>
      <c r="C4051" s="6"/>
      <c r="D4051" s="6"/>
      <c r="E4051" s="6"/>
      <c r="F4051" s="6"/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</row>
    <row r="4052" spans="1:19" x14ac:dyDescent="0.2">
      <c r="A4052" s="6"/>
      <c r="B4052" s="6"/>
      <c r="C4052" s="6"/>
      <c r="D4052" s="6"/>
      <c r="E4052" s="6"/>
      <c r="F4052" s="6"/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</row>
    <row r="4053" spans="1:19" x14ac:dyDescent="0.2">
      <c r="A4053" s="6"/>
      <c r="B4053" s="6"/>
      <c r="C4053" s="6"/>
      <c r="D4053" s="6"/>
      <c r="E4053" s="6"/>
      <c r="F4053" s="6"/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</row>
    <row r="4054" spans="1:19" x14ac:dyDescent="0.2">
      <c r="A4054" s="6"/>
      <c r="B4054" s="6"/>
      <c r="C4054" s="6"/>
      <c r="D4054" s="6"/>
      <c r="E4054" s="6"/>
      <c r="F4054" s="6"/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</row>
    <row r="4055" spans="1:19" x14ac:dyDescent="0.2">
      <c r="A4055" s="6"/>
      <c r="B4055" s="6"/>
      <c r="C4055" s="6"/>
      <c r="D4055" s="6"/>
      <c r="E4055" s="6"/>
      <c r="F4055" s="6"/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</row>
    <row r="4056" spans="1:19" x14ac:dyDescent="0.2">
      <c r="A4056" s="6"/>
      <c r="B4056" s="6"/>
      <c r="C4056" s="6"/>
      <c r="D4056" s="6"/>
      <c r="E4056" s="6"/>
      <c r="F4056" s="6"/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</row>
    <row r="4057" spans="1:19" x14ac:dyDescent="0.2">
      <c r="A4057" s="6"/>
      <c r="B4057" s="6"/>
      <c r="C4057" s="6"/>
      <c r="D4057" s="6"/>
      <c r="E4057" s="6"/>
      <c r="F4057" s="6"/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</row>
    <row r="4058" spans="1:19" x14ac:dyDescent="0.2">
      <c r="A4058" s="6"/>
      <c r="B4058" s="6"/>
      <c r="C4058" s="6"/>
      <c r="D4058" s="6"/>
      <c r="E4058" s="6"/>
      <c r="F4058" s="6"/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</row>
    <row r="4059" spans="1:19" x14ac:dyDescent="0.2">
      <c r="A4059" s="6"/>
      <c r="B4059" s="6"/>
      <c r="C4059" s="6"/>
      <c r="D4059" s="6"/>
      <c r="E4059" s="6"/>
      <c r="F4059" s="6"/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</row>
    <row r="4060" spans="1:19" x14ac:dyDescent="0.2">
      <c r="A4060" s="6"/>
      <c r="B4060" s="6"/>
      <c r="C4060" s="6"/>
      <c r="D4060" s="6"/>
      <c r="E4060" s="6"/>
      <c r="F4060" s="6"/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</row>
    <row r="4061" spans="1:19" x14ac:dyDescent="0.2">
      <c r="A4061" s="6"/>
      <c r="B4061" s="6"/>
      <c r="C4061" s="6"/>
      <c r="D4061" s="6"/>
      <c r="E4061" s="6"/>
      <c r="F4061" s="6"/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</row>
    <row r="4062" spans="1:19" x14ac:dyDescent="0.2">
      <c r="A4062" s="6"/>
      <c r="B4062" s="6"/>
      <c r="C4062" s="6"/>
      <c r="D4062" s="6"/>
      <c r="E4062" s="6"/>
      <c r="F4062" s="6"/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</row>
    <row r="4063" spans="1:19" x14ac:dyDescent="0.2">
      <c r="A4063" s="6"/>
      <c r="B4063" s="6"/>
      <c r="C4063" s="6"/>
      <c r="D4063" s="6"/>
      <c r="E4063" s="6"/>
      <c r="F4063" s="6"/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</row>
    <row r="4064" spans="1:19" x14ac:dyDescent="0.2">
      <c r="A4064" s="6"/>
      <c r="B4064" s="6"/>
      <c r="C4064" s="6"/>
      <c r="D4064" s="6"/>
      <c r="E4064" s="6"/>
      <c r="F4064" s="6"/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</row>
    <row r="4065" spans="1:19" x14ac:dyDescent="0.2">
      <c r="A4065" s="6"/>
      <c r="B4065" s="6"/>
      <c r="C4065" s="6"/>
      <c r="D4065" s="6"/>
      <c r="E4065" s="6"/>
      <c r="F4065" s="6"/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</row>
    <row r="4066" spans="1:19" x14ac:dyDescent="0.2">
      <c r="A4066" s="6"/>
      <c r="B4066" s="6"/>
      <c r="C4066" s="6"/>
      <c r="D4066" s="6"/>
      <c r="E4066" s="6"/>
      <c r="F4066" s="6"/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</row>
    <row r="4067" spans="1:19" x14ac:dyDescent="0.2">
      <c r="A4067" s="6"/>
      <c r="B4067" s="6"/>
      <c r="C4067" s="6"/>
      <c r="D4067" s="6"/>
      <c r="E4067" s="6"/>
      <c r="F4067" s="6"/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</row>
    <row r="4068" spans="1:19" x14ac:dyDescent="0.2">
      <c r="A4068" s="6"/>
      <c r="B4068" s="6"/>
      <c r="C4068" s="6"/>
      <c r="D4068" s="6"/>
      <c r="E4068" s="6"/>
      <c r="F4068" s="6"/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</row>
    <row r="4069" spans="1:19" x14ac:dyDescent="0.2">
      <c r="A4069" s="6"/>
      <c r="B4069" s="6"/>
      <c r="C4069" s="6"/>
      <c r="D4069" s="6"/>
      <c r="E4069" s="6"/>
      <c r="F4069" s="6"/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</row>
    <row r="4070" spans="1:19" x14ac:dyDescent="0.2">
      <c r="A4070" s="6"/>
      <c r="B4070" s="6"/>
      <c r="C4070" s="6"/>
      <c r="D4070" s="6"/>
      <c r="E4070" s="6"/>
      <c r="F4070" s="6"/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</row>
    <row r="4071" spans="1:19" x14ac:dyDescent="0.2">
      <c r="A4071" s="6"/>
      <c r="B4071" s="6"/>
      <c r="C4071" s="6"/>
      <c r="D4071" s="6"/>
      <c r="E4071" s="6"/>
      <c r="F4071" s="6"/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</row>
    <row r="4072" spans="1:19" x14ac:dyDescent="0.2">
      <c r="A4072" s="6"/>
      <c r="B4072" s="6"/>
      <c r="C4072" s="6"/>
      <c r="D4072" s="6"/>
      <c r="E4072" s="6"/>
      <c r="F4072" s="6"/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</row>
    <row r="4073" spans="1:19" x14ac:dyDescent="0.2">
      <c r="A4073" s="6"/>
      <c r="B4073" s="6"/>
      <c r="C4073" s="6"/>
      <c r="D4073" s="6"/>
      <c r="E4073" s="6"/>
      <c r="F4073" s="6"/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</row>
    <row r="4074" spans="1:19" x14ac:dyDescent="0.2">
      <c r="A4074" s="6"/>
      <c r="B4074" s="6"/>
      <c r="C4074" s="6"/>
      <c r="D4074" s="6"/>
      <c r="E4074" s="6"/>
      <c r="F4074" s="6"/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</row>
    <row r="4075" spans="1:19" x14ac:dyDescent="0.2">
      <c r="A4075" s="6"/>
      <c r="B4075" s="6"/>
      <c r="C4075" s="6"/>
      <c r="D4075" s="6"/>
      <c r="E4075" s="6"/>
      <c r="F4075" s="6"/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</row>
    <row r="4076" spans="1:19" x14ac:dyDescent="0.2">
      <c r="A4076" s="6"/>
      <c r="B4076" s="6"/>
      <c r="C4076" s="6"/>
      <c r="D4076" s="6"/>
      <c r="E4076" s="6"/>
      <c r="F4076" s="6"/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</row>
    <row r="4077" spans="1:19" x14ac:dyDescent="0.2">
      <c r="A4077" s="6"/>
      <c r="B4077" s="6"/>
      <c r="C4077" s="6"/>
      <c r="D4077" s="6"/>
      <c r="E4077" s="6"/>
      <c r="F4077" s="6"/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</row>
    <row r="4078" spans="1:19" x14ac:dyDescent="0.2">
      <c r="A4078" s="6"/>
      <c r="B4078" s="6"/>
      <c r="C4078" s="6"/>
      <c r="D4078" s="6"/>
      <c r="E4078" s="6"/>
      <c r="F4078" s="6"/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</row>
    <row r="4079" spans="1:19" x14ac:dyDescent="0.2">
      <c r="A4079" s="6"/>
      <c r="B4079" s="6"/>
      <c r="C4079" s="6"/>
      <c r="D4079" s="6"/>
      <c r="E4079" s="6"/>
      <c r="F4079" s="6"/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</row>
    <row r="4080" spans="1:19" x14ac:dyDescent="0.2">
      <c r="A4080" s="6"/>
      <c r="B4080" s="6"/>
      <c r="C4080" s="6"/>
      <c r="D4080" s="6"/>
      <c r="E4080" s="6"/>
      <c r="F4080" s="6"/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</row>
    <row r="4081" spans="1:19" x14ac:dyDescent="0.2">
      <c r="A4081" s="6"/>
      <c r="B4081" s="6"/>
      <c r="C4081" s="6"/>
      <c r="D4081" s="6"/>
      <c r="E4081" s="6"/>
      <c r="F4081" s="6"/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</row>
    <row r="4082" spans="1:19" x14ac:dyDescent="0.2">
      <c r="A4082" s="6"/>
      <c r="B4082" s="6"/>
      <c r="C4082" s="6"/>
      <c r="D4082" s="6"/>
      <c r="E4082" s="6"/>
      <c r="F4082" s="6"/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</row>
    <row r="4083" spans="1:19" x14ac:dyDescent="0.2">
      <c r="A4083" s="6"/>
      <c r="B4083" s="6"/>
      <c r="C4083" s="6"/>
      <c r="D4083" s="6"/>
      <c r="E4083" s="6"/>
      <c r="F4083" s="6"/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</row>
    <row r="4084" spans="1:19" x14ac:dyDescent="0.2">
      <c r="A4084" s="6"/>
      <c r="B4084" s="6"/>
      <c r="C4084" s="6"/>
      <c r="D4084" s="6"/>
      <c r="E4084" s="6"/>
      <c r="F4084" s="6"/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</row>
    <row r="4085" spans="1:19" x14ac:dyDescent="0.2">
      <c r="A4085" s="6"/>
      <c r="B4085" s="6"/>
      <c r="C4085" s="6"/>
      <c r="D4085" s="6"/>
      <c r="E4085" s="6"/>
      <c r="F4085" s="6"/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</row>
    <row r="4086" spans="1:19" x14ac:dyDescent="0.2">
      <c r="A4086" s="6"/>
      <c r="B4086" s="6"/>
      <c r="C4086" s="6"/>
      <c r="D4086" s="6"/>
      <c r="E4086" s="6"/>
      <c r="F4086" s="6"/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</row>
    <row r="4087" spans="1:19" x14ac:dyDescent="0.2">
      <c r="A4087" s="6"/>
      <c r="B4087" s="6"/>
      <c r="C4087" s="6"/>
      <c r="D4087" s="6"/>
      <c r="E4087" s="6"/>
      <c r="F4087" s="6"/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</row>
    <row r="4088" spans="1:19" x14ac:dyDescent="0.2">
      <c r="A4088" s="6"/>
      <c r="B4088" s="6"/>
      <c r="C4088" s="6"/>
      <c r="D4088" s="6"/>
      <c r="E4088" s="6"/>
      <c r="F4088" s="6"/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</row>
    <row r="4089" spans="1:19" x14ac:dyDescent="0.2">
      <c r="A4089" s="6"/>
      <c r="B4089" s="6"/>
      <c r="C4089" s="6"/>
      <c r="D4089" s="6"/>
      <c r="E4089" s="6"/>
      <c r="F4089" s="6"/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</row>
    <row r="4090" spans="1:19" x14ac:dyDescent="0.2">
      <c r="A4090" s="6"/>
      <c r="B4090" s="6"/>
      <c r="C4090" s="6"/>
      <c r="D4090" s="6"/>
      <c r="E4090" s="6"/>
      <c r="F4090" s="6"/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</row>
    <row r="4091" spans="1:19" x14ac:dyDescent="0.2">
      <c r="A4091" s="6"/>
      <c r="B4091" s="6"/>
      <c r="C4091" s="6"/>
      <c r="D4091" s="6"/>
      <c r="E4091" s="6"/>
      <c r="F4091" s="6"/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</row>
    <row r="4092" spans="1:19" x14ac:dyDescent="0.2">
      <c r="A4092" s="6"/>
      <c r="B4092" s="6"/>
      <c r="C4092" s="6"/>
      <c r="D4092" s="6"/>
      <c r="E4092" s="6"/>
      <c r="F4092" s="6"/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</row>
    <row r="4093" spans="1:19" x14ac:dyDescent="0.2">
      <c r="A4093" s="6"/>
      <c r="B4093" s="6"/>
      <c r="C4093" s="6"/>
      <c r="D4093" s="6"/>
      <c r="E4093" s="6"/>
      <c r="F4093" s="6"/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</row>
    <row r="4094" spans="1:19" x14ac:dyDescent="0.2">
      <c r="A4094" s="6"/>
      <c r="B4094" s="6"/>
      <c r="C4094" s="6"/>
      <c r="D4094" s="6"/>
      <c r="E4094" s="6"/>
      <c r="F4094" s="6"/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</row>
    <row r="4095" spans="1:19" x14ac:dyDescent="0.2">
      <c r="A4095" s="6"/>
      <c r="B4095" s="6"/>
      <c r="C4095" s="6"/>
      <c r="D4095" s="6"/>
      <c r="E4095" s="6"/>
      <c r="F4095" s="6"/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</row>
    <row r="4096" spans="1:19" x14ac:dyDescent="0.2">
      <c r="A4096" s="6"/>
      <c r="B4096" s="6"/>
      <c r="C4096" s="6"/>
      <c r="D4096" s="6"/>
      <c r="E4096" s="6"/>
      <c r="F4096" s="6"/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</row>
    <row r="4097" spans="1:19" x14ac:dyDescent="0.2">
      <c r="A4097" s="6"/>
      <c r="B4097" s="6"/>
      <c r="C4097" s="6"/>
      <c r="D4097" s="6"/>
      <c r="E4097" s="6"/>
      <c r="F4097" s="6"/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</row>
    <row r="4098" spans="1:19" x14ac:dyDescent="0.2">
      <c r="A4098" s="6"/>
      <c r="B4098" s="6"/>
      <c r="C4098" s="6"/>
      <c r="D4098" s="6"/>
      <c r="E4098" s="6"/>
      <c r="F4098" s="6"/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</row>
    <row r="4099" spans="1:19" x14ac:dyDescent="0.2">
      <c r="A4099" s="6"/>
      <c r="B4099" s="6"/>
      <c r="C4099" s="6"/>
      <c r="D4099" s="6"/>
      <c r="E4099" s="6"/>
      <c r="F4099" s="6"/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</row>
    <row r="4100" spans="1:19" x14ac:dyDescent="0.2">
      <c r="A4100" s="6"/>
      <c r="B4100" s="6"/>
      <c r="C4100" s="6"/>
      <c r="D4100" s="6"/>
      <c r="E4100" s="6"/>
      <c r="F4100" s="6"/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</row>
    <row r="4101" spans="1:19" x14ac:dyDescent="0.2">
      <c r="A4101" s="6"/>
      <c r="B4101" s="6"/>
      <c r="C4101" s="6"/>
      <c r="D4101" s="6"/>
      <c r="E4101" s="6"/>
      <c r="F4101" s="6"/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</row>
    <row r="4102" spans="1:19" x14ac:dyDescent="0.2">
      <c r="A4102" s="6"/>
      <c r="B4102" s="6"/>
      <c r="C4102" s="6"/>
      <c r="D4102" s="6"/>
      <c r="E4102" s="6"/>
      <c r="F4102" s="6"/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</row>
    <row r="4103" spans="1:19" x14ac:dyDescent="0.2">
      <c r="A4103" s="6"/>
      <c r="B4103" s="6"/>
      <c r="C4103" s="6"/>
      <c r="D4103" s="6"/>
      <c r="E4103" s="6"/>
      <c r="F4103" s="6"/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</row>
    <row r="4104" spans="1:19" x14ac:dyDescent="0.2">
      <c r="A4104" s="6"/>
      <c r="B4104" s="6"/>
      <c r="C4104" s="6"/>
      <c r="D4104" s="6"/>
      <c r="E4104" s="6"/>
      <c r="F4104" s="6"/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</row>
    <row r="4105" spans="1:19" x14ac:dyDescent="0.2">
      <c r="A4105" s="6"/>
      <c r="B4105" s="6"/>
      <c r="C4105" s="6"/>
      <c r="D4105" s="6"/>
      <c r="E4105" s="6"/>
      <c r="F4105" s="6"/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</row>
    <row r="4106" spans="1:19" x14ac:dyDescent="0.2">
      <c r="A4106" s="6"/>
      <c r="B4106" s="6"/>
      <c r="C4106" s="6"/>
      <c r="D4106" s="6"/>
      <c r="E4106" s="6"/>
      <c r="F4106" s="6"/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</row>
    <row r="4107" spans="1:19" x14ac:dyDescent="0.2">
      <c r="A4107" s="6"/>
      <c r="B4107" s="6"/>
      <c r="C4107" s="6"/>
      <c r="D4107" s="6"/>
      <c r="E4107" s="6"/>
      <c r="F4107" s="6"/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</row>
    <row r="4108" spans="1:19" x14ac:dyDescent="0.2">
      <c r="A4108" s="6"/>
      <c r="B4108" s="6"/>
      <c r="C4108" s="6"/>
      <c r="D4108" s="6"/>
      <c r="E4108" s="6"/>
      <c r="F4108" s="6"/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</row>
    <row r="4109" spans="1:19" x14ac:dyDescent="0.2">
      <c r="A4109" s="6"/>
      <c r="B4109" s="6"/>
      <c r="C4109" s="6"/>
      <c r="D4109" s="6"/>
      <c r="E4109" s="6"/>
      <c r="F4109" s="6"/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</row>
    <row r="4110" spans="1:19" x14ac:dyDescent="0.2">
      <c r="A4110" s="6"/>
      <c r="B4110" s="6"/>
      <c r="C4110" s="6"/>
      <c r="D4110" s="6"/>
      <c r="E4110" s="6"/>
      <c r="F4110" s="6"/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</row>
    <row r="4111" spans="1:19" x14ac:dyDescent="0.2">
      <c r="A4111" s="6"/>
      <c r="B4111" s="6"/>
      <c r="C4111" s="6"/>
      <c r="D4111" s="6"/>
      <c r="E4111" s="6"/>
      <c r="F4111" s="6"/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</row>
    <row r="4112" spans="1:19" x14ac:dyDescent="0.2">
      <c r="A4112" s="6"/>
      <c r="B4112" s="6"/>
      <c r="C4112" s="6"/>
      <c r="D4112" s="6"/>
      <c r="E4112" s="6"/>
      <c r="F4112" s="6"/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</row>
    <row r="4113" spans="1:19" x14ac:dyDescent="0.2">
      <c r="A4113" s="6"/>
      <c r="B4113" s="6"/>
      <c r="C4113" s="6"/>
      <c r="D4113" s="6"/>
      <c r="E4113" s="6"/>
      <c r="F4113" s="6"/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</row>
    <row r="4114" spans="1:19" x14ac:dyDescent="0.2">
      <c r="A4114" s="6"/>
      <c r="B4114" s="6"/>
      <c r="C4114" s="6"/>
      <c r="D4114" s="6"/>
      <c r="E4114" s="6"/>
      <c r="F4114" s="6"/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</row>
    <row r="4115" spans="1:19" x14ac:dyDescent="0.2">
      <c r="A4115" s="6"/>
      <c r="B4115" s="6"/>
      <c r="C4115" s="6"/>
      <c r="D4115" s="6"/>
      <c r="E4115" s="6"/>
      <c r="F4115" s="6"/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</row>
    <row r="4116" spans="1:19" x14ac:dyDescent="0.2">
      <c r="A4116" s="6"/>
      <c r="B4116" s="6"/>
      <c r="C4116" s="6"/>
      <c r="D4116" s="6"/>
      <c r="E4116" s="6"/>
      <c r="F4116" s="6"/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</row>
    <row r="4117" spans="1:19" x14ac:dyDescent="0.2">
      <c r="A4117" s="6"/>
      <c r="B4117" s="6"/>
      <c r="C4117" s="6"/>
      <c r="D4117" s="6"/>
      <c r="E4117" s="6"/>
      <c r="F4117" s="6"/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</row>
    <row r="4118" spans="1:19" x14ac:dyDescent="0.2">
      <c r="A4118" s="6"/>
      <c r="B4118" s="6"/>
      <c r="C4118" s="6"/>
      <c r="D4118" s="6"/>
      <c r="E4118" s="6"/>
      <c r="F4118" s="6"/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</row>
    <row r="4119" spans="1:19" x14ac:dyDescent="0.2">
      <c r="A4119" s="6"/>
      <c r="B4119" s="6"/>
      <c r="C4119" s="6"/>
      <c r="D4119" s="6"/>
      <c r="E4119" s="6"/>
      <c r="F4119" s="6"/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</row>
    <row r="4120" spans="1:19" x14ac:dyDescent="0.2">
      <c r="A4120" s="6"/>
      <c r="B4120" s="6"/>
      <c r="C4120" s="6"/>
      <c r="D4120" s="6"/>
      <c r="E4120" s="6"/>
      <c r="F4120" s="6"/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</row>
    <row r="4121" spans="1:19" x14ac:dyDescent="0.2">
      <c r="A4121" s="6"/>
      <c r="B4121" s="6"/>
      <c r="C4121" s="6"/>
      <c r="D4121" s="6"/>
      <c r="E4121" s="6"/>
      <c r="F4121" s="6"/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</row>
    <row r="4122" spans="1:19" x14ac:dyDescent="0.2">
      <c r="A4122" s="6"/>
      <c r="B4122" s="6"/>
      <c r="C4122" s="6"/>
      <c r="D4122" s="6"/>
      <c r="E4122" s="6"/>
      <c r="F4122" s="6"/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</row>
    <row r="4123" spans="1:19" x14ac:dyDescent="0.2">
      <c r="A4123" s="6"/>
      <c r="B4123" s="6"/>
      <c r="C4123" s="6"/>
      <c r="D4123" s="6"/>
      <c r="E4123" s="6"/>
      <c r="F4123" s="6"/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</row>
    <row r="4124" spans="1:19" x14ac:dyDescent="0.2">
      <c r="A4124" s="6"/>
      <c r="B4124" s="6"/>
      <c r="C4124" s="6"/>
      <c r="D4124" s="6"/>
      <c r="E4124" s="6"/>
      <c r="F4124" s="6"/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</row>
    <row r="4125" spans="1:19" x14ac:dyDescent="0.2">
      <c r="A4125" s="6"/>
      <c r="B4125" s="6"/>
      <c r="C4125" s="6"/>
      <c r="D4125" s="6"/>
      <c r="E4125" s="6"/>
      <c r="F4125" s="6"/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</row>
    <row r="4126" spans="1:19" x14ac:dyDescent="0.2">
      <c r="A4126" s="6"/>
      <c r="B4126" s="6"/>
      <c r="C4126" s="6"/>
      <c r="D4126" s="6"/>
      <c r="E4126" s="6"/>
      <c r="F4126" s="6"/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</row>
    <row r="4127" spans="1:19" x14ac:dyDescent="0.2">
      <c r="A4127" s="6"/>
      <c r="B4127" s="6"/>
      <c r="C4127" s="6"/>
      <c r="D4127" s="6"/>
      <c r="E4127" s="6"/>
      <c r="F4127" s="6"/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</row>
    <row r="4128" spans="1:19" x14ac:dyDescent="0.2">
      <c r="A4128" s="6"/>
      <c r="B4128" s="6"/>
      <c r="C4128" s="6"/>
      <c r="D4128" s="6"/>
      <c r="E4128" s="6"/>
      <c r="F4128" s="6"/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</row>
    <row r="4129" spans="1:19" x14ac:dyDescent="0.2">
      <c r="A4129" s="6"/>
      <c r="B4129" s="6"/>
      <c r="C4129" s="6"/>
      <c r="D4129" s="6"/>
      <c r="E4129" s="6"/>
      <c r="F4129" s="6"/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</row>
    <row r="4130" spans="1:19" x14ac:dyDescent="0.2">
      <c r="A4130" s="6"/>
      <c r="B4130" s="6"/>
      <c r="C4130" s="6"/>
      <c r="D4130" s="6"/>
      <c r="E4130" s="6"/>
      <c r="F4130" s="6"/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</row>
    <row r="4131" spans="1:19" x14ac:dyDescent="0.2">
      <c r="A4131" s="6"/>
      <c r="B4131" s="6"/>
      <c r="C4131" s="6"/>
      <c r="D4131" s="6"/>
      <c r="E4131" s="6"/>
      <c r="F4131" s="6"/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</row>
    <row r="4132" spans="1:19" x14ac:dyDescent="0.2">
      <c r="A4132" s="6"/>
      <c r="B4132" s="6"/>
      <c r="C4132" s="6"/>
      <c r="D4132" s="6"/>
      <c r="E4132" s="6"/>
      <c r="F4132" s="6"/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</row>
    <row r="4133" spans="1:19" x14ac:dyDescent="0.2">
      <c r="A4133" s="6"/>
      <c r="B4133" s="6"/>
      <c r="C4133" s="6"/>
      <c r="D4133" s="6"/>
      <c r="E4133" s="6"/>
      <c r="F4133" s="6"/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</row>
    <row r="4134" spans="1:19" x14ac:dyDescent="0.2">
      <c r="A4134" s="6"/>
      <c r="B4134" s="6"/>
      <c r="C4134" s="6"/>
      <c r="D4134" s="6"/>
      <c r="E4134" s="6"/>
      <c r="F4134" s="6"/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</row>
    <row r="4135" spans="1:19" x14ac:dyDescent="0.2">
      <c r="A4135" s="6"/>
      <c r="B4135" s="6"/>
      <c r="C4135" s="6"/>
      <c r="D4135" s="6"/>
      <c r="E4135" s="6"/>
      <c r="F4135" s="6"/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</row>
    <row r="4136" spans="1:19" x14ac:dyDescent="0.2">
      <c r="A4136" s="6"/>
      <c r="B4136" s="6"/>
      <c r="C4136" s="6"/>
      <c r="D4136" s="6"/>
      <c r="E4136" s="6"/>
      <c r="F4136" s="6"/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</row>
    <row r="4137" spans="1:19" x14ac:dyDescent="0.2">
      <c r="A4137" s="6"/>
      <c r="B4137" s="6"/>
      <c r="C4137" s="6"/>
      <c r="D4137" s="6"/>
      <c r="E4137" s="6"/>
      <c r="F4137" s="6"/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</row>
    <row r="4138" spans="1:19" x14ac:dyDescent="0.2">
      <c r="A4138" s="6"/>
      <c r="B4138" s="6"/>
      <c r="C4138" s="6"/>
      <c r="D4138" s="6"/>
      <c r="E4138" s="6"/>
      <c r="F4138" s="6"/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</row>
    <row r="4139" spans="1:19" x14ac:dyDescent="0.2">
      <c r="A4139" s="6"/>
      <c r="B4139" s="6"/>
      <c r="C4139" s="6"/>
      <c r="D4139" s="6"/>
      <c r="E4139" s="6"/>
      <c r="F4139" s="6"/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</row>
    <row r="4140" spans="1:19" x14ac:dyDescent="0.2">
      <c r="A4140" s="6"/>
      <c r="B4140" s="6"/>
      <c r="C4140" s="6"/>
      <c r="D4140" s="6"/>
      <c r="E4140" s="6"/>
      <c r="F4140" s="6"/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</row>
    <row r="4141" spans="1:19" x14ac:dyDescent="0.2">
      <c r="A4141" s="6"/>
      <c r="B4141" s="6"/>
      <c r="C4141" s="6"/>
      <c r="D4141" s="6"/>
      <c r="E4141" s="6"/>
      <c r="F4141" s="6"/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</row>
    <row r="4142" spans="1:19" x14ac:dyDescent="0.2">
      <c r="A4142" s="6"/>
      <c r="B4142" s="6"/>
      <c r="C4142" s="6"/>
      <c r="D4142" s="6"/>
      <c r="E4142" s="6"/>
      <c r="F4142" s="6"/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</row>
    <row r="4143" spans="1:19" x14ac:dyDescent="0.2">
      <c r="A4143" s="6"/>
      <c r="B4143" s="6"/>
      <c r="C4143" s="6"/>
      <c r="D4143" s="6"/>
      <c r="E4143" s="6"/>
      <c r="F4143" s="6"/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</row>
    <row r="4144" spans="1:19" x14ac:dyDescent="0.2">
      <c r="A4144" s="6"/>
      <c r="B4144" s="6"/>
      <c r="C4144" s="6"/>
      <c r="D4144" s="6"/>
      <c r="E4144" s="6"/>
      <c r="F4144" s="6"/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</row>
    <row r="4145" spans="1:19" x14ac:dyDescent="0.2">
      <c r="A4145" s="6"/>
      <c r="B4145" s="6"/>
      <c r="C4145" s="6"/>
      <c r="D4145" s="6"/>
      <c r="E4145" s="6"/>
      <c r="F4145" s="6"/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</row>
    <row r="4146" spans="1:19" x14ac:dyDescent="0.2">
      <c r="A4146" s="6"/>
      <c r="B4146" s="6"/>
      <c r="C4146" s="6"/>
      <c r="D4146" s="6"/>
      <c r="E4146" s="6"/>
      <c r="F4146" s="6"/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</row>
    <row r="4147" spans="1:19" x14ac:dyDescent="0.2">
      <c r="A4147" s="6"/>
      <c r="B4147" s="6"/>
      <c r="C4147" s="6"/>
      <c r="D4147" s="6"/>
      <c r="E4147" s="6"/>
      <c r="F4147" s="6"/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</row>
    <row r="4148" spans="1:19" x14ac:dyDescent="0.2">
      <c r="A4148" s="6"/>
      <c r="B4148" s="6"/>
      <c r="C4148" s="6"/>
      <c r="D4148" s="6"/>
      <c r="E4148" s="6"/>
      <c r="F4148" s="6"/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</row>
    <row r="4149" spans="1:19" x14ac:dyDescent="0.2">
      <c r="A4149" s="6"/>
      <c r="B4149" s="6"/>
      <c r="C4149" s="6"/>
      <c r="D4149" s="6"/>
      <c r="E4149" s="6"/>
      <c r="F4149" s="6"/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</row>
    <row r="4150" spans="1:19" x14ac:dyDescent="0.2">
      <c r="A4150" s="6"/>
      <c r="B4150" s="6"/>
      <c r="C4150" s="6"/>
      <c r="D4150" s="6"/>
      <c r="E4150" s="6"/>
      <c r="F4150" s="6"/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</row>
    <row r="4151" spans="1:19" x14ac:dyDescent="0.2">
      <c r="A4151" s="6"/>
      <c r="B4151" s="6"/>
      <c r="C4151" s="6"/>
      <c r="D4151" s="6"/>
      <c r="E4151" s="6"/>
      <c r="F4151" s="6"/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</row>
    <row r="4152" spans="1:19" x14ac:dyDescent="0.2">
      <c r="A4152" s="6"/>
      <c r="B4152" s="6"/>
      <c r="C4152" s="6"/>
      <c r="D4152" s="6"/>
      <c r="E4152" s="6"/>
      <c r="F4152" s="6"/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</row>
    <row r="4153" spans="1:19" x14ac:dyDescent="0.2">
      <c r="A4153" s="6"/>
      <c r="B4153" s="6"/>
      <c r="C4153" s="6"/>
      <c r="D4153" s="6"/>
      <c r="E4153" s="6"/>
      <c r="F4153" s="6"/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</row>
    <row r="4154" spans="1:19" x14ac:dyDescent="0.2">
      <c r="A4154" s="6"/>
      <c r="B4154" s="6"/>
      <c r="C4154" s="6"/>
      <c r="D4154" s="6"/>
      <c r="E4154" s="6"/>
      <c r="F4154" s="6"/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</row>
    <row r="4155" spans="1:19" x14ac:dyDescent="0.2">
      <c r="A4155" s="6"/>
      <c r="B4155" s="6"/>
      <c r="C4155" s="6"/>
      <c r="D4155" s="6"/>
      <c r="E4155" s="6"/>
      <c r="F4155" s="6"/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</row>
    <row r="4156" spans="1:19" x14ac:dyDescent="0.2">
      <c r="A4156" s="6"/>
      <c r="B4156" s="6"/>
      <c r="C4156" s="6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</row>
    <row r="4157" spans="1:19" x14ac:dyDescent="0.2">
      <c r="A4157" s="6"/>
      <c r="B4157" s="6"/>
      <c r="C4157" s="6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</row>
    <row r="4158" spans="1:19" x14ac:dyDescent="0.2">
      <c r="A4158" s="6"/>
      <c r="B4158" s="6"/>
      <c r="C4158" s="6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</row>
    <row r="4159" spans="1:19" x14ac:dyDescent="0.2">
      <c r="A4159" s="6"/>
      <c r="B4159" s="6"/>
      <c r="C4159" s="6"/>
      <c r="D4159" s="6"/>
      <c r="E4159" s="6"/>
      <c r="F4159" s="6"/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</row>
    <row r="4160" spans="1:19" x14ac:dyDescent="0.2">
      <c r="A4160" s="6"/>
      <c r="B4160" s="6"/>
      <c r="C4160" s="6"/>
      <c r="D4160" s="6"/>
      <c r="E4160" s="6"/>
      <c r="F4160" s="6"/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</row>
    <row r="4161" spans="1:19" x14ac:dyDescent="0.2">
      <c r="A4161" s="6"/>
      <c r="B4161" s="6"/>
      <c r="C4161" s="6"/>
      <c r="D4161" s="6"/>
      <c r="E4161" s="6"/>
      <c r="F4161" s="6"/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</row>
    <row r="4162" spans="1:19" x14ac:dyDescent="0.2">
      <c r="A4162" s="6"/>
      <c r="B4162" s="6"/>
      <c r="C4162" s="6"/>
      <c r="D4162" s="6"/>
      <c r="E4162" s="6"/>
      <c r="F4162" s="6"/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</row>
    <row r="4163" spans="1:19" x14ac:dyDescent="0.2">
      <c r="A4163" s="6"/>
      <c r="B4163" s="6"/>
      <c r="C4163" s="6"/>
      <c r="D4163" s="6"/>
      <c r="E4163" s="6"/>
      <c r="F4163" s="6"/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</row>
    <row r="4164" spans="1:19" x14ac:dyDescent="0.2">
      <c r="A4164" s="6"/>
      <c r="B4164" s="6"/>
      <c r="C4164" s="6"/>
      <c r="D4164" s="6"/>
      <c r="E4164" s="6"/>
      <c r="F4164" s="6"/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</row>
    <row r="4165" spans="1:19" x14ac:dyDescent="0.2">
      <c r="A4165" s="6"/>
      <c r="B4165" s="6"/>
      <c r="C4165" s="6"/>
      <c r="D4165" s="6"/>
      <c r="E4165" s="6"/>
      <c r="F4165" s="6"/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</row>
    <row r="4166" spans="1:19" x14ac:dyDescent="0.2">
      <c r="A4166" s="6"/>
      <c r="B4166" s="6"/>
      <c r="C4166" s="6"/>
      <c r="D4166" s="6"/>
      <c r="E4166" s="6"/>
      <c r="F4166" s="6"/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</row>
    <row r="4167" spans="1:19" x14ac:dyDescent="0.2">
      <c r="A4167" s="6"/>
      <c r="B4167" s="6"/>
      <c r="C4167" s="6"/>
      <c r="D4167" s="6"/>
      <c r="E4167" s="6"/>
      <c r="F4167" s="6"/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</row>
    <row r="4168" spans="1:19" x14ac:dyDescent="0.2">
      <c r="A4168" s="6"/>
      <c r="B4168" s="6"/>
      <c r="C4168" s="6"/>
      <c r="D4168" s="6"/>
      <c r="E4168" s="6"/>
      <c r="F4168" s="6"/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</row>
    <row r="4169" spans="1:19" x14ac:dyDescent="0.2">
      <c r="A4169" s="6"/>
      <c r="B4169" s="6"/>
      <c r="C4169" s="6"/>
      <c r="D4169" s="6"/>
      <c r="E4169" s="6"/>
      <c r="F4169" s="6"/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</row>
    <row r="4170" spans="1:19" x14ac:dyDescent="0.2">
      <c r="A4170" s="6"/>
      <c r="B4170" s="6"/>
      <c r="C4170" s="6"/>
      <c r="D4170" s="6"/>
      <c r="E4170" s="6"/>
      <c r="F4170" s="6"/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</row>
    <row r="4171" spans="1:19" x14ac:dyDescent="0.2">
      <c r="A4171" s="6"/>
      <c r="B4171" s="6"/>
      <c r="C4171" s="6"/>
      <c r="D4171" s="6"/>
      <c r="E4171" s="6"/>
      <c r="F4171" s="6"/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</row>
    <row r="4172" spans="1:19" x14ac:dyDescent="0.2">
      <c r="A4172" s="6"/>
      <c r="B4172" s="6"/>
      <c r="C4172" s="6"/>
      <c r="D4172" s="6"/>
      <c r="E4172" s="6"/>
      <c r="F4172" s="6"/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</row>
    <row r="4173" spans="1:19" x14ac:dyDescent="0.2">
      <c r="A4173" s="6"/>
      <c r="B4173" s="6"/>
      <c r="C4173" s="6"/>
      <c r="D4173" s="6"/>
      <c r="E4173" s="6"/>
      <c r="F4173" s="6"/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</row>
    <row r="4174" spans="1:19" x14ac:dyDescent="0.2">
      <c r="A4174" s="6"/>
      <c r="B4174" s="6"/>
      <c r="C4174" s="6"/>
      <c r="D4174" s="6"/>
      <c r="E4174" s="6"/>
      <c r="F4174" s="6"/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</row>
    <row r="4175" spans="1:19" x14ac:dyDescent="0.2">
      <c r="A4175" s="6"/>
      <c r="B4175" s="6"/>
      <c r="C4175" s="6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</row>
    <row r="4176" spans="1:19" x14ac:dyDescent="0.2">
      <c r="A4176" s="6"/>
      <c r="B4176" s="6"/>
      <c r="C4176" s="6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</row>
    <row r="4177" spans="1:19" x14ac:dyDescent="0.2">
      <c r="A4177" s="6"/>
      <c r="B4177" s="6"/>
      <c r="C4177" s="6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</row>
    <row r="4178" spans="1:19" x14ac:dyDescent="0.2">
      <c r="A4178" s="6"/>
      <c r="B4178" s="6"/>
      <c r="C4178" s="6"/>
      <c r="D4178" s="6"/>
      <c r="E4178" s="6"/>
      <c r="F4178" s="6"/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</row>
    <row r="4179" spans="1:19" x14ac:dyDescent="0.2">
      <c r="A4179" s="6"/>
      <c r="B4179" s="6"/>
      <c r="C4179" s="6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</row>
    <row r="4180" spans="1:19" x14ac:dyDescent="0.2">
      <c r="A4180" s="6"/>
      <c r="B4180" s="6"/>
      <c r="C4180" s="6"/>
      <c r="D4180" s="6"/>
      <c r="E4180" s="6"/>
      <c r="F4180" s="6"/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</row>
    <row r="4181" spans="1:19" x14ac:dyDescent="0.2">
      <c r="A4181" s="6"/>
      <c r="B4181" s="6"/>
      <c r="C4181" s="6"/>
      <c r="D4181" s="6"/>
      <c r="E4181" s="6"/>
      <c r="F4181" s="6"/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</row>
    <row r="4182" spans="1:19" x14ac:dyDescent="0.2">
      <c r="A4182" s="6"/>
      <c r="B4182" s="6"/>
      <c r="C4182" s="6"/>
      <c r="D4182" s="6"/>
      <c r="E4182" s="6"/>
      <c r="F4182" s="6"/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</row>
    <row r="4183" spans="1:19" x14ac:dyDescent="0.2">
      <c r="A4183" s="6"/>
      <c r="B4183" s="6"/>
      <c r="C4183" s="6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</row>
    <row r="4184" spans="1:19" x14ac:dyDescent="0.2">
      <c r="A4184" s="6"/>
      <c r="B4184" s="6"/>
      <c r="C4184" s="6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</row>
    <row r="4185" spans="1:19" x14ac:dyDescent="0.2">
      <c r="A4185" s="6"/>
      <c r="B4185" s="6"/>
      <c r="C4185" s="6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</row>
    <row r="4186" spans="1:19" x14ac:dyDescent="0.2">
      <c r="A4186" s="6"/>
      <c r="B4186" s="6"/>
      <c r="C4186" s="6"/>
      <c r="D4186" s="6"/>
      <c r="E4186" s="6"/>
      <c r="F4186" s="6"/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</row>
    <row r="4187" spans="1:19" x14ac:dyDescent="0.2">
      <c r="A4187" s="6"/>
      <c r="B4187" s="6"/>
      <c r="C4187" s="6"/>
      <c r="D4187" s="6"/>
      <c r="E4187" s="6"/>
      <c r="F4187" s="6"/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</row>
    <row r="4188" spans="1:19" x14ac:dyDescent="0.2">
      <c r="A4188" s="6"/>
      <c r="B4188" s="6"/>
      <c r="C4188" s="6"/>
      <c r="D4188" s="6"/>
      <c r="E4188" s="6"/>
      <c r="F4188" s="6"/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</row>
    <row r="4189" spans="1:19" x14ac:dyDescent="0.2">
      <c r="A4189" s="6"/>
      <c r="B4189" s="6"/>
      <c r="C4189" s="6"/>
      <c r="D4189" s="6"/>
      <c r="E4189" s="6"/>
      <c r="F4189" s="6"/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</row>
    <row r="4190" spans="1:19" x14ac:dyDescent="0.2">
      <c r="A4190" s="6"/>
      <c r="B4190" s="6"/>
      <c r="C4190" s="6"/>
      <c r="D4190" s="6"/>
      <c r="E4190" s="6"/>
      <c r="F4190" s="6"/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</row>
    <row r="4191" spans="1:19" x14ac:dyDescent="0.2">
      <c r="A4191" s="6"/>
      <c r="B4191" s="6"/>
      <c r="C4191" s="6"/>
      <c r="D4191" s="6"/>
      <c r="E4191" s="6"/>
      <c r="F4191" s="6"/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</row>
    <row r="4192" spans="1:19" x14ac:dyDescent="0.2">
      <c r="A4192" s="6"/>
      <c r="B4192" s="6"/>
      <c r="C4192" s="6"/>
      <c r="D4192" s="6"/>
      <c r="E4192" s="6"/>
      <c r="F4192" s="6"/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</row>
    <row r="4193" spans="1:19" x14ac:dyDescent="0.2">
      <c r="A4193" s="6"/>
      <c r="B4193" s="6"/>
      <c r="C4193" s="6"/>
      <c r="D4193" s="6"/>
      <c r="E4193" s="6"/>
      <c r="F4193" s="6"/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</row>
    <row r="4194" spans="1:19" x14ac:dyDescent="0.2">
      <c r="A4194" s="6"/>
      <c r="B4194" s="6"/>
      <c r="C4194" s="6"/>
      <c r="D4194" s="6"/>
      <c r="E4194" s="6"/>
      <c r="F4194" s="6"/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</row>
    <row r="4195" spans="1:19" x14ac:dyDescent="0.2">
      <c r="A4195" s="6"/>
      <c r="B4195" s="6"/>
      <c r="C4195" s="6"/>
      <c r="D4195" s="6"/>
      <c r="E4195" s="6"/>
      <c r="F4195" s="6"/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</row>
    <row r="4196" spans="1:19" x14ac:dyDescent="0.2">
      <c r="A4196" s="6"/>
      <c r="B4196" s="6"/>
      <c r="C4196" s="6"/>
      <c r="D4196" s="6"/>
      <c r="E4196" s="6"/>
      <c r="F4196" s="6"/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</row>
    <row r="4197" spans="1:19" x14ac:dyDescent="0.2">
      <c r="A4197" s="6"/>
      <c r="B4197" s="6"/>
      <c r="C4197" s="6"/>
      <c r="D4197" s="6"/>
      <c r="E4197" s="6"/>
      <c r="F4197" s="6"/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</row>
    <row r="4198" spans="1:19" x14ac:dyDescent="0.2">
      <c r="A4198" s="6"/>
      <c r="B4198" s="6"/>
      <c r="C4198" s="6"/>
      <c r="D4198" s="6"/>
      <c r="E4198" s="6"/>
      <c r="F4198" s="6"/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</row>
    <row r="4199" spans="1:19" x14ac:dyDescent="0.2">
      <c r="A4199" s="6"/>
      <c r="B4199" s="6"/>
      <c r="C4199" s="6"/>
      <c r="D4199" s="6"/>
      <c r="E4199" s="6"/>
      <c r="F4199" s="6"/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</row>
    <row r="4200" spans="1:19" x14ac:dyDescent="0.2">
      <c r="A4200" s="6"/>
      <c r="B4200" s="6"/>
      <c r="C4200" s="6"/>
      <c r="D4200" s="6"/>
      <c r="E4200" s="6"/>
      <c r="F4200" s="6"/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</row>
    <row r="4201" spans="1:19" x14ac:dyDescent="0.2">
      <c r="A4201" s="6"/>
      <c r="B4201" s="6"/>
      <c r="C4201" s="6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</row>
    <row r="4202" spans="1:19" x14ac:dyDescent="0.2">
      <c r="A4202" s="6"/>
      <c r="B4202" s="6"/>
      <c r="C4202" s="6"/>
      <c r="D4202" s="6"/>
      <c r="E4202" s="6"/>
      <c r="F4202" s="6"/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</row>
    <row r="4203" spans="1:19" x14ac:dyDescent="0.2">
      <c r="A4203" s="6"/>
      <c r="B4203" s="6"/>
      <c r="C4203" s="6"/>
      <c r="D4203" s="6"/>
      <c r="E4203" s="6"/>
      <c r="F4203" s="6"/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</row>
    <row r="4204" spans="1:19" x14ac:dyDescent="0.2">
      <c r="A4204" s="6"/>
      <c r="B4204" s="6"/>
      <c r="C4204" s="6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</row>
    <row r="4205" spans="1:19" x14ac:dyDescent="0.2">
      <c r="A4205" s="6"/>
      <c r="B4205" s="6"/>
      <c r="C4205" s="6"/>
      <c r="D4205" s="6"/>
      <c r="E4205" s="6"/>
      <c r="F4205" s="6"/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</row>
    <row r="4206" spans="1:19" x14ac:dyDescent="0.2">
      <c r="A4206" s="6"/>
      <c r="B4206" s="6"/>
      <c r="C4206" s="6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</row>
    <row r="4207" spans="1:19" x14ac:dyDescent="0.2">
      <c r="A4207" s="6"/>
      <c r="B4207" s="6"/>
      <c r="C4207" s="6"/>
      <c r="D4207" s="6"/>
      <c r="E4207" s="6"/>
      <c r="F4207" s="6"/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</row>
    <row r="4208" spans="1:19" x14ac:dyDescent="0.2">
      <c r="A4208" s="6"/>
      <c r="B4208" s="6"/>
      <c r="C4208" s="6"/>
      <c r="D4208" s="6"/>
      <c r="E4208" s="6"/>
      <c r="F4208" s="6"/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</row>
    <row r="4209" spans="1:19" x14ac:dyDescent="0.2">
      <c r="A4209" s="6"/>
      <c r="B4209" s="6"/>
      <c r="C4209" s="6"/>
      <c r="D4209" s="6"/>
      <c r="E4209" s="6"/>
      <c r="F4209" s="6"/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</row>
    <row r="4210" spans="1:19" x14ac:dyDescent="0.2">
      <c r="A4210" s="6"/>
      <c r="B4210" s="6"/>
      <c r="C4210" s="6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</row>
    <row r="4211" spans="1:19" x14ac:dyDescent="0.2">
      <c r="A4211" s="6"/>
      <c r="B4211" s="6"/>
      <c r="C4211" s="6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</row>
    <row r="4212" spans="1:19" x14ac:dyDescent="0.2">
      <c r="A4212" s="6"/>
      <c r="B4212" s="6"/>
      <c r="C4212" s="6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</row>
    <row r="4213" spans="1:19" x14ac:dyDescent="0.2">
      <c r="A4213" s="6"/>
      <c r="B4213" s="6"/>
      <c r="C4213" s="6"/>
      <c r="D4213" s="6"/>
      <c r="E4213" s="6"/>
      <c r="F4213" s="6"/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</row>
    <row r="4214" spans="1:19" x14ac:dyDescent="0.2">
      <c r="A4214" s="6"/>
      <c r="B4214" s="6"/>
      <c r="C4214" s="6"/>
      <c r="D4214" s="6"/>
      <c r="E4214" s="6"/>
      <c r="F4214" s="6"/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</row>
    <row r="4215" spans="1:19" x14ac:dyDescent="0.2">
      <c r="A4215" s="6"/>
      <c r="B4215" s="6"/>
      <c r="C4215" s="6"/>
      <c r="D4215" s="6"/>
      <c r="E4215" s="6"/>
      <c r="F4215" s="6"/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</row>
    <row r="4216" spans="1:19" x14ac:dyDescent="0.2">
      <c r="A4216" s="6"/>
      <c r="B4216" s="6"/>
      <c r="C4216" s="6"/>
      <c r="D4216" s="6"/>
      <c r="E4216" s="6"/>
      <c r="F4216" s="6"/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</row>
    <row r="4217" spans="1:19" x14ac:dyDescent="0.2">
      <c r="A4217" s="6"/>
      <c r="B4217" s="6"/>
      <c r="C4217" s="6"/>
      <c r="D4217" s="6"/>
      <c r="E4217" s="6"/>
      <c r="F4217" s="6"/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</row>
    <row r="4218" spans="1:19" x14ac:dyDescent="0.2">
      <c r="A4218" s="6"/>
      <c r="B4218" s="6"/>
      <c r="C4218" s="6"/>
      <c r="D4218" s="6"/>
      <c r="E4218" s="6"/>
      <c r="F4218" s="6"/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</row>
    <row r="4219" spans="1:19" x14ac:dyDescent="0.2">
      <c r="A4219" s="6"/>
      <c r="B4219" s="6"/>
      <c r="C4219" s="6"/>
      <c r="D4219" s="6"/>
      <c r="E4219" s="6"/>
      <c r="F4219" s="6"/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</row>
    <row r="4220" spans="1:19" x14ac:dyDescent="0.2">
      <c r="A4220" s="6"/>
      <c r="B4220" s="6"/>
      <c r="C4220" s="6"/>
      <c r="D4220" s="6"/>
      <c r="E4220" s="6"/>
      <c r="F4220" s="6"/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</row>
    <row r="4221" spans="1:19" x14ac:dyDescent="0.2">
      <c r="A4221" s="6"/>
      <c r="B4221" s="6"/>
      <c r="C4221" s="6"/>
      <c r="D4221" s="6"/>
      <c r="E4221" s="6"/>
      <c r="F4221" s="6"/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</row>
    <row r="4222" spans="1:19" x14ac:dyDescent="0.2">
      <c r="A4222" s="6"/>
      <c r="B4222" s="6"/>
      <c r="C4222" s="6"/>
      <c r="D4222" s="6"/>
      <c r="E4222" s="6"/>
      <c r="F4222" s="6"/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</row>
    <row r="4223" spans="1:19" x14ac:dyDescent="0.2">
      <c r="A4223" s="6"/>
      <c r="B4223" s="6"/>
      <c r="C4223" s="6"/>
      <c r="D4223" s="6"/>
      <c r="E4223" s="6"/>
      <c r="F4223" s="6"/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</row>
    <row r="4224" spans="1:19" x14ac:dyDescent="0.2">
      <c r="A4224" s="6"/>
      <c r="B4224" s="6"/>
      <c r="C4224" s="6"/>
      <c r="D4224" s="6"/>
      <c r="E4224" s="6"/>
      <c r="F4224" s="6"/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</row>
    <row r="4225" spans="1:19" x14ac:dyDescent="0.2">
      <c r="A4225" s="6"/>
      <c r="B4225" s="6"/>
      <c r="C4225" s="6"/>
      <c r="D4225" s="6"/>
      <c r="E4225" s="6"/>
      <c r="F4225" s="6"/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6"/>
      <c r="R4225" s="6"/>
      <c r="S4225" s="6"/>
    </row>
    <row r="4226" spans="1:19" x14ac:dyDescent="0.2">
      <c r="A4226" s="6"/>
      <c r="B4226" s="6"/>
      <c r="C4226" s="6"/>
      <c r="D4226" s="6"/>
      <c r="E4226" s="6"/>
      <c r="F4226" s="6"/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</row>
    <row r="4227" spans="1:19" x14ac:dyDescent="0.2">
      <c r="A4227" s="6"/>
      <c r="B4227" s="6"/>
      <c r="C4227" s="6"/>
      <c r="D4227" s="6"/>
      <c r="E4227" s="6"/>
      <c r="F4227" s="6"/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</row>
    <row r="4228" spans="1:19" x14ac:dyDescent="0.2">
      <c r="A4228" s="6"/>
      <c r="B4228" s="6"/>
      <c r="C4228" s="6"/>
      <c r="D4228" s="6"/>
      <c r="E4228" s="6"/>
      <c r="F4228" s="6"/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</row>
    <row r="4229" spans="1:19" x14ac:dyDescent="0.2">
      <c r="A4229" s="6"/>
      <c r="B4229" s="6"/>
      <c r="C4229" s="6"/>
      <c r="D4229" s="6"/>
      <c r="E4229" s="6"/>
      <c r="F4229" s="6"/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</row>
    <row r="4230" spans="1:19" x14ac:dyDescent="0.2">
      <c r="A4230" s="6"/>
      <c r="B4230" s="6"/>
      <c r="C4230" s="6"/>
      <c r="D4230" s="6"/>
      <c r="E4230" s="6"/>
      <c r="F4230" s="6"/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</row>
    <row r="4231" spans="1:19" x14ac:dyDescent="0.2">
      <c r="A4231" s="6"/>
      <c r="B4231" s="6"/>
      <c r="C4231" s="6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</row>
    <row r="4232" spans="1:19" x14ac:dyDescent="0.2">
      <c r="A4232" s="6"/>
      <c r="B4232" s="6"/>
      <c r="C4232" s="6"/>
      <c r="D4232" s="6"/>
      <c r="E4232" s="6"/>
      <c r="F4232" s="6"/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</row>
    <row r="4233" spans="1:19" x14ac:dyDescent="0.2">
      <c r="A4233" s="6"/>
      <c r="B4233" s="6"/>
      <c r="C4233" s="6"/>
      <c r="D4233" s="6"/>
      <c r="E4233" s="6"/>
      <c r="F4233" s="6"/>
      <c r="G4233" s="6"/>
      <c r="H4233" s="6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</row>
    <row r="4234" spans="1:19" x14ac:dyDescent="0.2">
      <c r="A4234" s="6"/>
      <c r="B4234" s="6"/>
      <c r="C4234" s="6"/>
      <c r="D4234" s="6"/>
      <c r="E4234" s="6"/>
      <c r="F4234" s="6"/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</row>
    <row r="4235" spans="1:19" x14ac:dyDescent="0.2">
      <c r="A4235" s="6"/>
      <c r="B4235" s="6"/>
      <c r="C4235" s="6"/>
      <c r="D4235" s="6"/>
      <c r="E4235" s="6"/>
      <c r="F4235" s="6"/>
      <c r="G4235" s="6"/>
      <c r="H4235" s="6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</row>
    <row r="4236" spans="1:19" x14ac:dyDescent="0.2">
      <c r="A4236" s="6"/>
      <c r="B4236" s="6"/>
      <c r="C4236" s="6"/>
      <c r="D4236" s="6"/>
      <c r="E4236" s="6"/>
      <c r="F4236" s="6"/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</row>
    <row r="4237" spans="1:19" x14ac:dyDescent="0.2">
      <c r="A4237" s="6"/>
      <c r="B4237" s="6"/>
      <c r="C4237" s="6"/>
      <c r="D4237" s="6"/>
      <c r="E4237" s="6"/>
      <c r="F4237" s="6"/>
      <c r="G4237" s="6"/>
      <c r="H4237" s="6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</row>
    <row r="4238" spans="1:19" x14ac:dyDescent="0.2">
      <c r="A4238" s="6"/>
      <c r="B4238" s="6"/>
      <c r="C4238" s="6"/>
      <c r="D4238" s="6"/>
      <c r="E4238" s="6"/>
      <c r="F4238" s="6"/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</row>
    <row r="4239" spans="1:19" x14ac:dyDescent="0.2">
      <c r="A4239" s="6"/>
      <c r="B4239" s="6"/>
      <c r="C4239" s="6"/>
      <c r="D4239" s="6"/>
      <c r="E4239" s="6"/>
      <c r="F4239" s="6"/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</row>
    <row r="4240" spans="1:19" x14ac:dyDescent="0.2">
      <c r="A4240" s="6"/>
      <c r="B4240" s="6"/>
      <c r="C4240" s="6"/>
      <c r="D4240" s="6"/>
      <c r="E4240" s="6"/>
      <c r="F4240" s="6"/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</row>
    <row r="4241" spans="1:19" x14ac:dyDescent="0.2">
      <c r="A4241" s="6"/>
      <c r="B4241" s="6"/>
      <c r="C4241" s="6"/>
      <c r="D4241" s="6"/>
      <c r="E4241" s="6"/>
      <c r="F4241" s="6"/>
      <c r="G4241" s="6"/>
      <c r="H4241" s="6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</row>
    <row r="4242" spans="1:19" x14ac:dyDescent="0.2">
      <c r="A4242" s="6"/>
      <c r="B4242" s="6"/>
      <c r="C4242" s="6"/>
      <c r="D4242" s="6"/>
      <c r="E4242" s="6"/>
      <c r="F4242" s="6"/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</row>
    <row r="4243" spans="1:19" x14ac:dyDescent="0.2">
      <c r="A4243" s="6"/>
      <c r="B4243" s="6"/>
      <c r="C4243" s="6"/>
      <c r="D4243" s="6"/>
      <c r="E4243" s="6"/>
      <c r="F4243" s="6"/>
      <c r="G4243" s="6"/>
      <c r="H4243" s="6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</row>
    <row r="4244" spans="1:19" x14ac:dyDescent="0.2">
      <c r="A4244" s="6"/>
      <c r="B4244" s="6"/>
      <c r="C4244" s="6"/>
      <c r="D4244" s="6"/>
      <c r="E4244" s="6"/>
      <c r="F4244" s="6"/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</row>
    <row r="4245" spans="1:19" x14ac:dyDescent="0.2">
      <c r="A4245" s="6"/>
      <c r="B4245" s="6"/>
      <c r="C4245" s="6"/>
      <c r="D4245" s="6"/>
      <c r="E4245" s="6"/>
      <c r="F4245" s="6"/>
      <c r="G4245" s="6"/>
      <c r="H4245" s="6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</row>
    <row r="4246" spans="1:19" x14ac:dyDescent="0.2">
      <c r="A4246" s="6"/>
      <c r="B4246" s="6"/>
      <c r="C4246" s="6"/>
      <c r="D4246" s="6"/>
      <c r="E4246" s="6"/>
      <c r="F4246" s="6"/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</row>
    <row r="4247" spans="1:19" x14ac:dyDescent="0.2">
      <c r="A4247" s="6"/>
      <c r="B4247" s="6"/>
      <c r="C4247" s="6"/>
      <c r="D4247" s="6"/>
      <c r="E4247" s="6"/>
      <c r="F4247" s="6"/>
      <c r="G4247" s="6"/>
      <c r="H4247" s="6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</row>
    <row r="4248" spans="1:19" x14ac:dyDescent="0.2">
      <c r="A4248" s="6"/>
      <c r="B4248" s="6"/>
      <c r="C4248" s="6"/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</row>
    <row r="4249" spans="1:19" x14ac:dyDescent="0.2">
      <c r="A4249" s="6"/>
      <c r="B4249" s="6"/>
      <c r="C4249" s="6"/>
      <c r="D4249" s="6"/>
      <c r="E4249" s="6"/>
      <c r="F4249" s="6"/>
      <c r="G4249" s="6"/>
      <c r="H4249" s="6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</row>
    <row r="4250" spans="1:19" x14ac:dyDescent="0.2">
      <c r="A4250" s="6"/>
      <c r="B4250" s="6"/>
      <c r="C4250" s="6"/>
      <c r="D4250" s="6"/>
      <c r="E4250" s="6"/>
      <c r="F4250" s="6"/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</row>
    <row r="4251" spans="1:19" x14ac:dyDescent="0.2">
      <c r="A4251" s="6"/>
      <c r="B4251" s="6"/>
      <c r="C4251" s="6"/>
      <c r="D4251" s="6"/>
      <c r="E4251" s="6"/>
      <c r="F4251" s="6"/>
      <c r="G4251" s="6"/>
      <c r="H4251" s="6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</row>
    <row r="4252" spans="1:19" x14ac:dyDescent="0.2">
      <c r="A4252" s="6"/>
      <c r="B4252" s="6"/>
      <c r="C4252" s="6"/>
      <c r="D4252" s="6"/>
      <c r="E4252" s="6"/>
      <c r="F4252" s="6"/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</row>
    <row r="4253" spans="1:19" x14ac:dyDescent="0.2">
      <c r="A4253" s="6"/>
      <c r="B4253" s="6"/>
      <c r="C4253" s="6"/>
      <c r="D4253" s="6"/>
      <c r="E4253" s="6"/>
      <c r="F4253" s="6"/>
      <c r="G4253" s="6"/>
      <c r="H4253" s="6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</row>
  </sheetData>
  <pageMargins left="0" right="0" top="0.7" bottom="0" header="0.25" footer="0"/>
  <pageSetup scale="72" orientation="landscape" horizontalDpi="300" r:id="rId1"/>
  <headerFooter alignWithMargins="0">
    <oddFooter>&amp;CPage &amp;P of &amp;N</oddFooter>
  </headerFooter>
  <rowBreaks count="2" manualBreakCount="2">
    <brk id="58" max="18" man="1"/>
    <brk id="18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96"/>
  <sheetViews>
    <sheetView view="pageBreakPreview" zoomScale="85" zoomScaleNormal="115" zoomScaleSheetLayoutView="85" workbookViewId="0">
      <pane xSplit="2" ySplit="11" topLeftCell="D54" activePane="bottomRight" state="frozen"/>
      <selection activeCell="E28" sqref="E28"/>
      <selection pane="topRight" activeCell="E28" sqref="E28"/>
      <selection pane="bottomLeft" activeCell="E28" sqref="E28"/>
      <selection pane="bottomRight" activeCell="T17" sqref="T17:T18"/>
    </sheetView>
  </sheetViews>
  <sheetFormatPr defaultColWidth="9.140625" defaultRowHeight="12.75" x14ac:dyDescent="0.2"/>
  <cols>
    <col min="1" max="1" width="9.140625" style="89"/>
    <col min="2" max="2" width="34.42578125" style="89" bestFit="1" customWidth="1"/>
    <col min="3" max="14" width="11.5703125" style="89" customWidth="1"/>
    <col min="15" max="16384" width="9.140625" style="89"/>
  </cols>
  <sheetData>
    <row r="3" spans="1:19" x14ac:dyDescent="0.2">
      <c r="N3" s="90" t="s">
        <v>86</v>
      </c>
    </row>
    <row r="4" spans="1:19" ht="15.75" x14ac:dyDescent="0.25">
      <c r="A4" s="91" t="s">
        <v>87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9" ht="15.75" x14ac:dyDescent="0.25">
      <c r="A5" s="91" t="s">
        <v>88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9" ht="15.75" x14ac:dyDescent="0.25">
      <c r="A6" s="91" t="str">
        <f>'WNA Summary'!I6</f>
        <v>Reference Period - Twelve Months Ending 06/30/2017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9" ht="15.75" x14ac:dyDescent="0.25">
      <c r="A7" s="91" t="s">
        <v>89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9" ht="15.75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4"/>
      <c r="L8" s="93"/>
      <c r="M8" s="93"/>
      <c r="N8" s="93"/>
    </row>
    <row r="10" spans="1:19" s="75" customFormat="1" x14ac:dyDescent="0.2">
      <c r="A10" s="95" t="s">
        <v>3</v>
      </c>
      <c r="B10" s="95" t="s">
        <v>90</v>
      </c>
      <c r="C10" s="96">
        <v>42582</v>
      </c>
      <c r="D10" s="97">
        <f>EOMONTH(C10,1)</f>
        <v>42613</v>
      </c>
      <c r="E10" s="97">
        <f t="shared" ref="E10:N10" si="0">EOMONTH(D10,1)</f>
        <v>42643</v>
      </c>
      <c r="F10" s="97">
        <f t="shared" si="0"/>
        <v>42674</v>
      </c>
      <c r="G10" s="97">
        <f t="shared" si="0"/>
        <v>42704</v>
      </c>
      <c r="H10" s="97">
        <f t="shared" si="0"/>
        <v>42735</v>
      </c>
      <c r="I10" s="97">
        <f t="shared" si="0"/>
        <v>42766</v>
      </c>
      <c r="J10" s="97">
        <f t="shared" si="0"/>
        <v>42794</v>
      </c>
      <c r="K10" s="97">
        <f t="shared" si="0"/>
        <v>42825</v>
      </c>
      <c r="L10" s="97">
        <f t="shared" si="0"/>
        <v>42855</v>
      </c>
      <c r="M10" s="97">
        <f t="shared" si="0"/>
        <v>42886</v>
      </c>
      <c r="N10" s="97">
        <f t="shared" si="0"/>
        <v>42916</v>
      </c>
      <c r="O10" s="98"/>
      <c r="P10" s="98"/>
      <c r="Q10" s="98"/>
      <c r="R10" s="98"/>
      <c r="S10" s="98"/>
    </row>
    <row r="11" spans="1:19" s="75" customFormat="1" x14ac:dyDescent="0.2">
      <c r="A11" s="89"/>
      <c r="B11" s="99"/>
      <c r="C11" s="99" t="s">
        <v>12</v>
      </c>
      <c r="D11" s="100" t="s">
        <v>13</v>
      </c>
      <c r="E11" s="101" t="s">
        <v>14</v>
      </c>
      <c r="F11" s="101" t="s">
        <v>15</v>
      </c>
      <c r="G11" s="101" t="s">
        <v>16</v>
      </c>
      <c r="H11" s="101" t="s">
        <v>17</v>
      </c>
      <c r="I11" s="101" t="s">
        <v>18</v>
      </c>
      <c r="J11" s="101" t="s">
        <v>19</v>
      </c>
      <c r="K11" s="101" t="s">
        <v>20</v>
      </c>
      <c r="L11" s="101" t="s">
        <v>21</v>
      </c>
      <c r="M11" s="101" t="s">
        <v>22</v>
      </c>
      <c r="N11" s="101" t="s">
        <v>23</v>
      </c>
      <c r="O11" s="102"/>
      <c r="P11" s="98"/>
      <c r="Q11" s="98"/>
      <c r="R11" s="98"/>
      <c r="S11" s="98"/>
    </row>
    <row r="12" spans="1:19" s="75" customFormat="1" x14ac:dyDescent="0.2">
      <c r="A12" s="89"/>
      <c r="B12" s="89"/>
      <c r="C12" s="10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98"/>
      <c r="P12" s="98"/>
      <c r="Q12" s="98"/>
      <c r="R12" s="98"/>
      <c r="S12" s="98"/>
    </row>
    <row r="13" spans="1:19" x14ac:dyDescent="0.2">
      <c r="A13" s="99">
        <v>1</v>
      </c>
      <c r="B13" s="89" t="s">
        <v>91</v>
      </c>
      <c r="C13" s="105">
        <v>0</v>
      </c>
      <c r="D13" s="105">
        <v>0</v>
      </c>
      <c r="E13" s="105">
        <v>0</v>
      </c>
      <c r="F13" s="105">
        <v>40</v>
      </c>
      <c r="G13" s="105">
        <v>204</v>
      </c>
      <c r="H13" s="105">
        <v>671</v>
      </c>
      <c r="I13" s="105">
        <v>788</v>
      </c>
      <c r="J13" s="105">
        <v>604</v>
      </c>
      <c r="K13" s="105">
        <v>432</v>
      </c>
      <c r="L13" s="105">
        <v>226</v>
      </c>
      <c r="M13" s="105">
        <v>93</v>
      </c>
      <c r="N13" s="105">
        <v>4</v>
      </c>
    </row>
    <row r="14" spans="1:19" x14ac:dyDescent="0.2">
      <c r="A14" s="99">
        <v>2</v>
      </c>
      <c r="B14" s="89" t="s">
        <v>92</v>
      </c>
      <c r="C14" s="105">
        <v>0</v>
      </c>
      <c r="D14" s="105">
        <v>0</v>
      </c>
      <c r="E14" s="105">
        <v>2</v>
      </c>
      <c r="F14" s="105">
        <v>89</v>
      </c>
      <c r="G14" s="105">
        <v>358</v>
      </c>
      <c r="H14" s="105">
        <v>665</v>
      </c>
      <c r="I14" s="105">
        <v>852</v>
      </c>
      <c r="J14" s="105">
        <v>889</v>
      </c>
      <c r="K14" s="105">
        <v>607</v>
      </c>
      <c r="L14" s="105">
        <v>354</v>
      </c>
      <c r="M14" s="105">
        <v>121</v>
      </c>
      <c r="N14" s="105">
        <v>22</v>
      </c>
    </row>
    <row r="15" spans="1:19" x14ac:dyDescent="0.2">
      <c r="A15" s="99">
        <v>3</v>
      </c>
      <c r="B15" s="89" t="s">
        <v>93</v>
      </c>
      <c r="C15" s="105">
        <v>0</v>
      </c>
      <c r="D15" s="105">
        <v>0</v>
      </c>
      <c r="E15" s="105">
        <v>24</v>
      </c>
      <c r="F15" s="105">
        <v>213</v>
      </c>
      <c r="G15" s="105">
        <v>500</v>
      </c>
      <c r="H15" s="105">
        <v>808</v>
      </c>
      <c r="I15" s="105">
        <v>894</v>
      </c>
      <c r="J15" s="105">
        <v>728</v>
      </c>
      <c r="K15" s="105">
        <v>519</v>
      </c>
      <c r="L15" s="105">
        <v>212</v>
      </c>
      <c r="M15" s="105">
        <v>59</v>
      </c>
      <c r="N15" s="105">
        <v>2</v>
      </c>
    </row>
    <row r="16" spans="1:19" x14ac:dyDescent="0.2">
      <c r="A16" s="99">
        <v>4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</row>
    <row r="17" spans="1:14" x14ac:dyDescent="0.2">
      <c r="A17" s="99">
        <v>5</v>
      </c>
      <c r="B17" s="28" t="s">
        <v>28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x14ac:dyDescent="0.2">
      <c r="A18" s="99">
        <v>6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</row>
    <row r="19" spans="1:14" x14ac:dyDescent="0.2">
      <c r="A19" s="99">
        <v>7</v>
      </c>
      <c r="B19" s="89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</row>
    <row r="20" spans="1:14" x14ac:dyDescent="0.2">
      <c r="A20" s="99">
        <v>8</v>
      </c>
      <c r="B20" s="89" t="s">
        <v>95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</row>
    <row r="21" spans="1:14" x14ac:dyDescent="0.2">
      <c r="A21" s="99">
        <v>9</v>
      </c>
      <c r="B21" s="89" t="s">
        <v>96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</row>
    <row r="22" spans="1:14" x14ac:dyDescent="0.2">
      <c r="A22" s="99">
        <v>10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</row>
    <row r="23" spans="1:14" x14ac:dyDescent="0.2">
      <c r="A23" s="99">
        <v>11</v>
      </c>
      <c r="B23" s="89" t="s">
        <v>97</v>
      </c>
      <c r="C23" s="45">
        <f t="shared" ref="C23:N23" si="1">C28*C30</f>
        <v>153578.61582713109</v>
      </c>
      <c r="D23" s="45">
        <f t="shared" si="1"/>
        <v>154438.75233150131</v>
      </c>
      <c r="E23" s="45">
        <f t="shared" si="1"/>
        <v>152050.25766849867</v>
      </c>
      <c r="F23" s="45">
        <f t="shared" si="1"/>
        <v>152363.48656893408</v>
      </c>
      <c r="G23" s="45">
        <f t="shared" si="1"/>
        <v>153647.22787198838</v>
      </c>
      <c r="H23" s="45">
        <f t="shared" si="1"/>
        <v>157002.25742776311</v>
      </c>
      <c r="I23" s="45">
        <f t="shared" si="1"/>
        <v>157988.6798697692</v>
      </c>
      <c r="J23" s="45">
        <f t="shared" si="1"/>
        <v>158685.73847042068</v>
      </c>
      <c r="K23" s="45">
        <f t="shared" si="1"/>
        <v>158940.29910061578</v>
      </c>
      <c r="L23" s="45">
        <f t="shared" si="1"/>
        <v>156409.6084605901</v>
      </c>
      <c r="M23" s="45">
        <f t="shared" si="1"/>
        <v>158384.44209952568</v>
      </c>
      <c r="N23" s="45">
        <f t="shared" si="1"/>
        <v>156006.88558860173</v>
      </c>
    </row>
    <row r="24" spans="1:14" x14ac:dyDescent="0.2">
      <c r="A24" s="99">
        <v>12</v>
      </c>
      <c r="B24" s="89" t="s">
        <v>98</v>
      </c>
      <c r="C24" s="45">
        <f t="shared" ref="C24:N24" si="2">C32-C23</f>
        <v>16547.884172868915</v>
      </c>
      <c r="D24" s="45">
        <f t="shared" si="2"/>
        <v>-13522.952331501292</v>
      </c>
      <c r="E24" s="45">
        <f t="shared" si="2"/>
        <v>13522.95233150135</v>
      </c>
      <c r="F24" s="45">
        <f t="shared" si="2"/>
        <v>39982.033431065938</v>
      </c>
      <c r="G24" s="45">
        <f t="shared" si="2"/>
        <v>251612.88212801167</v>
      </c>
      <c r="H24" s="45">
        <f t="shared" si="2"/>
        <v>1256305.9425722368</v>
      </c>
      <c r="I24" s="45">
        <f t="shared" si="2"/>
        <v>1781322.1301302309</v>
      </c>
      <c r="J24" s="45">
        <f t="shared" si="2"/>
        <v>1263472.3215295793</v>
      </c>
      <c r="K24" s="45">
        <f t="shared" si="2"/>
        <v>878239.13089938415</v>
      </c>
      <c r="L24" s="45">
        <f t="shared" si="2"/>
        <v>610360.52153940988</v>
      </c>
      <c r="M24" s="45">
        <f t="shared" si="2"/>
        <v>148897.91790047431</v>
      </c>
      <c r="N24" s="45">
        <f t="shared" si="2"/>
        <v>42929.414411398291</v>
      </c>
    </row>
    <row r="25" spans="1:14" x14ac:dyDescent="0.2">
      <c r="A25" s="99">
        <v>13</v>
      </c>
      <c r="B25" s="89" t="s">
        <v>99</v>
      </c>
      <c r="C25" s="107">
        <f t="shared" ref="C25:N25" si="3">C24/C30</f>
        <v>0.10714280091467568</v>
      </c>
      <c r="D25" s="107">
        <f t="shared" si="3"/>
        <v>-8.7069591090844833E-2</v>
      </c>
      <c r="E25" s="107">
        <f t="shared" si="3"/>
        <v>8.8437331315815521E-2</v>
      </c>
      <c r="F25" s="107">
        <f t="shared" si="3"/>
        <v>0.26093674942774309</v>
      </c>
      <c r="G25" s="107">
        <f t="shared" si="3"/>
        <v>1.6283937076290589</v>
      </c>
      <c r="H25" s="107">
        <f t="shared" si="3"/>
        <v>7.9568430082477466</v>
      </c>
      <c r="I25" s="107">
        <f t="shared" si="3"/>
        <v>11.211604399052321</v>
      </c>
      <c r="J25" s="107">
        <f t="shared" si="3"/>
        <v>7.917336567990195</v>
      </c>
      <c r="K25" s="107">
        <f t="shared" si="3"/>
        <v>5.4945234323249279</v>
      </c>
      <c r="L25" s="107">
        <f t="shared" si="3"/>
        <v>3.8803801895775418</v>
      </c>
      <c r="M25" s="107">
        <f t="shared" si="3"/>
        <v>0.93481867089700088</v>
      </c>
      <c r="N25" s="107">
        <f t="shared" si="3"/>
        <v>0.27362921818227087</v>
      </c>
    </row>
    <row r="26" spans="1:14" x14ac:dyDescent="0.2">
      <c r="A26" s="99">
        <v>14</v>
      </c>
      <c r="B26" s="89" t="s">
        <v>100</v>
      </c>
      <c r="C26" s="108">
        <f>SUM(C25:N25)/SUM(C$13:N$13)</f>
        <v>1.2954597153647439E-2</v>
      </c>
      <c r="D26" s="108">
        <f>C26</f>
        <v>1.2954597153647439E-2</v>
      </c>
      <c r="E26" s="108">
        <f t="shared" ref="E26:N26" si="4">D26</f>
        <v>1.2954597153647439E-2</v>
      </c>
      <c r="F26" s="108">
        <f t="shared" si="4"/>
        <v>1.2954597153647439E-2</v>
      </c>
      <c r="G26" s="108">
        <f t="shared" si="4"/>
        <v>1.2954597153647439E-2</v>
      </c>
      <c r="H26" s="108">
        <f t="shared" si="4"/>
        <v>1.2954597153647439E-2</v>
      </c>
      <c r="I26" s="108">
        <f t="shared" si="4"/>
        <v>1.2954597153647439E-2</v>
      </c>
      <c r="J26" s="108">
        <f t="shared" si="4"/>
        <v>1.2954597153647439E-2</v>
      </c>
      <c r="K26" s="108">
        <f t="shared" si="4"/>
        <v>1.2954597153647439E-2</v>
      </c>
      <c r="L26" s="108">
        <f t="shared" si="4"/>
        <v>1.2954597153647439E-2</v>
      </c>
      <c r="M26" s="108">
        <f t="shared" si="4"/>
        <v>1.2954597153647439E-2</v>
      </c>
      <c r="N26" s="108">
        <f t="shared" si="4"/>
        <v>1.2954597153647439E-2</v>
      </c>
    </row>
    <row r="27" spans="1:14" x14ac:dyDescent="0.2">
      <c r="A27" s="99">
        <v>15</v>
      </c>
      <c r="B27" s="89" t="s">
        <v>101</v>
      </c>
      <c r="C27" s="75">
        <f>ROUND(C26*C$14,4)</f>
        <v>0</v>
      </c>
      <c r="D27" s="75">
        <f t="shared" ref="D27:N27" si="5">ROUND(D26*D$14,4)</f>
        <v>0</v>
      </c>
      <c r="E27" s="75">
        <f t="shared" si="5"/>
        <v>2.5899999999999999E-2</v>
      </c>
      <c r="F27" s="75">
        <f t="shared" si="5"/>
        <v>1.153</v>
      </c>
      <c r="G27" s="75">
        <f t="shared" si="5"/>
        <v>4.6376999999999997</v>
      </c>
      <c r="H27" s="75">
        <f t="shared" si="5"/>
        <v>8.6148000000000007</v>
      </c>
      <c r="I27" s="75">
        <f t="shared" si="5"/>
        <v>11.0373</v>
      </c>
      <c r="J27" s="75">
        <f t="shared" si="5"/>
        <v>11.5166</v>
      </c>
      <c r="K27" s="75">
        <f t="shared" si="5"/>
        <v>7.8634000000000004</v>
      </c>
      <c r="L27" s="75">
        <f t="shared" si="5"/>
        <v>4.5858999999999996</v>
      </c>
      <c r="M27" s="75">
        <f t="shared" si="5"/>
        <v>1.5674999999999999</v>
      </c>
      <c r="N27" s="75">
        <f t="shared" si="5"/>
        <v>0.28499999999999998</v>
      </c>
    </row>
    <row r="28" spans="1:14" x14ac:dyDescent="0.2">
      <c r="A28" s="99">
        <v>16</v>
      </c>
      <c r="B28" s="89" t="s">
        <v>102</v>
      </c>
      <c r="C28" s="109">
        <f>(D32+E32)/(D30+E30)</f>
        <v>0.994377461699684</v>
      </c>
      <c r="D28" s="110">
        <f t="shared" ref="D28:N28" si="6">C28</f>
        <v>0.994377461699684</v>
      </c>
      <c r="E28" s="110">
        <f t="shared" si="6"/>
        <v>0.994377461699684</v>
      </c>
      <c r="F28" s="110">
        <f t="shared" si="6"/>
        <v>0.994377461699684</v>
      </c>
      <c r="G28" s="110">
        <f t="shared" si="6"/>
        <v>0.994377461699684</v>
      </c>
      <c r="H28" s="110">
        <f t="shared" si="6"/>
        <v>0.994377461699684</v>
      </c>
      <c r="I28" s="110">
        <f t="shared" si="6"/>
        <v>0.994377461699684</v>
      </c>
      <c r="J28" s="110">
        <f t="shared" si="6"/>
        <v>0.994377461699684</v>
      </c>
      <c r="K28" s="110">
        <f t="shared" si="6"/>
        <v>0.994377461699684</v>
      </c>
      <c r="L28" s="110">
        <f t="shared" si="6"/>
        <v>0.994377461699684</v>
      </c>
      <c r="M28" s="110">
        <f t="shared" si="6"/>
        <v>0.994377461699684</v>
      </c>
      <c r="N28" s="110">
        <f t="shared" si="6"/>
        <v>0.994377461699684</v>
      </c>
    </row>
    <row r="29" spans="1:14" x14ac:dyDescent="0.2">
      <c r="A29" s="99">
        <v>17</v>
      </c>
      <c r="B29" s="89" t="s">
        <v>103</v>
      </c>
      <c r="C29" s="110">
        <f t="shared" ref="C29:N29" si="7">C28+C27</f>
        <v>0.994377461699684</v>
      </c>
      <c r="D29" s="110">
        <f t="shared" si="7"/>
        <v>0.994377461699684</v>
      </c>
      <c r="E29" s="110">
        <f t="shared" si="7"/>
        <v>1.0202774616996839</v>
      </c>
      <c r="F29" s="110">
        <f t="shared" si="7"/>
        <v>2.1473774616996839</v>
      </c>
      <c r="G29" s="110">
        <f t="shared" si="7"/>
        <v>5.6320774616996836</v>
      </c>
      <c r="H29" s="110">
        <f t="shared" si="7"/>
        <v>9.6091774616996855</v>
      </c>
      <c r="I29" s="110">
        <f t="shared" si="7"/>
        <v>12.031677461699685</v>
      </c>
      <c r="J29" s="110">
        <f t="shared" si="7"/>
        <v>12.510977461699685</v>
      </c>
      <c r="K29" s="110">
        <f t="shared" si="7"/>
        <v>8.8577774616996852</v>
      </c>
      <c r="L29" s="110">
        <f t="shared" si="7"/>
        <v>5.5802774616996835</v>
      </c>
      <c r="M29" s="110">
        <f t="shared" si="7"/>
        <v>2.5618774616996838</v>
      </c>
      <c r="N29" s="110">
        <f t="shared" si="7"/>
        <v>1.279377461699684</v>
      </c>
    </row>
    <row r="30" spans="1:14" x14ac:dyDescent="0.2">
      <c r="A30" s="99">
        <v>18</v>
      </c>
      <c r="B30" s="89" t="s">
        <v>104</v>
      </c>
      <c r="C30" s="111">
        <v>154447</v>
      </c>
      <c r="D30" s="112">
        <v>155312</v>
      </c>
      <c r="E30" s="112">
        <v>152910</v>
      </c>
      <c r="F30" s="112">
        <v>153225</v>
      </c>
      <c r="G30" s="112">
        <v>154516</v>
      </c>
      <c r="H30" s="112">
        <v>157890</v>
      </c>
      <c r="I30" s="112">
        <v>158882</v>
      </c>
      <c r="J30" s="112">
        <v>159583</v>
      </c>
      <c r="K30" s="112">
        <v>159839</v>
      </c>
      <c r="L30" s="112">
        <v>157294</v>
      </c>
      <c r="M30" s="112">
        <v>159280</v>
      </c>
      <c r="N30" s="113">
        <v>156889</v>
      </c>
    </row>
    <row r="31" spans="1:14" x14ac:dyDescent="0.2">
      <c r="A31" s="99">
        <v>19</v>
      </c>
      <c r="B31" s="89" t="s">
        <v>105</v>
      </c>
      <c r="C31" s="45">
        <f t="shared" ref="C31:N31" si="8">C30*C29</f>
        <v>153578.61582713109</v>
      </c>
      <c r="D31" s="45">
        <f t="shared" si="8"/>
        <v>154438.75233150131</v>
      </c>
      <c r="E31" s="45">
        <f t="shared" si="8"/>
        <v>156010.62666849868</v>
      </c>
      <c r="F31" s="45">
        <f t="shared" si="8"/>
        <v>329031.91156893404</v>
      </c>
      <c r="G31" s="45">
        <f t="shared" si="8"/>
        <v>870246.08107198833</v>
      </c>
      <c r="H31" s="45">
        <f t="shared" si="8"/>
        <v>1517193.0294277633</v>
      </c>
      <c r="I31" s="45">
        <f t="shared" si="8"/>
        <v>1911616.9784697692</v>
      </c>
      <c r="J31" s="45">
        <f t="shared" si="8"/>
        <v>1996539.3162704208</v>
      </c>
      <c r="K31" s="45">
        <f t="shared" si="8"/>
        <v>1415818.291700616</v>
      </c>
      <c r="L31" s="45">
        <f t="shared" si="8"/>
        <v>877744.16306059004</v>
      </c>
      <c r="M31" s="45">
        <f t="shared" si="8"/>
        <v>408055.84209952562</v>
      </c>
      <c r="N31" s="45">
        <f t="shared" si="8"/>
        <v>200720.25058860172</v>
      </c>
    </row>
    <row r="32" spans="1:14" x14ac:dyDescent="0.2">
      <c r="A32" s="99">
        <v>20</v>
      </c>
      <c r="B32" s="89" t="s">
        <v>106</v>
      </c>
      <c r="C32" s="114">
        <v>170126.5</v>
      </c>
      <c r="D32" s="115">
        <v>140915.80000000002</v>
      </c>
      <c r="E32" s="115">
        <v>165573.21000000002</v>
      </c>
      <c r="F32" s="115">
        <v>192345.52000000002</v>
      </c>
      <c r="G32" s="115">
        <v>405260.11000000004</v>
      </c>
      <c r="H32" s="115">
        <v>1413308.2</v>
      </c>
      <c r="I32" s="115">
        <v>1939310.81</v>
      </c>
      <c r="J32" s="115">
        <v>1422158.06</v>
      </c>
      <c r="K32" s="115">
        <v>1037179.4299999999</v>
      </c>
      <c r="L32" s="115">
        <v>766770.13</v>
      </c>
      <c r="M32" s="115">
        <v>307282.36</v>
      </c>
      <c r="N32" s="116">
        <v>198936.30000000002</v>
      </c>
    </row>
    <row r="33" spans="1:14" x14ac:dyDescent="0.2">
      <c r="A33" s="99">
        <v>21</v>
      </c>
      <c r="B33" s="89" t="s">
        <v>107</v>
      </c>
      <c r="C33" s="106">
        <f>C30*(C26*C$15+C28)</f>
        <v>153578.61582713109</v>
      </c>
      <c r="D33" s="106">
        <f t="shared" ref="D33:N33" si="9">D30*(D26*D$15+D28)</f>
        <v>154438.75233150131</v>
      </c>
      <c r="E33" s="106">
        <f t="shared" si="9"/>
        <v>199591.55648684019</v>
      </c>
      <c r="F33" s="106">
        <f t="shared" si="9"/>
        <v>575161.70227773895</v>
      </c>
      <c r="G33" s="106">
        <f t="shared" si="9"/>
        <v>1154493.4947684822</v>
      </c>
      <c r="H33" s="106">
        <f t="shared" si="9"/>
        <v>1809686.5438559938</v>
      </c>
      <c r="I33" s="106">
        <f t="shared" si="9"/>
        <v>1998066.2405092055</v>
      </c>
      <c r="J33" s="106">
        <f t="shared" si="9"/>
        <v>1663704.5101417587</v>
      </c>
      <c r="K33" s="106">
        <f t="shared" si="9"/>
        <v>1233607.5735559375</v>
      </c>
      <c r="L33" s="106">
        <f t="shared" si="9"/>
        <v>588397.85425398394</v>
      </c>
      <c r="M33" s="106">
        <f t="shared" si="9"/>
        <v>280125.52794287051</v>
      </c>
      <c r="N33" s="106">
        <f t="shared" si="9"/>
        <v>160071.75317427889</v>
      </c>
    </row>
    <row r="34" spans="1:14" x14ac:dyDescent="0.2">
      <c r="A34" s="99">
        <v>22</v>
      </c>
      <c r="B34" s="89" t="s">
        <v>108</v>
      </c>
      <c r="C34" s="106">
        <f>C33/SUM(C33:N33)*SUM(C31:N31)</f>
        <v>153887.74283711103</v>
      </c>
      <c r="D34" s="106">
        <f>D33/SUM(C33:N33)*SUM(C31:N31)</f>
        <v>154749.6106464832</v>
      </c>
      <c r="E34" s="106">
        <f>E33/SUM(C33:N33)*SUM(C31:N31)</f>
        <v>199993.29953382449</v>
      </c>
      <c r="F34" s="106">
        <f>F33/SUM(C33:N33)*SUM(C31:N31)</f>
        <v>576319.40262763808</v>
      </c>
      <c r="G34" s="106">
        <f>G33/SUM(C33:N33)*SUM(C31:N31)</f>
        <v>1156817.2891337133</v>
      </c>
      <c r="H34" s="106">
        <f>H33/SUM(C33:N33)*SUM(C31:N31)</f>
        <v>1813329.1277358539</v>
      </c>
      <c r="I34" s="106">
        <f>I33/SUM(C33:N33)*SUM(C31:N31)</f>
        <v>2002087.9999146017</v>
      </c>
      <c r="J34" s="106">
        <f>J33/SUM(C33:N33)*SUM(C31:N31)</f>
        <v>1667053.2576085881</v>
      </c>
      <c r="K34" s="106">
        <f>K33/SUM(C33:N33)*SUM(C31:N31)</f>
        <v>1236090.6107850997</v>
      </c>
      <c r="L34" s="106">
        <f>L33/SUM(C33:N33)*SUM(C31:N31)</f>
        <v>589582.19667291082</v>
      </c>
      <c r="M34" s="106">
        <f>M33/SUM(C33:N33)*SUM(C31:N31)</f>
        <v>280689.37185047223</v>
      </c>
      <c r="N34" s="106">
        <f>N33/SUM(C33:N33)*SUM(C31:N31)</f>
        <v>160393.94973904485</v>
      </c>
    </row>
    <row r="35" spans="1:14" x14ac:dyDescent="0.2">
      <c r="A35" s="99">
        <v>23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</row>
    <row r="36" spans="1:14" x14ac:dyDescent="0.2">
      <c r="A36" s="99">
        <v>24</v>
      </c>
      <c r="B36" s="75" t="s">
        <v>109</v>
      </c>
      <c r="C36" s="118">
        <f>ROUND(C31-C32,0)</f>
        <v>-16548</v>
      </c>
      <c r="D36" s="118">
        <f t="shared" ref="D36:N36" si="10">ROUND(D31-D32,0)</f>
        <v>13523</v>
      </c>
      <c r="E36" s="118">
        <f t="shared" si="10"/>
        <v>-9563</v>
      </c>
      <c r="F36" s="118">
        <f t="shared" si="10"/>
        <v>136686</v>
      </c>
      <c r="G36" s="118">
        <f t="shared" si="10"/>
        <v>464986</v>
      </c>
      <c r="H36" s="118">
        <f t="shared" si="10"/>
        <v>103885</v>
      </c>
      <c r="I36" s="118">
        <f t="shared" si="10"/>
        <v>-27694</v>
      </c>
      <c r="J36" s="118">
        <f t="shared" si="10"/>
        <v>574381</v>
      </c>
      <c r="K36" s="118">
        <f t="shared" si="10"/>
        <v>378639</v>
      </c>
      <c r="L36" s="118">
        <f t="shared" si="10"/>
        <v>110974</v>
      </c>
      <c r="M36" s="118">
        <f t="shared" si="10"/>
        <v>100773</v>
      </c>
      <c r="N36" s="118">
        <f t="shared" si="10"/>
        <v>1784</v>
      </c>
    </row>
    <row r="37" spans="1:14" x14ac:dyDescent="0.2">
      <c r="A37" s="99">
        <v>25</v>
      </c>
      <c r="B37" s="75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</row>
    <row r="38" spans="1:14" x14ac:dyDescent="0.2">
      <c r="A38" s="99">
        <v>26</v>
      </c>
      <c r="B38" s="75" t="s">
        <v>110</v>
      </c>
      <c r="C38" s="119">
        <f>C36</f>
        <v>-16548</v>
      </c>
      <c r="D38" s="119">
        <f t="shared" ref="D38:N38" si="11">D36</f>
        <v>13523</v>
      </c>
      <c r="E38" s="119">
        <f t="shared" si="11"/>
        <v>-9563</v>
      </c>
      <c r="F38" s="119">
        <f t="shared" si="11"/>
        <v>136686</v>
      </c>
      <c r="G38" s="119">
        <f t="shared" si="11"/>
        <v>464986</v>
      </c>
      <c r="H38" s="119">
        <f t="shared" si="11"/>
        <v>103885</v>
      </c>
      <c r="I38" s="119">
        <f t="shared" si="11"/>
        <v>-27694</v>
      </c>
      <c r="J38" s="119">
        <f t="shared" si="11"/>
        <v>574381</v>
      </c>
      <c r="K38" s="119">
        <f t="shared" si="11"/>
        <v>378639</v>
      </c>
      <c r="L38" s="119">
        <f t="shared" si="11"/>
        <v>110974</v>
      </c>
      <c r="M38" s="119">
        <f t="shared" si="11"/>
        <v>100773</v>
      </c>
      <c r="N38" s="119">
        <f t="shared" si="11"/>
        <v>1784</v>
      </c>
    </row>
    <row r="39" spans="1:14" x14ac:dyDescent="0.2">
      <c r="A39" s="99">
        <v>27</v>
      </c>
      <c r="B39" s="75" t="s">
        <v>111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</row>
    <row r="40" spans="1:14" x14ac:dyDescent="0.2">
      <c r="A40" s="99">
        <v>28</v>
      </c>
      <c r="B40" s="75" t="s">
        <v>112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</row>
    <row r="41" spans="1:14" ht="13.5" thickBot="1" x14ac:dyDescent="0.25">
      <c r="A41" s="99">
        <v>29</v>
      </c>
      <c r="B41" s="75" t="s">
        <v>5</v>
      </c>
      <c r="C41" s="120">
        <f>SUM(C38:C40)</f>
        <v>-16548</v>
      </c>
      <c r="D41" s="120">
        <f t="shared" ref="D41:N41" si="12">SUM(D38:D40)</f>
        <v>13523</v>
      </c>
      <c r="E41" s="120">
        <f t="shared" si="12"/>
        <v>-9563</v>
      </c>
      <c r="F41" s="120">
        <f t="shared" si="12"/>
        <v>136686</v>
      </c>
      <c r="G41" s="120">
        <f t="shared" si="12"/>
        <v>464986</v>
      </c>
      <c r="H41" s="120">
        <f t="shared" si="12"/>
        <v>103885</v>
      </c>
      <c r="I41" s="120">
        <f t="shared" si="12"/>
        <v>-27694</v>
      </c>
      <c r="J41" s="120">
        <f t="shared" si="12"/>
        <v>574381</v>
      </c>
      <c r="K41" s="120">
        <f t="shared" si="12"/>
        <v>378639</v>
      </c>
      <c r="L41" s="120">
        <f t="shared" si="12"/>
        <v>110974</v>
      </c>
      <c r="M41" s="120">
        <f t="shared" si="12"/>
        <v>100773</v>
      </c>
      <c r="N41" s="120">
        <f t="shared" si="12"/>
        <v>1784</v>
      </c>
    </row>
    <row r="42" spans="1:14" ht="13.5" thickTop="1" x14ac:dyDescent="0.2">
      <c r="A42" s="99">
        <v>30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</row>
    <row r="43" spans="1:14" x14ac:dyDescent="0.2">
      <c r="A43" s="99">
        <v>31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</row>
    <row r="44" spans="1:14" x14ac:dyDescent="0.2">
      <c r="A44" s="99">
        <v>32</v>
      </c>
      <c r="B44" s="28" t="s">
        <v>34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x14ac:dyDescent="0.2">
      <c r="A45" s="99">
        <v>33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1:14" x14ac:dyDescent="0.2">
      <c r="A46" s="99">
        <v>34</v>
      </c>
      <c r="B46" s="89" t="s">
        <v>94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</row>
    <row r="47" spans="1:14" x14ac:dyDescent="0.2">
      <c r="A47" s="99">
        <v>35</v>
      </c>
      <c r="B47" s="89" t="s">
        <v>95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</row>
    <row r="48" spans="1:14" x14ac:dyDescent="0.2">
      <c r="A48" s="99">
        <v>36</v>
      </c>
      <c r="B48" s="89" t="s">
        <v>96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</row>
    <row r="49" spans="1:14" x14ac:dyDescent="0.2">
      <c r="A49" s="99">
        <v>37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1:14" x14ac:dyDescent="0.2">
      <c r="A50" s="99">
        <v>38</v>
      </c>
      <c r="B50" s="89" t="s">
        <v>97</v>
      </c>
      <c r="C50" s="45">
        <f t="shared" ref="C50:N50" si="13">C55*C57</f>
        <v>158332.22715851973</v>
      </c>
      <c r="D50" s="45">
        <f t="shared" si="13"/>
        <v>159494.79344110988</v>
      </c>
      <c r="E50" s="45">
        <f t="shared" si="13"/>
        <v>156918.54655889008</v>
      </c>
      <c r="F50" s="45">
        <f t="shared" si="13"/>
        <v>156044.29671438228</v>
      </c>
      <c r="G50" s="45">
        <f t="shared" si="13"/>
        <v>159969.12048440668</v>
      </c>
      <c r="H50" s="45">
        <f t="shared" si="13"/>
        <v>163084.79812174832</v>
      </c>
      <c r="I50" s="45">
        <f t="shared" si="13"/>
        <v>166237.67788013283</v>
      </c>
      <c r="J50" s="45">
        <f t="shared" si="13"/>
        <v>166386.48636430438</v>
      </c>
      <c r="K50" s="45">
        <f t="shared" si="13"/>
        <v>166832.91181681902</v>
      </c>
      <c r="L50" s="45">
        <f t="shared" si="13"/>
        <v>163391.71562035213</v>
      </c>
      <c r="M50" s="45">
        <f t="shared" si="13"/>
        <v>165726.14871579318</v>
      </c>
      <c r="N50" s="45">
        <f t="shared" si="13"/>
        <v>161308.39684195054</v>
      </c>
    </row>
    <row r="51" spans="1:14" x14ac:dyDescent="0.2">
      <c r="A51" s="99">
        <v>39</v>
      </c>
      <c r="B51" s="89" t="s">
        <v>98</v>
      </c>
      <c r="C51" s="45">
        <f t="shared" ref="C51:N51" si="14">C59-C50</f>
        <v>6203.9728414802812</v>
      </c>
      <c r="D51" s="45">
        <f t="shared" si="14"/>
        <v>-20365.753441109875</v>
      </c>
      <c r="E51" s="45">
        <f t="shared" si="14"/>
        <v>20365.753441109904</v>
      </c>
      <c r="F51" s="45">
        <f t="shared" si="14"/>
        <v>55531.643285617727</v>
      </c>
      <c r="G51" s="45">
        <f t="shared" si="14"/>
        <v>42322.459515593306</v>
      </c>
      <c r="H51" s="45">
        <f t="shared" si="14"/>
        <v>438620.87187825172</v>
      </c>
      <c r="I51" s="45">
        <f t="shared" si="14"/>
        <v>720974.92211986717</v>
      </c>
      <c r="J51" s="45">
        <f t="shared" si="14"/>
        <v>481620.89363569563</v>
      </c>
      <c r="K51" s="45">
        <f t="shared" si="14"/>
        <v>319384.70818318101</v>
      </c>
      <c r="L51" s="45">
        <f t="shared" si="14"/>
        <v>188757.88437964785</v>
      </c>
      <c r="M51" s="45">
        <f t="shared" si="14"/>
        <v>34805.391284206824</v>
      </c>
      <c r="N51" s="45">
        <f t="shared" si="14"/>
        <v>-8246.5268419505446</v>
      </c>
    </row>
    <row r="52" spans="1:14" x14ac:dyDescent="0.2">
      <c r="A52" s="99">
        <v>40</v>
      </c>
      <c r="B52" s="89" t="s">
        <v>99</v>
      </c>
      <c r="C52" s="107">
        <f t="shared" ref="C52:N52" si="15">C51/C57</f>
        <v>0.36442509642153909</v>
      </c>
      <c r="D52" s="107">
        <f t="shared" si="15"/>
        <v>-1.1875767357344378</v>
      </c>
      <c r="E52" s="107">
        <f t="shared" si="15"/>
        <v>1.2070740541198379</v>
      </c>
      <c r="F52" s="107">
        <f t="shared" si="15"/>
        <v>3.30978920524602</v>
      </c>
      <c r="G52" s="107">
        <f t="shared" si="15"/>
        <v>2.460608111371704</v>
      </c>
      <c r="H52" s="107">
        <f t="shared" si="15"/>
        <v>25.014021778058268</v>
      </c>
      <c r="I52" s="107">
        <f t="shared" si="15"/>
        <v>40.33651796575289</v>
      </c>
      <c r="J52" s="107">
        <f t="shared" si="15"/>
        <v>26.921234971251852</v>
      </c>
      <c r="K52" s="107">
        <f t="shared" si="15"/>
        <v>17.804922967063273</v>
      </c>
      <c r="L52" s="107">
        <f t="shared" si="15"/>
        <v>10.744415094469936</v>
      </c>
      <c r="M52" s="107">
        <f t="shared" si="15"/>
        <v>1.9532741054047267</v>
      </c>
      <c r="N52" s="107">
        <f t="shared" si="15"/>
        <v>-0.47546856791689024</v>
      </c>
    </row>
    <row r="53" spans="1:14" x14ac:dyDescent="0.2">
      <c r="A53" s="99">
        <v>41</v>
      </c>
      <c r="B53" s="89" t="s">
        <v>100</v>
      </c>
      <c r="C53" s="108">
        <f>SUM(C52:N52)/SUM(C$13:N$13)</f>
        <v>4.1950763568095593E-2</v>
      </c>
      <c r="D53" s="108">
        <f>C53</f>
        <v>4.1950763568095593E-2</v>
      </c>
      <c r="E53" s="108">
        <f t="shared" ref="E53:N53" si="16">D53</f>
        <v>4.1950763568095593E-2</v>
      </c>
      <c r="F53" s="108">
        <f t="shared" si="16"/>
        <v>4.1950763568095593E-2</v>
      </c>
      <c r="G53" s="108">
        <f t="shared" si="16"/>
        <v>4.1950763568095593E-2</v>
      </c>
      <c r="H53" s="108">
        <f t="shared" si="16"/>
        <v>4.1950763568095593E-2</v>
      </c>
      <c r="I53" s="108">
        <f t="shared" si="16"/>
        <v>4.1950763568095593E-2</v>
      </c>
      <c r="J53" s="108">
        <f t="shared" si="16"/>
        <v>4.1950763568095593E-2</v>
      </c>
      <c r="K53" s="108">
        <f t="shared" si="16"/>
        <v>4.1950763568095593E-2</v>
      </c>
      <c r="L53" s="108">
        <f t="shared" si="16"/>
        <v>4.1950763568095593E-2</v>
      </c>
      <c r="M53" s="108">
        <f t="shared" si="16"/>
        <v>4.1950763568095593E-2</v>
      </c>
      <c r="N53" s="108">
        <f t="shared" si="16"/>
        <v>4.1950763568095593E-2</v>
      </c>
    </row>
    <row r="54" spans="1:14" x14ac:dyDescent="0.2">
      <c r="A54" s="99">
        <v>42</v>
      </c>
      <c r="B54" s="89" t="s">
        <v>101</v>
      </c>
      <c r="C54" s="75">
        <f>ROUND(C53*C$14,4)</f>
        <v>0</v>
      </c>
      <c r="D54" s="75">
        <f t="shared" ref="D54:N54" si="17">ROUND(D53*D$14,4)</f>
        <v>0</v>
      </c>
      <c r="E54" s="75">
        <f t="shared" si="17"/>
        <v>8.3900000000000002E-2</v>
      </c>
      <c r="F54" s="75">
        <f t="shared" si="17"/>
        <v>3.7336</v>
      </c>
      <c r="G54" s="75">
        <f t="shared" si="17"/>
        <v>15.0184</v>
      </c>
      <c r="H54" s="75">
        <f t="shared" si="17"/>
        <v>27.897300000000001</v>
      </c>
      <c r="I54" s="75">
        <f t="shared" si="17"/>
        <v>35.742100000000001</v>
      </c>
      <c r="J54" s="75">
        <f t="shared" si="17"/>
        <v>37.294199999999996</v>
      </c>
      <c r="K54" s="75">
        <f t="shared" si="17"/>
        <v>25.464099999999998</v>
      </c>
      <c r="L54" s="75">
        <f t="shared" si="17"/>
        <v>14.8506</v>
      </c>
      <c r="M54" s="75">
        <f t="shared" si="17"/>
        <v>5.0759999999999996</v>
      </c>
      <c r="N54" s="75">
        <f t="shared" si="17"/>
        <v>0.92290000000000005</v>
      </c>
    </row>
    <row r="55" spans="1:14" x14ac:dyDescent="0.2">
      <c r="A55" s="99">
        <v>43</v>
      </c>
      <c r="B55" s="89" t="s">
        <v>102</v>
      </c>
      <c r="C55" s="109">
        <f>(D59+E59)/(D57+E57)</f>
        <v>9.3005302607213185</v>
      </c>
      <c r="D55" s="110">
        <f t="shared" ref="D55:N55" si="18">C55</f>
        <v>9.3005302607213185</v>
      </c>
      <c r="E55" s="110">
        <f t="shared" si="18"/>
        <v>9.3005302607213185</v>
      </c>
      <c r="F55" s="110">
        <f t="shared" si="18"/>
        <v>9.3005302607213185</v>
      </c>
      <c r="G55" s="110">
        <f t="shared" si="18"/>
        <v>9.3005302607213185</v>
      </c>
      <c r="H55" s="110">
        <f t="shared" si="18"/>
        <v>9.3005302607213185</v>
      </c>
      <c r="I55" s="110">
        <f t="shared" si="18"/>
        <v>9.3005302607213185</v>
      </c>
      <c r="J55" s="110">
        <f t="shared" si="18"/>
        <v>9.3005302607213185</v>
      </c>
      <c r="K55" s="110">
        <f t="shared" si="18"/>
        <v>9.3005302607213185</v>
      </c>
      <c r="L55" s="110">
        <f t="shared" si="18"/>
        <v>9.3005302607213185</v>
      </c>
      <c r="M55" s="110">
        <f t="shared" si="18"/>
        <v>9.3005302607213185</v>
      </c>
      <c r="N55" s="110">
        <f t="shared" si="18"/>
        <v>9.3005302607213185</v>
      </c>
    </row>
    <row r="56" spans="1:14" x14ac:dyDescent="0.2">
      <c r="A56" s="99">
        <v>44</v>
      </c>
      <c r="B56" s="89" t="s">
        <v>103</v>
      </c>
      <c r="C56" s="110">
        <f t="shared" ref="C56:N56" si="19">C55+C54</f>
        <v>9.3005302607213185</v>
      </c>
      <c r="D56" s="110">
        <f t="shared" si="19"/>
        <v>9.3005302607213185</v>
      </c>
      <c r="E56" s="110">
        <f t="shared" si="19"/>
        <v>9.3844302607213184</v>
      </c>
      <c r="F56" s="110">
        <f t="shared" si="19"/>
        <v>13.034130260721319</v>
      </c>
      <c r="G56" s="110">
        <f t="shared" si="19"/>
        <v>24.318930260721316</v>
      </c>
      <c r="H56" s="110">
        <f t="shared" si="19"/>
        <v>37.197830260721318</v>
      </c>
      <c r="I56" s="110">
        <f t="shared" si="19"/>
        <v>45.042630260721317</v>
      </c>
      <c r="J56" s="110">
        <f t="shared" si="19"/>
        <v>46.594730260721313</v>
      </c>
      <c r="K56" s="110">
        <f t="shared" si="19"/>
        <v>34.764630260721319</v>
      </c>
      <c r="L56" s="110">
        <f t="shared" si="19"/>
        <v>24.151130260721317</v>
      </c>
      <c r="M56" s="110">
        <f t="shared" si="19"/>
        <v>14.376530260721317</v>
      </c>
      <c r="N56" s="110">
        <f t="shared" si="19"/>
        <v>10.223430260721319</v>
      </c>
    </row>
    <row r="57" spans="1:14" x14ac:dyDescent="0.2">
      <c r="A57" s="99">
        <v>45</v>
      </c>
      <c r="B57" s="89" t="s">
        <v>104</v>
      </c>
      <c r="C57" s="111">
        <v>17024</v>
      </c>
      <c r="D57" s="112">
        <v>17149</v>
      </c>
      <c r="E57" s="112">
        <v>16872</v>
      </c>
      <c r="F57" s="112">
        <v>16778</v>
      </c>
      <c r="G57" s="112">
        <v>17200</v>
      </c>
      <c r="H57" s="112">
        <v>17535</v>
      </c>
      <c r="I57" s="112">
        <v>17874</v>
      </c>
      <c r="J57" s="112">
        <v>17890</v>
      </c>
      <c r="K57" s="112">
        <v>17938</v>
      </c>
      <c r="L57" s="112">
        <v>17568</v>
      </c>
      <c r="M57" s="112">
        <v>17819</v>
      </c>
      <c r="N57" s="113">
        <v>17344</v>
      </c>
    </row>
    <row r="58" spans="1:14" x14ac:dyDescent="0.2">
      <c r="A58" s="99">
        <v>46</v>
      </c>
      <c r="B58" s="89" t="s">
        <v>105</v>
      </c>
      <c r="C58" s="45">
        <f t="shared" ref="C58:N58" si="20">C57*C56</f>
        <v>158332.22715851973</v>
      </c>
      <c r="D58" s="45">
        <f t="shared" si="20"/>
        <v>159494.79344110988</v>
      </c>
      <c r="E58" s="45">
        <f t="shared" si="20"/>
        <v>158334.10735889009</v>
      </c>
      <c r="F58" s="45">
        <f t="shared" si="20"/>
        <v>218686.63751438231</v>
      </c>
      <c r="G58" s="45">
        <f t="shared" si="20"/>
        <v>418285.60048440663</v>
      </c>
      <c r="H58" s="45">
        <f t="shared" si="20"/>
        <v>652263.95362174837</v>
      </c>
      <c r="I58" s="45">
        <f t="shared" si="20"/>
        <v>805091.97328013286</v>
      </c>
      <c r="J58" s="45">
        <f t="shared" si="20"/>
        <v>833579.72436430433</v>
      </c>
      <c r="K58" s="45">
        <f t="shared" si="20"/>
        <v>623607.93761681905</v>
      </c>
      <c r="L58" s="45">
        <f t="shared" si="20"/>
        <v>424287.05642035208</v>
      </c>
      <c r="M58" s="45">
        <f t="shared" si="20"/>
        <v>256175.39271579316</v>
      </c>
      <c r="N58" s="45">
        <f t="shared" si="20"/>
        <v>177315.17444195054</v>
      </c>
    </row>
    <row r="59" spans="1:14" x14ac:dyDescent="0.2">
      <c r="A59" s="99">
        <v>47</v>
      </c>
      <c r="B59" s="89" t="s">
        <v>106</v>
      </c>
      <c r="C59" s="114">
        <v>164536.20000000001</v>
      </c>
      <c r="D59" s="115">
        <v>139129.04</v>
      </c>
      <c r="E59" s="115">
        <v>177284.3</v>
      </c>
      <c r="F59" s="115">
        <v>211575.94</v>
      </c>
      <c r="G59" s="115">
        <v>202291.58</v>
      </c>
      <c r="H59" s="115">
        <v>601705.67000000004</v>
      </c>
      <c r="I59" s="115">
        <v>887212.6</v>
      </c>
      <c r="J59" s="115">
        <v>648007.38</v>
      </c>
      <c r="K59" s="115">
        <v>486217.62</v>
      </c>
      <c r="L59" s="115">
        <v>352149.6</v>
      </c>
      <c r="M59" s="115">
        <v>200531.54</v>
      </c>
      <c r="N59" s="116">
        <v>153061.87</v>
      </c>
    </row>
    <row r="60" spans="1:14" x14ac:dyDescent="0.2">
      <c r="A60" s="99">
        <v>48</v>
      </c>
      <c r="B60" s="89" t="s">
        <v>107</v>
      </c>
      <c r="C60" s="106">
        <f>C57*(C53*C$15+C55)</f>
        <v>158332.22715851973</v>
      </c>
      <c r="D60" s="106">
        <f t="shared" ref="D60:N60" si="21">D57*(D53*D$15+D55)</f>
        <v>159494.79344110988</v>
      </c>
      <c r="E60" s="106">
        <f t="shared" si="21"/>
        <v>173905.58534899188</v>
      </c>
      <c r="F60" s="106">
        <f t="shared" si="21"/>
        <v>305964.32778837543</v>
      </c>
      <c r="G60" s="106">
        <f t="shared" si="21"/>
        <v>520745.68717002874</v>
      </c>
      <c r="H60" s="106">
        <f t="shared" si="21"/>
        <v>757454.96256832569</v>
      </c>
      <c r="I60" s="106">
        <f t="shared" si="21"/>
        <v>836583.8634065626</v>
      </c>
      <c r="J60" s="106">
        <f t="shared" si="21"/>
        <v>712749.87501409603</v>
      </c>
      <c r="K60" s="106">
        <f t="shared" si="21"/>
        <v>557387.0533998739</v>
      </c>
      <c r="L60" s="106">
        <f t="shared" si="21"/>
        <v>319633.8106655844</v>
      </c>
      <c r="M60" s="106">
        <f t="shared" si="21"/>
        <v>209829.867420967</v>
      </c>
      <c r="N60" s="106">
        <f t="shared" si="21"/>
        <v>162763.58492860064</v>
      </c>
    </row>
    <row r="61" spans="1:14" x14ac:dyDescent="0.2">
      <c r="A61" s="99">
        <v>49</v>
      </c>
      <c r="B61" s="89" t="s">
        <v>108</v>
      </c>
      <c r="C61" s="106">
        <f>C60/SUM(C60:N60)*SUM(C58:N58)</f>
        <v>158676.79952852274</v>
      </c>
      <c r="D61" s="106">
        <f>D60/SUM(C60:N60)*SUM(C58:N58)</f>
        <v>159841.89585964731</v>
      </c>
      <c r="E61" s="106">
        <f>E60/SUM(C60:N60)*SUM(C58:N58)</f>
        <v>174284.04942276803</v>
      </c>
      <c r="F61" s="106">
        <f>F60/SUM(C60:N60)*SUM(C58:N58)</f>
        <v>306630.18625228037</v>
      </c>
      <c r="G61" s="106">
        <f>G60/SUM(C60:N60)*SUM(C58:N58)</f>
        <v>521878.96609130217</v>
      </c>
      <c r="H61" s="106">
        <f>H60/SUM(C60:N60)*SUM(C58:N58)</f>
        <v>759103.38283188583</v>
      </c>
      <c r="I61" s="106">
        <f>I60/SUM(C60:N60)*SUM(C58:N58)</f>
        <v>838404.48887045926</v>
      </c>
      <c r="J61" s="106">
        <f>J60/SUM(C60:N60)*SUM(C58:N58)</f>
        <v>714301.00530551211</v>
      </c>
      <c r="K61" s="106">
        <f>K60/SUM(C60:N60)*SUM(C58:N58)</f>
        <v>558600.07352499792</v>
      </c>
      <c r="L61" s="106">
        <f>L60/SUM(C60:N60)*SUM(C58:N58)</f>
        <v>320329.41750223847</v>
      </c>
      <c r="M61" s="106">
        <f>M60/SUM(C60:N60)*SUM(C58:N58)</f>
        <v>210286.51213576834</v>
      </c>
      <c r="N61" s="106">
        <f>N60/SUM(C60:N60)*SUM(C58:N58)</f>
        <v>163117.80109302612</v>
      </c>
    </row>
    <row r="62" spans="1:14" x14ac:dyDescent="0.2">
      <c r="A62" s="99">
        <v>50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</row>
    <row r="63" spans="1:14" x14ac:dyDescent="0.2">
      <c r="A63" s="99">
        <v>51</v>
      </c>
      <c r="B63" s="75" t="s">
        <v>109</v>
      </c>
      <c r="C63" s="118">
        <f>ROUND(C58-C59,0)</f>
        <v>-6204</v>
      </c>
      <c r="D63" s="118">
        <f t="shared" ref="D63:N63" si="22">ROUND(D58-D59,0)</f>
        <v>20366</v>
      </c>
      <c r="E63" s="118">
        <f t="shared" si="22"/>
        <v>-18950</v>
      </c>
      <c r="F63" s="118">
        <f t="shared" si="22"/>
        <v>7111</v>
      </c>
      <c r="G63" s="118">
        <f t="shared" si="22"/>
        <v>215994</v>
      </c>
      <c r="H63" s="118">
        <f t="shared" si="22"/>
        <v>50558</v>
      </c>
      <c r="I63" s="118">
        <f t="shared" si="22"/>
        <v>-82121</v>
      </c>
      <c r="J63" s="118">
        <f t="shared" si="22"/>
        <v>185572</v>
      </c>
      <c r="K63" s="118">
        <f t="shared" si="22"/>
        <v>137390</v>
      </c>
      <c r="L63" s="118">
        <f t="shared" si="22"/>
        <v>72137</v>
      </c>
      <c r="M63" s="118">
        <f t="shared" si="22"/>
        <v>55644</v>
      </c>
      <c r="N63" s="118">
        <f t="shared" si="22"/>
        <v>24253</v>
      </c>
    </row>
    <row r="64" spans="1:14" x14ac:dyDescent="0.2">
      <c r="A64" s="99">
        <v>52</v>
      </c>
      <c r="B64" s="75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</row>
    <row r="65" spans="1:14" x14ac:dyDescent="0.2">
      <c r="A65" s="99">
        <v>53</v>
      </c>
      <c r="B65" s="75" t="s">
        <v>110</v>
      </c>
      <c r="C65" s="119">
        <v>-5266.402899787402</v>
      </c>
      <c r="D65" s="119">
        <v>17094.445134674974</v>
      </c>
      <c r="E65" s="119">
        <v>-16237.832069732065</v>
      </c>
      <c r="F65" s="119">
        <v>5191.5500694927787</v>
      </c>
      <c r="G65" s="119">
        <v>211931.65962864098</v>
      </c>
      <c r="H65" s="119">
        <v>45849.713192298826</v>
      </c>
      <c r="I65" s="119">
        <v>-70124.72790736967</v>
      </c>
      <c r="J65" s="119">
        <v>165460.88931709388</v>
      </c>
      <c r="K65" s="119">
        <v>123353.91040188959</v>
      </c>
      <c r="L65" s="119">
        <v>65693.602765330405</v>
      </c>
      <c r="M65" s="119">
        <v>48897.628180783933</v>
      </c>
      <c r="N65" s="119">
        <v>22791.380848541834</v>
      </c>
    </row>
    <row r="66" spans="1:14" x14ac:dyDescent="0.2">
      <c r="A66" s="99">
        <v>54</v>
      </c>
      <c r="B66" s="75" t="s">
        <v>111</v>
      </c>
      <c r="C66" s="119">
        <v>-937.59710021259752</v>
      </c>
      <c r="D66" s="119">
        <v>3271.5548653250248</v>
      </c>
      <c r="E66" s="119">
        <v>-2712.1679302679372</v>
      </c>
      <c r="F66" s="119">
        <v>1919.4499305072211</v>
      </c>
      <c r="G66" s="119">
        <v>4062.340371359006</v>
      </c>
      <c r="H66" s="119">
        <v>4708.2868077011799</v>
      </c>
      <c r="I66" s="119">
        <v>-11996.272092630335</v>
      </c>
      <c r="J66" s="119">
        <v>20111.110682906114</v>
      </c>
      <c r="K66" s="119">
        <v>14036.089598110409</v>
      </c>
      <c r="L66" s="119">
        <v>6443.3972346695837</v>
      </c>
      <c r="M66" s="119">
        <v>6746.3718192160686</v>
      </c>
      <c r="N66" s="119">
        <v>1461.6191514581653</v>
      </c>
    </row>
    <row r="67" spans="1:14" x14ac:dyDescent="0.2">
      <c r="A67" s="99">
        <v>55</v>
      </c>
      <c r="B67" s="75" t="s">
        <v>112</v>
      </c>
      <c r="C67" s="119">
        <v>0</v>
      </c>
      <c r="D67" s="119">
        <v>0</v>
      </c>
      <c r="E67" s="119">
        <v>0</v>
      </c>
      <c r="F67" s="119">
        <v>0</v>
      </c>
      <c r="G67" s="119">
        <v>0</v>
      </c>
      <c r="H67" s="119">
        <v>0</v>
      </c>
      <c r="I67" s="119">
        <v>0</v>
      </c>
      <c r="J67" s="119">
        <v>0</v>
      </c>
      <c r="K67" s="119">
        <v>0</v>
      </c>
      <c r="L67" s="119">
        <v>0</v>
      </c>
      <c r="M67" s="119">
        <v>0</v>
      </c>
      <c r="N67" s="119">
        <v>0</v>
      </c>
    </row>
    <row r="68" spans="1:14" ht="13.5" thickBot="1" x14ac:dyDescent="0.25">
      <c r="A68" s="99">
        <v>56</v>
      </c>
      <c r="B68" s="75" t="s">
        <v>5</v>
      </c>
      <c r="C68" s="120">
        <f>SUM(C65:C67)</f>
        <v>-6204</v>
      </c>
      <c r="D68" s="120">
        <f t="shared" ref="D68:N68" si="23">SUM(D65:D67)</f>
        <v>20366</v>
      </c>
      <c r="E68" s="120">
        <f t="shared" si="23"/>
        <v>-18950.000000000004</v>
      </c>
      <c r="F68" s="120">
        <f t="shared" si="23"/>
        <v>7111</v>
      </c>
      <c r="G68" s="120">
        <f t="shared" si="23"/>
        <v>215993.99999999997</v>
      </c>
      <c r="H68" s="120">
        <f t="shared" si="23"/>
        <v>50558.000000000007</v>
      </c>
      <c r="I68" s="120">
        <f t="shared" si="23"/>
        <v>-82121</v>
      </c>
      <c r="J68" s="120">
        <f t="shared" si="23"/>
        <v>185572</v>
      </c>
      <c r="K68" s="120">
        <f t="shared" si="23"/>
        <v>137390</v>
      </c>
      <c r="L68" s="120">
        <f t="shared" si="23"/>
        <v>72136.999999999985</v>
      </c>
      <c r="M68" s="120">
        <f t="shared" si="23"/>
        <v>55644</v>
      </c>
      <c r="N68" s="120">
        <f t="shared" si="23"/>
        <v>24253</v>
      </c>
    </row>
    <row r="69" spans="1:14" ht="13.5" thickTop="1" x14ac:dyDescent="0.2">
      <c r="A69" s="99">
        <v>57</v>
      </c>
    </row>
    <row r="70" spans="1:14" x14ac:dyDescent="0.2">
      <c r="A70" s="99">
        <v>58</v>
      </c>
      <c r="C70" s="105"/>
    </row>
    <row r="71" spans="1:14" x14ac:dyDescent="0.2">
      <c r="A71" s="99">
        <v>59</v>
      </c>
      <c r="B71" s="28" t="s">
        <v>35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</row>
    <row r="72" spans="1:14" x14ac:dyDescent="0.2">
      <c r="A72" s="99">
        <v>60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</row>
    <row r="73" spans="1:14" x14ac:dyDescent="0.2">
      <c r="A73" s="99">
        <v>61</v>
      </c>
      <c r="B73" s="89" t="s">
        <v>94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</row>
    <row r="74" spans="1:14" x14ac:dyDescent="0.2">
      <c r="A74" s="99">
        <v>62</v>
      </c>
      <c r="B74" s="89" t="s">
        <v>95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</row>
    <row r="75" spans="1:14" x14ac:dyDescent="0.2">
      <c r="A75" s="99">
        <v>63</v>
      </c>
      <c r="B75" s="89" t="s">
        <v>96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</row>
    <row r="76" spans="1:14" x14ac:dyDescent="0.2">
      <c r="A76" s="99">
        <v>64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</row>
    <row r="77" spans="1:14" x14ac:dyDescent="0.2">
      <c r="A77" s="99">
        <v>65</v>
      </c>
      <c r="B77" s="89" t="s">
        <v>97</v>
      </c>
      <c r="C77" s="45">
        <f t="shared" ref="C77:N77" si="24">C82*C84</f>
        <v>25965.023291626563</v>
      </c>
      <c r="D77" s="45">
        <f t="shared" si="24"/>
        <v>27212.02769971126</v>
      </c>
      <c r="E77" s="45">
        <f t="shared" si="24"/>
        <v>26033.352300288741</v>
      </c>
      <c r="F77" s="45">
        <f t="shared" si="24"/>
        <v>26545.819865255053</v>
      </c>
      <c r="G77" s="45">
        <f t="shared" si="24"/>
        <v>26579.984369586142</v>
      </c>
      <c r="H77" s="45">
        <f t="shared" si="24"/>
        <v>26494.573108758421</v>
      </c>
      <c r="I77" s="45">
        <f t="shared" si="24"/>
        <v>26511.655360923967</v>
      </c>
      <c r="J77" s="45">
        <f t="shared" si="24"/>
        <v>26409.161847930704</v>
      </c>
      <c r="K77" s="45">
        <f t="shared" si="24"/>
        <v>26750.80689124158</v>
      </c>
      <c r="L77" s="45">
        <f t="shared" si="24"/>
        <v>25777.118517805582</v>
      </c>
      <c r="M77" s="45">
        <f t="shared" si="24"/>
        <v>26921.629412897018</v>
      </c>
      <c r="N77" s="45">
        <f t="shared" si="24"/>
        <v>26238.339326275265</v>
      </c>
    </row>
    <row r="78" spans="1:14" x14ac:dyDescent="0.2">
      <c r="A78" s="99">
        <v>66</v>
      </c>
      <c r="B78" s="89" t="s">
        <v>98</v>
      </c>
      <c r="C78" s="45">
        <f t="shared" ref="C78:N78" si="25">C86-C77</f>
        <v>-3195.0932916265629</v>
      </c>
      <c r="D78" s="45">
        <f t="shared" si="25"/>
        <v>-4906.4676997112583</v>
      </c>
      <c r="E78" s="45">
        <f t="shared" si="25"/>
        <v>4906.4676997112583</v>
      </c>
      <c r="F78" s="45">
        <f t="shared" si="25"/>
        <v>3717.4201347449525</v>
      </c>
      <c r="G78" s="45">
        <f t="shared" si="25"/>
        <v>20688.195630413858</v>
      </c>
      <c r="H78" s="45">
        <f t="shared" si="25"/>
        <v>98986.796891241567</v>
      </c>
      <c r="I78" s="45">
        <f t="shared" si="25"/>
        <v>143071.95463907602</v>
      </c>
      <c r="J78" s="45">
        <f t="shared" si="25"/>
        <v>99863.878152069301</v>
      </c>
      <c r="K78" s="45">
        <f t="shared" si="25"/>
        <v>72502.78310875842</v>
      </c>
      <c r="L78" s="45">
        <f t="shared" si="25"/>
        <v>49523.251482194413</v>
      </c>
      <c r="M78" s="45">
        <f t="shared" si="25"/>
        <v>12601.510587102981</v>
      </c>
      <c r="N78" s="45">
        <f t="shared" si="25"/>
        <v>1191.4806737247345</v>
      </c>
    </row>
    <row r="79" spans="1:14" x14ac:dyDescent="0.2">
      <c r="A79" s="99">
        <v>67</v>
      </c>
      <c r="B79" s="89" t="s">
        <v>99</v>
      </c>
      <c r="C79" s="107">
        <f t="shared" ref="C79:N79" si="26">C78/C84</f>
        <v>-2.1020350602806332</v>
      </c>
      <c r="D79" s="107">
        <f t="shared" si="26"/>
        <v>-3.0800173883937592</v>
      </c>
      <c r="E79" s="107">
        <f t="shared" si="26"/>
        <v>3.2194669945611931</v>
      </c>
      <c r="F79" s="107">
        <f t="shared" si="26"/>
        <v>2.3921622488706258</v>
      </c>
      <c r="G79" s="107">
        <f t="shared" si="26"/>
        <v>13.295755546538469</v>
      </c>
      <c r="H79" s="107">
        <f t="shared" si="26"/>
        <v>63.821274591387215</v>
      </c>
      <c r="I79" s="107">
        <f t="shared" si="26"/>
        <v>92.185537782909805</v>
      </c>
      <c r="J79" s="107">
        <f t="shared" si="26"/>
        <v>64.595005273007317</v>
      </c>
      <c r="K79" s="107">
        <f t="shared" si="26"/>
        <v>46.298073504954289</v>
      </c>
      <c r="L79" s="107">
        <f t="shared" si="26"/>
        <v>32.818589451421083</v>
      </c>
      <c r="M79" s="107">
        <f t="shared" si="26"/>
        <v>7.9958823522227034</v>
      </c>
      <c r="N79" s="107">
        <f t="shared" si="26"/>
        <v>0.77570356362287407</v>
      </c>
    </row>
    <row r="80" spans="1:14" x14ac:dyDescent="0.2">
      <c r="A80" s="99">
        <v>68</v>
      </c>
      <c r="B80" s="89" t="s">
        <v>100</v>
      </c>
      <c r="C80" s="108">
        <f>SUM(C79:N79)/SUM(C$13:N$13)</f>
        <v>0.10523037193364505</v>
      </c>
      <c r="D80" s="108">
        <f>C80</f>
        <v>0.10523037193364505</v>
      </c>
      <c r="E80" s="108">
        <f t="shared" ref="E80:N80" si="27">D80</f>
        <v>0.10523037193364505</v>
      </c>
      <c r="F80" s="108">
        <f t="shared" si="27"/>
        <v>0.10523037193364505</v>
      </c>
      <c r="G80" s="108">
        <f t="shared" si="27"/>
        <v>0.10523037193364505</v>
      </c>
      <c r="H80" s="108">
        <f t="shared" si="27"/>
        <v>0.10523037193364505</v>
      </c>
      <c r="I80" s="108">
        <f t="shared" si="27"/>
        <v>0.10523037193364505</v>
      </c>
      <c r="J80" s="108">
        <f t="shared" si="27"/>
        <v>0.10523037193364505</v>
      </c>
      <c r="K80" s="108">
        <f t="shared" si="27"/>
        <v>0.10523037193364505</v>
      </c>
      <c r="L80" s="108">
        <f t="shared" si="27"/>
        <v>0.10523037193364505</v>
      </c>
      <c r="M80" s="108">
        <f t="shared" si="27"/>
        <v>0.10523037193364505</v>
      </c>
      <c r="N80" s="108">
        <f t="shared" si="27"/>
        <v>0.10523037193364505</v>
      </c>
    </row>
    <row r="81" spans="1:14" x14ac:dyDescent="0.2">
      <c r="A81" s="99">
        <v>69</v>
      </c>
      <c r="B81" s="89" t="s">
        <v>101</v>
      </c>
      <c r="C81" s="75">
        <f>ROUND(C80*C$14,4)</f>
        <v>0</v>
      </c>
      <c r="D81" s="75">
        <f t="shared" ref="D81:N81" si="28">ROUND(D80*D$14,4)</f>
        <v>0</v>
      </c>
      <c r="E81" s="75">
        <f t="shared" si="28"/>
        <v>0.21049999999999999</v>
      </c>
      <c r="F81" s="75">
        <f t="shared" si="28"/>
        <v>9.3655000000000008</v>
      </c>
      <c r="G81" s="75">
        <f t="shared" si="28"/>
        <v>37.672499999999999</v>
      </c>
      <c r="H81" s="75">
        <f t="shared" si="28"/>
        <v>69.978200000000001</v>
      </c>
      <c r="I81" s="75">
        <f t="shared" si="28"/>
        <v>89.656300000000002</v>
      </c>
      <c r="J81" s="75">
        <f t="shared" si="28"/>
        <v>93.549800000000005</v>
      </c>
      <c r="K81" s="75">
        <f t="shared" si="28"/>
        <v>63.8748</v>
      </c>
      <c r="L81" s="75">
        <f t="shared" si="28"/>
        <v>37.251600000000003</v>
      </c>
      <c r="M81" s="75">
        <f t="shared" si="28"/>
        <v>12.732900000000001</v>
      </c>
      <c r="N81" s="75">
        <f t="shared" si="28"/>
        <v>2.3151000000000002</v>
      </c>
    </row>
    <row r="82" spans="1:14" x14ac:dyDescent="0.2">
      <c r="A82" s="99">
        <v>70</v>
      </c>
      <c r="B82" s="89" t="s">
        <v>102</v>
      </c>
      <c r="C82" s="109">
        <f>(D86+E86)/(D84+E84)</f>
        <v>17.082252165543792</v>
      </c>
      <c r="D82" s="110">
        <f t="shared" ref="D82:N82" si="29">C82</f>
        <v>17.082252165543792</v>
      </c>
      <c r="E82" s="110">
        <f t="shared" si="29"/>
        <v>17.082252165543792</v>
      </c>
      <c r="F82" s="110">
        <f t="shared" si="29"/>
        <v>17.082252165543792</v>
      </c>
      <c r="G82" s="110">
        <f t="shared" si="29"/>
        <v>17.082252165543792</v>
      </c>
      <c r="H82" s="110">
        <f t="shared" si="29"/>
        <v>17.082252165543792</v>
      </c>
      <c r="I82" s="110">
        <f t="shared" si="29"/>
        <v>17.082252165543792</v>
      </c>
      <c r="J82" s="110">
        <f t="shared" si="29"/>
        <v>17.082252165543792</v>
      </c>
      <c r="K82" s="110">
        <f t="shared" si="29"/>
        <v>17.082252165543792</v>
      </c>
      <c r="L82" s="110">
        <f t="shared" si="29"/>
        <v>17.082252165543792</v>
      </c>
      <c r="M82" s="110">
        <f t="shared" si="29"/>
        <v>17.082252165543792</v>
      </c>
      <c r="N82" s="110">
        <f t="shared" si="29"/>
        <v>17.082252165543792</v>
      </c>
    </row>
    <row r="83" spans="1:14" x14ac:dyDescent="0.2">
      <c r="A83" s="99">
        <v>71</v>
      </c>
      <c r="B83" s="89" t="s">
        <v>103</v>
      </c>
      <c r="C83" s="110">
        <f t="shared" ref="C83:N83" si="30">C82+C81</f>
        <v>17.082252165543792</v>
      </c>
      <c r="D83" s="110">
        <f t="shared" si="30"/>
        <v>17.082252165543792</v>
      </c>
      <c r="E83" s="110">
        <f t="shared" si="30"/>
        <v>17.292752165543792</v>
      </c>
      <c r="F83" s="110">
        <f t="shared" si="30"/>
        <v>26.447752165543793</v>
      </c>
      <c r="G83" s="110">
        <f t="shared" si="30"/>
        <v>54.754752165543792</v>
      </c>
      <c r="H83" s="110">
        <f t="shared" si="30"/>
        <v>87.060452165543794</v>
      </c>
      <c r="I83" s="110">
        <f t="shared" si="30"/>
        <v>106.73855216554379</v>
      </c>
      <c r="J83" s="110">
        <f t="shared" si="30"/>
        <v>110.6320521655438</v>
      </c>
      <c r="K83" s="110">
        <f t="shared" si="30"/>
        <v>80.957052165543786</v>
      </c>
      <c r="L83" s="110">
        <f t="shared" si="30"/>
        <v>54.333852165543796</v>
      </c>
      <c r="M83" s="110">
        <f t="shared" si="30"/>
        <v>29.815152165543793</v>
      </c>
      <c r="N83" s="110">
        <f t="shared" si="30"/>
        <v>19.397352165543793</v>
      </c>
    </row>
    <row r="84" spans="1:14" x14ac:dyDescent="0.2">
      <c r="A84" s="99">
        <v>72</v>
      </c>
      <c r="B84" s="89" t="s">
        <v>104</v>
      </c>
      <c r="C84" s="111">
        <v>1520</v>
      </c>
      <c r="D84" s="112">
        <v>1593</v>
      </c>
      <c r="E84" s="112">
        <v>1524</v>
      </c>
      <c r="F84" s="112">
        <v>1554</v>
      </c>
      <c r="G84" s="112">
        <v>1556</v>
      </c>
      <c r="H84" s="112">
        <v>1551</v>
      </c>
      <c r="I84" s="112">
        <v>1552</v>
      </c>
      <c r="J84" s="112">
        <v>1546</v>
      </c>
      <c r="K84" s="112">
        <v>1566</v>
      </c>
      <c r="L84" s="112">
        <v>1509</v>
      </c>
      <c r="M84" s="112">
        <v>1576</v>
      </c>
      <c r="N84" s="113">
        <v>1536</v>
      </c>
    </row>
    <row r="85" spans="1:14" x14ac:dyDescent="0.2">
      <c r="A85" s="99">
        <v>73</v>
      </c>
      <c r="B85" s="89" t="s">
        <v>105</v>
      </c>
      <c r="C85" s="45">
        <f t="shared" ref="C85:N85" si="31">C84*C83</f>
        <v>25965.023291626563</v>
      </c>
      <c r="D85" s="45">
        <f t="shared" si="31"/>
        <v>27212.02769971126</v>
      </c>
      <c r="E85" s="45">
        <f t="shared" si="31"/>
        <v>26354.154300288737</v>
      </c>
      <c r="F85" s="45">
        <f t="shared" si="31"/>
        <v>41099.806865255057</v>
      </c>
      <c r="G85" s="45">
        <f t="shared" si="31"/>
        <v>85198.394369586138</v>
      </c>
      <c r="H85" s="45">
        <f t="shared" si="31"/>
        <v>135030.76130875843</v>
      </c>
      <c r="I85" s="45">
        <f t="shared" si="31"/>
        <v>165658.23296092398</v>
      </c>
      <c r="J85" s="45">
        <f t="shared" si="31"/>
        <v>171037.15264793072</v>
      </c>
      <c r="K85" s="45">
        <f t="shared" si="31"/>
        <v>126778.74369124157</v>
      </c>
      <c r="L85" s="45">
        <f t="shared" si="31"/>
        <v>81989.782917805584</v>
      </c>
      <c r="M85" s="45">
        <f t="shared" si="31"/>
        <v>46988.679812897019</v>
      </c>
      <c r="N85" s="45">
        <f t="shared" si="31"/>
        <v>29794.332926275267</v>
      </c>
    </row>
    <row r="86" spans="1:14" x14ac:dyDescent="0.2">
      <c r="A86" s="99">
        <v>74</v>
      </c>
      <c r="B86" s="89" t="s">
        <v>106</v>
      </c>
      <c r="C86" s="114">
        <v>22769.93</v>
      </c>
      <c r="D86" s="115">
        <v>22305.56</v>
      </c>
      <c r="E86" s="115">
        <v>30939.82</v>
      </c>
      <c r="F86" s="115">
        <v>30263.240000000005</v>
      </c>
      <c r="G86" s="115">
        <v>47268.18</v>
      </c>
      <c r="H86" s="115">
        <v>125481.37</v>
      </c>
      <c r="I86" s="115">
        <v>169583.61</v>
      </c>
      <c r="J86" s="115">
        <v>126273.04000000001</v>
      </c>
      <c r="K86" s="115">
        <v>99253.59</v>
      </c>
      <c r="L86" s="115">
        <v>75300.37</v>
      </c>
      <c r="M86" s="115">
        <v>39523.14</v>
      </c>
      <c r="N86" s="116">
        <v>27429.82</v>
      </c>
    </row>
    <row r="87" spans="1:14" x14ac:dyDescent="0.2">
      <c r="A87" s="99">
        <v>75</v>
      </c>
      <c r="B87" s="89" t="s">
        <v>107</v>
      </c>
      <c r="C87" s="106">
        <f>C84*(C80*C$15+C82)</f>
        <v>25965.023291626563</v>
      </c>
      <c r="D87" s="106">
        <f t="shared" ref="D87:N87" si="32">D84*(D80*D$15+D82)</f>
        <v>27212.02769971126</v>
      </c>
      <c r="E87" s="106">
        <f t="shared" si="32"/>
        <v>29882.258384133744</v>
      </c>
      <c r="F87" s="106">
        <f t="shared" si="32"/>
        <v>61377.283436035439</v>
      </c>
      <c r="G87" s="106">
        <f t="shared" si="32"/>
        <v>108449.21373396201</v>
      </c>
      <c r="H87" s="106">
        <f t="shared" si="32"/>
        <v>158370.11705897786</v>
      </c>
      <c r="I87" s="106">
        <f t="shared" si="32"/>
        <v>172517.53365439328</v>
      </c>
      <c r="J87" s="106">
        <f t="shared" si="32"/>
        <v>144844.68269478501</v>
      </c>
      <c r="K87" s="106">
        <f t="shared" si="32"/>
        <v>112277.21260179933</v>
      </c>
      <c r="L87" s="106">
        <f t="shared" si="32"/>
        <v>59441.156342354108</v>
      </c>
      <c r="M87" s="106">
        <f t="shared" si="32"/>
        <v>36706.370316775065</v>
      </c>
      <c r="N87" s="106">
        <f t="shared" si="32"/>
        <v>26561.607028855426</v>
      </c>
    </row>
    <row r="88" spans="1:14" x14ac:dyDescent="0.2">
      <c r="A88" s="99">
        <v>76</v>
      </c>
      <c r="B88" s="89" t="s">
        <v>108</v>
      </c>
      <c r="C88" s="106">
        <f>C87/SUM(C87:N87)*SUM(C85:N85)</f>
        <v>25951.620663548842</v>
      </c>
      <c r="D88" s="106">
        <f>D87/SUM(C87:N87)*SUM(C85:N85)</f>
        <v>27197.98139278507</v>
      </c>
      <c r="E88" s="106">
        <f>E87/SUM(C87:N87)*SUM(C85:N85)</f>
        <v>29866.833757290675</v>
      </c>
      <c r="F88" s="106">
        <f>F87/SUM(C87:N87)*SUM(C85:N85)</f>
        <v>61345.601704304463</v>
      </c>
      <c r="G88" s="106">
        <f>G87/SUM(C87:N87)*SUM(C85:N85)</f>
        <v>108393.23440898038</v>
      </c>
      <c r="H88" s="106">
        <f>H87/SUM(C87:N87)*SUM(C85:N85)</f>
        <v>158288.36955759005</v>
      </c>
      <c r="I88" s="106">
        <f>I87/SUM(C87:N87)*SUM(C85:N85)</f>
        <v>172428.48353822407</v>
      </c>
      <c r="J88" s="106">
        <f>J87/SUM(C87:N87)*SUM(C85:N85)</f>
        <v>144769.91675333408</v>
      </c>
      <c r="K88" s="106">
        <f>K87/SUM(C87:N87)*SUM(C85:N85)</f>
        <v>112219.2573400149</v>
      </c>
      <c r="L88" s="106">
        <f>L87/SUM(C87:N87)*SUM(C85:N85)</f>
        <v>59410.47400088195</v>
      </c>
      <c r="M88" s="106">
        <f>M87/SUM(C87:N87)*SUM(C85:N85)</f>
        <v>36687.423219215656</v>
      </c>
      <c r="N88" s="106">
        <f>N87/SUM(C87:N87)*SUM(C85:N85)</f>
        <v>26547.896456130111</v>
      </c>
    </row>
    <row r="89" spans="1:14" x14ac:dyDescent="0.2">
      <c r="A89" s="99">
        <v>77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</row>
    <row r="90" spans="1:14" x14ac:dyDescent="0.2">
      <c r="A90" s="99">
        <v>78</v>
      </c>
      <c r="B90" s="75" t="s">
        <v>109</v>
      </c>
      <c r="C90" s="118">
        <f t="shared" ref="C90:N90" si="33">ROUND(C85-C86,0)</f>
        <v>3195</v>
      </c>
      <c r="D90" s="118">
        <f t="shared" si="33"/>
        <v>4906</v>
      </c>
      <c r="E90" s="118">
        <f t="shared" si="33"/>
        <v>-4586</v>
      </c>
      <c r="F90" s="118">
        <f t="shared" si="33"/>
        <v>10837</v>
      </c>
      <c r="G90" s="118">
        <f t="shared" si="33"/>
        <v>37930</v>
      </c>
      <c r="H90" s="118">
        <f t="shared" si="33"/>
        <v>9549</v>
      </c>
      <c r="I90" s="118">
        <f t="shared" si="33"/>
        <v>-3925</v>
      </c>
      <c r="J90" s="118">
        <f t="shared" si="33"/>
        <v>44764</v>
      </c>
      <c r="K90" s="118">
        <f t="shared" si="33"/>
        <v>27525</v>
      </c>
      <c r="L90" s="118">
        <f t="shared" si="33"/>
        <v>6689</v>
      </c>
      <c r="M90" s="118">
        <f t="shared" si="33"/>
        <v>7466</v>
      </c>
      <c r="N90" s="118">
        <f t="shared" si="33"/>
        <v>2365</v>
      </c>
    </row>
    <row r="91" spans="1:14" x14ac:dyDescent="0.2">
      <c r="A91" s="99">
        <v>79</v>
      </c>
      <c r="B91" s="75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</row>
    <row r="92" spans="1:14" x14ac:dyDescent="0.2">
      <c r="A92" s="99">
        <v>80</v>
      </c>
      <c r="B92" s="75" t="s">
        <v>110</v>
      </c>
      <c r="C92" s="119">
        <v>3020.7197211409962</v>
      </c>
      <c r="D92" s="119">
        <v>4593.0862179653868</v>
      </c>
      <c r="E92" s="119">
        <v>-4139.071393434092</v>
      </c>
      <c r="F92" s="119">
        <v>9690.5423682328783</v>
      </c>
      <c r="G92" s="119">
        <v>34013.069164076129</v>
      </c>
      <c r="H92" s="119">
        <v>7895.3189170631467</v>
      </c>
      <c r="I92" s="119">
        <v>-3027.0032802698324</v>
      </c>
      <c r="J92" s="119">
        <v>37225.901903050719</v>
      </c>
      <c r="K92" s="119">
        <v>23444.389553063018</v>
      </c>
      <c r="L92" s="119">
        <v>5657.6101251560922</v>
      </c>
      <c r="M92" s="119">
        <v>6973.3190394285484</v>
      </c>
      <c r="N92" s="119">
        <v>2065.5742053721096</v>
      </c>
    </row>
    <row r="93" spans="1:14" x14ac:dyDescent="0.2">
      <c r="A93" s="99">
        <v>81</v>
      </c>
      <c r="B93" s="75" t="s">
        <v>111</v>
      </c>
      <c r="C93" s="119">
        <v>174.28027885900394</v>
      </c>
      <c r="D93" s="119">
        <v>312.9137820346138</v>
      </c>
      <c r="E93" s="119">
        <v>-446.92860656590767</v>
      </c>
      <c r="F93" s="119">
        <v>1146.4576317671206</v>
      </c>
      <c r="G93" s="119">
        <v>3916.9308359238712</v>
      </c>
      <c r="H93" s="119">
        <v>1653.6810829368535</v>
      </c>
      <c r="I93" s="119">
        <v>-897.99671973016734</v>
      </c>
      <c r="J93" s="119">
        <v>7538.0980969492766</v>
      </c>
      <c r="K93" s="119">
        <v>4080.6104469369825</v>
      </c>
      <c r="L93" s="119">
        <v>1031.3898748439085</v>
      </c>
      <c r="M93" s="119">
        <v>492.6809605714526</v>
      </c>
      <c r="N93" s="119">
        <v>299.42579462789035</v>
      </c>
    </row>
    <row r="94" spans="1:14" x14ac:dyDescent="0.2">
      <c r="A94" s="99">
        <v>82</v>
      </c>
      <c r="B94" s="75" t="s">
        <v>112</v>
      </c>
      <c r="C94" s="119">
        <v>0</v>
      </c>
      <c r="D94" s="119">
        <v>0</v>
      </c>
      <c r="E94" s="119">
        <v>0</v>
      </c>
      <c r="F94" s="119">
        <v>0</v>
      </c>
      <c r="G94" s="119">
        <v>0</v>
      </c>
      <c r="H94" s="119">
        <v>0</v>
      </c>
      <c r="I94" s="119">
        <v>0</v>
      </c>
      <c r="J94" s="119">
        <v>0</v>
      </c>
      <c r="K94" s="119">
        <v>0</v>
      </c>
      <c r="L94" s="119">
        <v>0</v>
      </c>
      <c r="M94" s="119">
        <v>0</v>
      </c>
      <c r="N94" s="119">
        <v>0</v>
      </c>
    </row>
    <row r="95" spans="1:14" ht="13.5" thickBot="1" x14ac:dyDescent="0.25">
      <c r="A95" s="99">
        <v>83</v>
      </c>
      <c r="B95" s="75" t="s">
        <v>5</v>
      </c>
      <c r="C95" s="120">
        <f>SUM(C92:C94)</f>
        <v>3195</v>
      </c>
      <c r="D95" s="120">
        <f t="shared" ref="D95:N95" si="34">SUM(D92:D94)</f>
        <v>4906.0000000000009</v>
      </c>
      <c r="E95" s="120">
        <f t="shared" si="34"/>
        <v>-4586</v>
      </c>
      <c r="F95" s="120">
        <f t="shared" si="34"/>
        <v>10836.999999999998</v>
      </c>
      <c r="G95" s="120">
        <f t="shared" si="34"/>
        <v>37930</v>
      </c>
      <c r="H95" s="120">
        <f t="shared" si="34"/>
        <v>9549</v>
      </c>
      <c r="I95" s="120">
        <f t="shared" si="34"/>
        <v>-3925</v>
      </c>
      <c r="J95" s="120">
        <f t="shared" si="34"/>
        <v>44763.999999999993</v>
      </c>
      <c r="K95" s="120">
        <f t="shared" si="34"/>
        <v>27525</v>
      </c>
      <c r="L95" s="120">
        <f t="shared" si="34"/>
        <v>6689.0000000000009</v>
      </c>
      <c r="M95" s="120">
        <f t="shared" si="34"/>
        <v>7466.0000000000009</v>
      </c>
      <c r="N95" s="120">
        <f t="shared" si="34"/>
        <v>2365</v>
      </c>
    </row>
    <row r="96" spans="1:14" ht="13.5" thickTop="1" x14ac:dyDescent="0.2"/>
  </sheetData>
  <pageMargins left="0.7" right="0.7" top="0.75" bottom="0.75" header="0.3" footer="0.3"/>
  <pageSetup scale="65" fitToWidth="8" fitToHeight="3" orientation="landscape" r:id="rId1"/>
  <headerFooter>
    <oddFooter>&amp;CPage &amp;P of &amp;N</oddFooter>
  </headerFooter>
  <rowBreaks count="2" manualBreakCount="2">
    <brk id="43" max="13" man="1"/>
    <brk id="7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WNA Summary</vt:lpstr>
      <vt:lpstr>WNA</vt:lpstr>
      <vt:lpstr>WNA!Print_Area</vt:lpstr>
      <vt:lpstr>'WNA Summary'!Print_Area</vt:lpstr>
      <vt:lpstr>WNA!Print_Titles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Brannon C Taylor</cp:lastModifiedBy>
  <dcterms:created xsi:type="dcterms:W3CDTF">2017-09-25T21:27:28Z</dcterms:created>
  <dcterms:modified xsi:type="dcterms:W3CDTF">2017-09-25T21:30:27Z</dcterms:modified>
</cp:coreProperties>
</file>