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K Support" sheetId="1" r:id="rId1"/>
  </sheets>
  <definedNames>
    <definedName name="_xlnm.Print_Area" localSheetId="0">'K Support'!$A$1:$L$36</definedName>
  </definedNames>
  <calcPr fullCalcOnLoad="1"/>
</workbook>
</file>

<file path=xl/sharedStrings.xml><?xml version="1.0" encoding="utf-8"?>
<sst xmlns="http://schemas.openxmlformats.org/spreadsheetml/2006/main" count="33" uniqueCount="31">
  <si>
    <t>Atmos Energy Corporation Inc.</t>
  </si>
  <si>
    <t>Interest Coverages</t>
  </si>
  <si>
    <t>(In Thousands)</t>
  </si>
  <si>
    <t>FY 08</t>
  </si>
  <si>
    <t>FY 07</t>
  </si>
  <si>
    <t>SEC Method</t>
  </si>
  <si>
    <t>Income from continuing operations</t>
  </si>
  <si>
    <t>before provision for income taxes and</t>
  </si>
  <si>
    <t>cumulative effect of accounting change</t>
  </si>
  <si>
    <t>per statement of income</t>
  </si>
  <si>
    <t>Add:</t>
  </si>
  <si>
    <t xml:space="preserve">     Portion of rents representative of</t>
  </si>
  <si>
    <t xml:space="preserve">       the interest factor</t>
  </si>
  <si>
    <t xml:space="preserve">     Interest on debt &amp; amortization</t>
  </si>
  <si>
    <t xml:space="preserve">       of debt expense</t>
  </si>
  <si>
    <t xml:space="preserve">        Income as adjusted</t>
  </si>
  <si>
    <t>Fixed charges:</t>
  </si>
  <si>
    <t xml:space="preserve">       of debt expense (1)</t>
  </si>
  <si>
    <t xml:space="preserve">     Capitalized interest (2)</t>
  </si>
  <si>
    <t xml:space="preserve">     Rents</t>
  </si>
  <si>
    <t xml:space="preserve">       Fixed charges (1)+(2)+(3)+(4)</t>
  </si>
  <si>
    <t>Ratio of earnings to fixed charges</t>
  </si>
  <si>
    <t>FY 12</t>
  </si>
  <si>
    <t>FY 11</t>
  </si>
  <si>
    <t>FY 10</t>
  </si>
  <si>
    <t>FY 09</t>
  </si>
  <si>
    <t>FY 14</t>
  </si>
  <si>
    <t>FY 13</t>
  </si>
  <si>
    <t xml:space="preserve">       the interest factor (3)</t>
  </si>
  <si>
    <t>FY 16</t>
  </si>
  <si>
    <t>FY 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</si>
</sst>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General;;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</font>
    <font>
      <sz val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name val="Tms Rmn"/>
      <family val="0"/>
    </font>
    <font>
      <b/>
      <sz val="22"/>
      <color indexed="1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8"/>
      <name val="Courier"/>
      <family val="3"/>
    </font>
    <font>
      <sz val="10"/>
      <name val="Times New Roman"/>
      <family val="1"/>
    </font>
    <font>
      <sz val="12"/>
      <color indexed="62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name val="MS Sans Serif"/>
      <family val="0"/>
    </font>
    <font>
      <b/>
      <sz val="16"/>
      <color indexed="16"/>
      <name val="Arial"/>
      <family val="2"/>
    </font>
    <font>
      <b/>
      <sz val="18"/>
      <color indexed="56"/>
      <name val="Cambria"/>
      <family val="2"/>
    </font>
    <font>
      <sz val="12"/>
      <color indexed="13"/>
      <name val="Tms Rmn"/>
      <family val="0"/>
    </font>
    <font>
      <b/>
      <sz val="18"/>
      <name val="Palatino"/>
      <family val="0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2"/>
      <name val="新細明體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8" borderId="1">
      <alignment horizontal="center" vertical="center"/>
      <protection/>
    </xf>
    <xf numFmtId="3" fontId="4" fillId="20" borderId="0" applyBorder="0">
      <alignment horizontal="right"/>
      <protection locked="0"/>
    </xf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 horizontal="left" vertical="center" inden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1" fillId="0" borderId="4">
      <alignment/>
      <protection locked="0"/>
    </xf>
    <xf numFmtId="4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5">
      <alignment/>
      <protection/>
    </xf>
    <xf numFmtId="6" fontId="12" fillId="0" borderId="0">
      <alignment/>
      <protection locked="0"/>
    </xf>
    <xf numFmtId="0" fontId="13" fillId="0" borderId="0" applyNumberFormat="0">
      <alignment/>
      <protection locked="0"/>
    </xf>
    <xf numFmtId="164" fontId="3" fillId="23" borderId="0" applyFill="0" applyBorder="0" applyProtection="0">
      <alignment/>
    </xf>
    <xf numFmtId="0" fontId="14" fillId="0" borderId="0" applyNumberFormat="0" applyFill="0" applyBorder="0" applyAlignment="0" applyProtection="0"/>
    <xf numFmtId="0" fontId="0" fillId="0" borderId="0">
      <alignment/>
      <protection locked="0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Alignment="0" applyProtection="0"/>
    <xf numFmtId="0" fontId="18" fillId="0" borderId="7">
      <alignment horizontal="left" vertical="center"/>
      <protection/>
    </xf>
    <xf numFmtId="0" fontId="19" fillId="0" borderId="0">
      <alignment horizontal="center"/>
      <protection/>
    </xf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10" fontId="13" fillId="24" borderId="12" applyNumberFormat="0" applyBorder="0" applyAlignment="0" applyProtection="0"/>
    <xf numFmtId="0" fontId="26" fillId="25" borderId="5">
      <alignment/>
      <protection/>
    </xf>
    <xf numFmtId="0" fontId="27" fillId="0" borderId="0" applyNumberFormat="0">
      <alignment horizontal="left"/>
      <protection/>
    </xf>
    <xf numFmtId="0" fontId="28" fillId="0" borderId="13" applyNumberFormat="0" applyFill="0" applyAlignment="0" applyProtection="0"/>
    <xf numFmtId="0" fontId="29" fillId="26" borderId="0" applyNumberFormat="0" applyBorder="0" applyAlignment="0" applyProtection="0"/>
    <xf numFmtId="37" fontId="30" fillId="0" borderId="0">
      <alignment/>
      <protection/>
    </xf>
    <xf numFmtId="3" fontId="13" fillId="21" borderId="0" applyNumberFormat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4" borderId="14" applyNumberFormat="0" applyFont="0" applyAlignment="0" applyProtection="0"/>
    <xf numFmtId="43" fontId="33" fillId="0" borderId="0">
      <alignment/>
      <protection/>
    </xf>
    <xf numFmtId="0" fontId="34" fillId="21" borderId="15" applyNumberFormat="0" applyAlignment="0" applyProtection="0"/>
    <xf numFmtId="4" fontId="9" fillId="20" borderId="0">
      <alignment horizontal="right"/>
      <protection/>
    </xf>
    <xf numFmtId="0" fontId="35" fillId="20" borderId="0">
      <alignment horizontal="center" vertical="center"/>
      <protection/>
    </xf>
    <xf numFmtId="0" fontId="36" fillId="20" borderId="16">
      <alignment/>
      <protection/>
    </xf>
    <xf numFmtId="0" fontId="35" fillId="20" borderId="0" applyBorder="0">
      <alignment horizontal="centerContinuous"/>
      <protection/>
    </xf>
    <xf numFmtId="0" fontId="37" fillId="20" borderId="0" applyBorder="0">
      <alignment horizontal="centerContinuous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" fillId="0" borderId="0">
      <alignment/>
      <protection/>
    </xf>
    <xf numFmtId="0" fontId="39" fillId="0" borderId="0" applyNumberFormat="0">
      <alignment horizontal="left"/>
      <protection/>
    </xf>
    <xf numFmtId="0" fontId="6" fillId="0" borderId="5">
      <alignment/>
      <protection/>
    </xf>
    <xf numFmtId="0" fontId="40" fillId="0" borderId="0" applyNumberFormat="0" applyFill="0" applyBorder="0" applyAlignment="0" applyProtection="0"/>
    <xf numFmtId="0" fontId="41" fillId="27" borderId="0">
      <alignment/>
      <protection/>
    </xf>
    <xf numFmtId="165" fontId="42" fillId="0" borderId="0">
      <alignment horizontal="center"/>
      <protection/>
    </xf>
    <xf numFmtId="0" fontId="0" fillId="0" borderId="17">
      <alignment/>
      <protection locked="0"/>
    </xf>
    <xf numFmtId="0" fontId="26" fillId="0" borderId="18">
      <alignment/>
      <protection/>
    </xf>
    <xf numFmtId="0" fontId="26" fillId="0" borderId="5">
      <alignment/>
      <protection/>
    </xf>
    <xf numFmtId="37" fontId="13" fillId="26" borderId="0" applyNumberFormat="0" applyBorder="0" applyAlignment="0" applyProtection="0"/>
    <xf numFmtId="37" fontId="13" fillId="0" borderId="0">
      <alignment/>
      <protection/>
    </xf>
    <xf numFmtId="3" fontId="43" fillId="0" borderId="11" applyProtection="0">
      <alignment/>
    </xf>
    <xf numFmtId="0" fontId="44" fillId="0" borderId="0" applyNumberFormat="0" applyFill="0" applyBorder="0" applyAlignment="0" applyProtection="0"/>
    <xf numFmtId="0" fontId="45" fillId="0" borderId="0">
      <alignment/>
      <protection/>
    </xf>
  </cellStyleXfs>
  <cellXfs count="17">
    <xf numFmtId="0" fontId="0" fillId="0" borderId="0" xfId="0" applyAlignment="1">
      <alignment/>
    </xf>
    <xf numFmtId="0" fontId="3" fillId="0" borderId="0" xfId="91" applyFont="1" applyAlignment="1">
      <alignment/>
      <protection/>
    </xf>
    <xf numFmtId="0" fontId="0" fillId="0" borderId="0" xfId="91" applyFont="1" applyAlignment="1">
      <alignment horizontal="centerContinuous"/>
      <protection/>
    </xf>
    <xf numFmtId="0" fontId="0" fillId="0" borderId="0" xfId="0" applyFont="1" applyAlignment="1">
      <alignment/>
    </xf>
    <xf numFmtId="0" fontId="0" fillId="0" borderId="0" xfId="91" applyFont="1">
      <alignment/>
      <protection/>
    </xf>
    <xf numFmtId="0" fontId="3" fillId="0" borderId="0" xfId="91" applyFont="1" applyAlignment="1">
      <alignment horizontal="center"/>
      <protection/>
    </xf>
    <xf numFmtId="0" fontId="3" fillId="0" borderId="0" xfId="91" applyFont="1" applyBorder="1" applyAlignment="1">
      <alignment horizontal="center"/>
      <protection/>
    </xf>
    <xf numFmtId="166" fontId="3" fillId="0" borderId="19" xfId="91" applyNumberFormat="1" applyFont="1" applyBorder="1" applyAlignment="1">
      <alignment horizontal="center"/>
      <protection/>
    </xf>
    <xf numFmtId="167" fontId="0" fillId="0" borderId="0" xfId="45" applyNumberFormat="1" applyFont="1" applyBorder="1" applyAlignment="1">
      <alignment/>
    </xf>
    <xf numFmtId="0" fontId="46" fillId="0" borderId="0" xfId="91" applyFont="1">
      <alignment/>
      <protection/>
    </xf>
    <xf numFmtId="0" fontId="47" fillId="0" borderId="0" xfId="91" applyFont="1">
      <alignment/>
      <protection/>
    </xf>
    <xf numFmtId="168" fontId="0" fillId="0" borderId="0" xfId="48" applyNumberFormat="1" applyFont="1" applyAlignment="1">
      <alignment/>
    </xf>
    <xf numFmtId="167" fontId="0" fillId="0" borderId="0" xfId="45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68" fontId="3" fillId="0" borderId="17" xfId="48" applyNumberFormat="1" applyFont="1" applyBorder="1" applyAlignment="1">
      <alignment/>
    </xf>
    <xf numFmtId="43" fontId="3" fillId="0" borderId="0" xfId="45" applyNumberFormat="1" applyFont="1" applyAlignment="1">
      <alignment/>
    </xf>
  </cellXfs>
  <cellStyles count="11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Affinity Input" xfId="40"/>
    <cellStyle name="Bad" xfId="41"/>
    <cellStyle name="Body" xfId="42"/>
    <cellStyle name="Calculation" xfId="43"/>
    <cellStyle name="Check Cell" xfId="44"/>
    <cellStyle name="Comma" xfId="45"/>
    <cellStyle name="Comma [0]" xfId="46"/>
    <cellStyle name="ContentsHyperlink" xfId="47"/>
    <cellStyle name="Currency" xfId="48"/>
    <cellStyle name="Currency [0]" xfId="49"/>
    <cellStyle name="Currency [2]" xfId="50"/>
    <cellStyle name="Currency 2" xfId="51"/>
    <cellStyle name="Custom - Style1" xfId="52"/>
    <cellStyle name="Data   - Style2" xfId="53"/>
    <cellStyle name="Date" xfId="54"/>
    <cellStyle name="Edit" xfId="55"/>
    <cellStyle name="Engine" xfId="56"/>
    <cellStyle name="Explanatory Text" xfId="57"/>
    <cellStyle name="Fixed" xfId="58"/>
    <cellStyle name="Followed Hyperlink" xfId="59"/>
    <cellStyle name="Good" xfId="60"/>
    <cellStyle name="Grey" xfId="61"/>
    <cellStyle name="HEADER" xfId="62"/>
    <cellStyle name="Header1" xfId="63"/>
    <cellStyle name="Header2" xfId="64"/>
    <cellStyle name="heading" xfId="65"/>
    <cellStyle name="Heading 1" xfId="66"/>
    <cellStyle name="Heading 2" xfId="67"/>
    <cellStyle name="Heading 3" xfId="68"/>
    <cellStyle name="Heading 4" xfId="69"/>
    <cellStyle name="Heading1" xfId="70"/>
    <cellStyle name="Heading2" xfId="71"/>
    <cellStyle name="HIGHLIGHT" xfId="72"/>
    <cellStyle name="Hyperlink" xfId="73"/>
    <cellStyle name="Input" xfId="74"/>
    <cellStyle name="Input [yellow]" xfId="75"/>
    <cellStyle name="Labels - Style3" xfId="76"/>
    <cellStyle name="Large Page Heading" xfId="77"/>
    <cellStyle name="Linked Cell" xfId="78"/>
    <cellStyle name="Neutral" xfId="79"/>
    <cellStyle name="no dec" xfId="80"/>
    <cellStyle name="No Edit" xfId="81"/>
    <cellStyle name="Normal - Style1" xfId="82"/>
    <cellStyle name="Normal - Style2" xfId="83"/>
    <cellStyle name="Normal - Style3" xfId="84"/>
    <cellStyle name="Normal - Style4" xfId="85"/>
    <cellStyle name="Normal - Style5" xfId="86"/>
    <cellStyle name="Normal - Style6" xfId="87"/>
    <cellStyle name="Normal - Style7" xfId="88"/>
    <cellStyle name="Normal - Style8" xfId="89"/>
    <cellStyle name="Normal 2" xfId="90"/>
    <cellStyle name="Normal_Sheet1" xfId="91"/>
    <cellStyle name="Note" xfId="92"/>
    <cellStyle name="nPlosion" xfId="93"/>
    <cellStyle name="Output" xfId="94"/>
    <cellStyle name="Output Amounts" xfId="95"/>
    <cellStyle name="Output Column Headings" xfId="96"/>
    <cellStyle name="Output Line Items" xfId="97"/>
    <cellStyle name="Output Report Heading" xfId="98"/>
    <cellStyle name="Output Report Title" xfId="99"/>
    <cellStyle name="Percent" xfId="100"/>
    <cellStyle name="Percent [2]" xfId="101"/>
    <cellStyle name="Percent 2" xfId="102"/>
    <cellStyle name="PSChar" xfId="103"/>
    <cellStyle name="Reset  - Style4" xfId="104"/>
    <cellStyle name="Small Page Heading" xfId="105"/>
    <cellStyle name="Table  - Style5" xfId="106"/>
    <cellStyle name="Title" xfId="107"/>
    <cellStyle name="Title  - Style6" xfId="108"/>
    <cellStyle name="title1" xfId="109"/>
    <cellStyle name="Total" xfId="110"/>
    <cellStyle name="TotCol - Style7" xfId="111"/>
    <cellStyle name="TotRow - Style8" xfId="112"/>
    <cellStyle name="Unprot" xfId="113"/>
    <cellStyle name="Unprot$" xfId="114"/>
    <cellStyle name="Unprotect" xfId="115"/>
    <cellStyle name="Warning Text" xfId="116"/>
    <cellStyle name="一般_dept code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workbookViewId="0" topLeftCell="A1">
      <selection activeCell="N6" sqref="N6"/>
    </sheetView>
  </sheetViews>
  <sheetFormatPr defaultColWidth="9.140625" defaultRowHeight="12.75"/>
  <cols>
    <col min="1" max="1" width="34.8515625" style="3" bestFit="1" customWidth="1"/>
    <col min="2" max="2" width="9.140625" style="3" customWidth="1"/>
    <col min="3" max="3" width="10.28125" style="3" bestFit="1" customWidth="1"/>
    <col min="4" max="4" width="11.421875" style="3" bestFit="1" customWidth="1"/>
    <col min="5" max="10" width="9.7109375" style="3" bestFit="1" customWidth="1"/>
    <col min="11" max="12" width="11.00390625" style="3" bestFit="1" customWidth="1"/>
    <col min="13" max="16384" width="9.140625" style="3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4"/>
      <c r="C5" s="4"/>
      <c r="D5" s="4"/>
      <c r="E5" s="4"/>
      <c r="F5" s="4"/>
      <c r="G5" s="4"/>
      <c r="H5" s="4"/>
      <c r="I5" s="4"/>
      <c r="J5" s="4"/>
      <c r="K5" s="5"/>
      <c r="L5" s="6"/>
    </row>
    <row r="6" spans="1:12" ht="12.75">
      <c r="A6" s="4"/>
      <c r="B6" s="4"/>
      <c r="C6" s="7" t="s">
        <v>29</v>
      </c>
      <c r="D6" s="7" t="s">
        <v>30</v>
      </c>
      <c r="E6" s="7" t="s">
        <v>26</v>
      </c>
      <c r="F6" s="7" t="s">
        <v>27</v>
      </c>
      <c r="G6" s="7" t="s">
        <v>22</v>
      </c>
      <c r="H6" s="7" t="s">
        <v>23</v>
      </c>
      <c r="I6" s="7" t="s">
        <v>24</v>
      </c>
      <c r="J6" s="7" t="s">
        <v>25</v>
      </c>
      <c r="K6" s="7" t="s">
        <v>3</v>
      </c>
      <c r="L6" s="7" t="s">
        <v>4</v>
      </c>
    </row>
    <row r="7" spans="1:12" ht="12.75">
      <c r="A7" s="9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8"/>
    </row>
    <row r="8" spans="1:12" ht="12.75">
      <c r="A8" s="10"/>
      <c r="B8" s="4"/>
      <c r="C8" s="4"/>
      <c r="D8" s="4"/>
      <c r="E8" s="4"/>
      <c r="F8" s="4"/>
      <c r="G8" s="4"/>
      <c r="H8" s="4"/>
      <c r="I8" s="4"/>
      <c r="J8" s="4"/>
      <c r="K8" s="4"/>
      <c r="L8" s="8"/>
    </row>
    <row r="9" spans="1:12" ht="12.75">
      <c r="A9" s="3" t="s">
        <v>6</v>
      </c>
      <c r="L9" s="8"/>
    </row>
    <row r="10" spans="1:12" ht="12.75">
      <c r="A10" s="3" t="s">
        <v>7</v>
      </c>
      <c r="L10" s="8"/>
    </row>
    <row r="11" spans="1:12" ht="12.75">
      <c r="A11" s="3" t="s">
        <v>8</v>
      </c>
      <c r="L11" s="8"/>
    </row>
    <row r="12" spans="1:12" ht="12.75">
      <c r="A12" s="3" t="s">
        <v>9</v>
      </c>
      <c r="C12" s="11">
        <v>550477</v>
      </c>
      <c r="D12" s="11">
        <v>510765</v>
      </c>
      <c r="E12" s="11">
        <v>476819</v>
      </c>
      <c r="F12" s="11">
        <v>373297</v>
      </c>
      <c r="G12" s="11">
        <v>290422</v>
      </c>
      <c r="H12" s="11">
        <v>296407</v>
      </c>
      <c r="I12" s="11">
        <v>309054</v>
      </c>
      <c r="J12" s="11">
        <v>268636</v>
      </c>
      <c r="K12" s="11">
        <v>271216</v>
      </c>
      <c r="L12" s="11">
        <v>262583.6023899997</v>
      </c>
    </row>
    <row r="14" ht="12.75">
      <c r="A14" s="3" t="s">
        <v>10</v>
      </c>
    </row>
    <row r="15" ht="12.75">
      <c r="A15" s="3" t="s">
        <v>11</v>
      </c>
    </row>
    <row r="16" spans="1:12" ht="12.75">
      <c r="A16" s="3" t="s">
        <v>12</v>
      </c>
      <c r="C16" s="12">
        <v>12525</v>
      </c>
      <c r="D16" s="12">
        <v>12383</v>
      </c>
      <c r="E16" s="12">
        <v>12231</v>
      </c>
      <c r="F16" s="12">
        <v>12442</v>
      </c>
      <c r="G16" s="12">
        <v>12623</v>
      </c>
      <c r="H16" s="12">
        <v>13229</v>
      </c>
      <c r="I16" s="12">
        <v>13565</v>
      </c>
      <c r="J16" s="12">
        <v>12768</v>
      </c>
      <c r="K16" s="12">
        <v>12541</v>
      </c>
      <c r="L16" s="12">
        <f>L29</f>
        <v>5559.593803333333</v>
      </c>
    </row>
    <row r="17" spans="5:12" ht="12.75"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3" t="s">
        <v>13</v>
      </c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3" t="s">
        <v>14</v>
      </c>
      <c r="C19" s="3">
        <v>115948</v>
      </c>
      <c r="D19" s="12">
        <v>116241</v>
      </c>
      <c r="E19" s="12">
        <v>129295</v>
      </c>
      <c r="F19" s="12">
        <v>128385</v>
      </c>
      <c r="G19" s="12">
        <v>141174</v>
      </c>
      <c r="H19" s="12">
        <v>150763</v>
      </c>
      <c r="I19" s="12">
        <v>154188</v>
      </c>
      <c r="J19" s="12">
        <v>152740</v>
      </c>
      <c r="K19" s="12">
        <v>137474</v>
      </c>
      <c r="L19" s="12">
        <f>L25</f>
        <v>145236.05799999996</v>
      </c>
    </row>
    <row r="20" spans="1:12" ht="12.75">
      <c r="A20" s="13"/>
      <c r="K20" s="12"/>
      <c r="L20" s="12"/>
    </row>
    <row r="21" spans="1:12" ht="13.5" thickBot="1">
      <c r="A21" s="14" t="s">
        <v>15</v>
      </c>
      <c r="B21" s="14"/>
      <c r="C21" s="15">
        <f aca="true" t="shared" si="0" ref="C21:K21">SUM(C9:C20)</f>
        <v>678950</v>
      </c>
      <c r="D21" s="15">
        <f t="shared" si="0"/>
        <v>639389</v>
      </c>
      <c r="E21" s="15">
        <f t="shared" si="0"/>
        <v>618345</v>
      </c>
      <c r="F21" s="15">
        <f t="shared" si="0"/>
        <v>514124</v>
      </c>
      <c r="G21" s="15">
        <f t="shared" si="0"/>
        <v>444219</v>
      </c>
      <c r="H21" s="15">
        <f t="shared" si="0"/>
        <v>460399</v>
      </c>
      <c r="I21" s="15">
        <f t="shared" si="0"/>
        <v>476807</v>
      </c>
      <c r="J21" s="15">
        <f t="shared" si="0"/>
        <v>434144</v>
      </c>
      <c r="K21" s="15">
        <f t="shared" si="0"/>
        <v>421231</v>
      </c>
      <c r="L21" s="15">
        <f>SUM(L9:L20)+1</f>
        <v>413380.25419333304</v>
      </c>
    </row>
    <row r="22" ht="13.5" thickTop="1"/>
    <row r="23" ht="12.75">
      <c r="A23" s="14" t="s">
        <v>16</v>
      </c>
    </row>
    <row r="24" ht="12.75">
      <c r="A24" s="3" t="s">
        <v>13</v>
      </c>
    </row>
    <row r="25" spans="1:12" ht="12.75">
      <c r="A25" s="3" t="s">
        <v>17</v>
      </c>
      <c r="C25" s="11">
        <f>C19</f>
        <v>115948</v>
      </c>
      <c r="D25" s="11">
        <f>D19</f>
        <v>116241</v>
      </c>
      <c r="E25" s="11">
        <v>129295</v>
      </c>
      <c r="F25" s="11">
        <v>128385</v>
      </c>
      <c r="G25" s="11">
        <v>141174</v>
      </c>
      <c r="H25" s="11">
        <v>150763</v>
      </c>
      <c r="I25" s="11">
        <v>154188</v>
      </c>
      <c r="J25" s="11">
        <v>152740</v>
      </c>
      <c r="K25" s="11">
        <v>137474</v>
      </c>
      <c r="L25" s="11">
        <v>145236.05799999996</v>
      </c>
    </row>
    <row r="26" spans="1:12" ht="12.75">
      <c r="A26" s="3" t="s">
        <v>18</v>
      </c>
      <c r="C26" s="13">
        <v>2790</v>
      </c>
      <c r="D26" s="13">
        <v>2260</v>
      </c>
      <c r="E26" s="13">
        <v>1522</v>
      </c>
      <c r="F26" s="13">
        <v>1895</v>
      </c>
      <c r="G26" s="13">
        <v>2642</v>
      </c>
      <c r="H26" s="13">
        <v>1690</v>
      </c>
      <c r="I26" s="13">
        <v>3860</v>
      </c>
      <c r="J26" s="13">
        <v>4583</v>
      </c>
      <c r="K26" s="13">
        <v>2879.4678900000004</v>
      </c>
      <c r="L26" s="13">
        <v>3010.97764</v>
      </c>
    </row>
    <row r="27" spans="1:12" ht="12.75">
      <c r="A27" s="3" t="s">
        <v>19</v>
      </c>
      <c r="C27" s="13">
        <v>37575</v>
      </c>
      <c r="D27" s="13">
        <v>37150</v>
      </c>
      <c r="E27" s="13">
        <v>36693</v>
      </c>
      <c r="F27" s="13">
        <v>37326</v>
      </c>
      <c r="G27" s="13">
        <v>37868</v>
      </c>
      <c r="H27" s="13">
        <v>39686</v>
      </c>
      <c r="I27" s="13">
        <v>40696</v>
      </c>
      <c r="J27" s="13">
        <v>38304</v>
      </c>
      <c r="K27" s="13">
        <v>37624</v>
      </c>
      <c r="L27" s="13">
        <v>16678.78141</v>
      </c>
    </row>
    <row r="28" spans="1:10" ht="12.75">
      <c r="A28" s="3" t="s">
        <v>11</v>
      </c>
      <c r="C28" s="13"/>
      <c r="D28" s="13"/>
      <c r="E28" s="13"/>
      <c r="F28" s="13"/>
      <c r="G28" s="13"/>
      <c r="H28" s="13"/>
      <c r="I28" s="13"/>
      <c r="J28" s="13"/>
    </row>
    <row r="29" spans="1:12" ht="12.75">
      <c r="A29" s="3" t="s">
        <v>28</v>
      </c>
      <c r="C29" s="13">
        <f>C16</f>
        <v>12525</v>
      </c>
      <c r="D29" s="13">
        <f>D16</f>
        <v>12383</v>
      </c>
      <c r="E29" s="13">
        <v>12231</v>
      </c>
      <c r="F29" s="13">
        <v>12442</v>
      </c>
      <c r="G29" s="13">
        <f aca="true" t="shared" si="1" ref="G29:L29">G27/3</f>
        <v>12622.666666666666</v>
      </c>
      <c r="H29" s="13">
        <f t="shared" si="1"/>
        <v>13228.666666666666</v>
      </c>
      <c r="I29" s="13">
        <f t="shared" si="1"/>
        <v>13565.333333333334</v>
      </c>
      <c r="J29" s="13">
        <f t="shared" si="1"/>
        <v>12768</v>
      </c>
      <c r="K29" s="13">
        <f t="shared" si="1"/>
        <v>12541.333333333334</v>
      </c>
      <c r="L29" s="13">
        <f t="shared" si="1"/>
        <v>5559.593803333333</v>
      </c>
    </row>
    <row r="30" ht="12.75">
      <c r="A30" s="13"/>
    </row>
    <row r="31" spans="1:12" ht="13.5" thickBot="1">
      <c r="A31" s="14" t="s">
        <v>20</v>
      </c>
      <c r="B31" s="14"/>
      <c r="C31" s="15">
        <f aca="true" t="shared" si="2" ref="C31:J31">C25+C26+C29</f>
        <v>131263</v>
      </c>
      <c r="D31" s="15">
        <f t="shared" si="2"/>
        <v>130884</v>
      </c>
      <c r="E31" s="15">
        <f t="shared" si="2"/>
        <v>143048</v>
      </c>
      <c r="F31" s="15">
        <f t="shared" si="2"/>
        <v>142722</v>
      </c>
      <c r="G31" s="15">
        <f t="shared" si="2"/>
        <v>156438.66666666666</v>
      </c>
      <c r="H31" s="15">
        <f t="shared" si="2"/>
        <v>165681.66666666666</v>
      </c>
      <c r="I31" s="15">
        <f t="shared" si="2"/>
        <v>171613.33333333334</v>
      </c>
      <c r="J31" s="15">
        <f t="shared" si="2"/>
        <v>170091</v>
      </c>
      <c r="K31" s="15">
        <f>K25+K26+K29-1</f>
        <v>152893.80122333334</v>
      </c>
      <c r="L31" s="15">
        <f>L25+L26+L29</f>
        <v>153806.62944333328</v>
      </c>
    </row>
    <row r="32" ht="13.5" thickTop="1"/>
    <row r="33" spans="1:12" ht="12.75">
      <c r="A33" s="14" t="s">
        <v>21</v>
      </c>
      <c r="B33" s="14"/>
      <c r="C33" s="16">
        <f aca="true" t="shared" si="3" ref="C33:L33">C21/C31</f>
        <v>5.172440063079466</v>
      </c>
      <c r="D33" s="16">
        <f t="shared" si="3"/>
        <v>4.88515784969897</v>
      </c>
      <c r="E33" s="16">
        <f t="shared" si="3"/>
        <v>4.322639953022762</v>
      </c>
      <c r="F33" s="16">
        <f t="shared" si="3"/>
        <v>3.602275752862208</v>
      </c>
      <c r="G33" s="16">
        <f t="shared" si="3"/>
        <v>2.839572910363167</v>
      </c>
      <c r="H33" s="16">
        <f t="shared" si="3"/>
        <v>2.7788168073313284</v>
      </c>
      <c r="I33" s="16">
        <f t="shared" si="3"/>
        <v>2.7783796907777174</v>
      </c>
      <c r="J33" s="16">
        <f t="shared" si="3"/>
        <v>2.552421938844501</v>
      </c>
      <c r="K33" s="16">
        <f t="shared" si="3"/>
        <v>2.755056101880181</v>
      </c>
      <c r="L33" s="16">
        <f t="shared" si="3"/>
        <v>2.6876621358225266</v>
      </c>
    </row>
  </sheetData>
  <sheetProtection/>
  <printOptions horizontalCentered="1"/>
  <pageMargins left="0.75" right="0.75" top="1" bottom="1" header="0.5" footer="0.5"/>
  <pageSetup horizontalDpi="600" verticalDpi="600" orientation="landscape" scale="80" r:id="rId1"/>
  <headerFooter alignWithMargins="0">
    <oddHeader>&amp;R&amp;9CASE NO. 2017-00349
ATTACHMENT 1
TO STAFF DR NO. 1-07</oddHeader>
  </headerFooter>
  <ignoredErrors>
    <ignoredError sqref="K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Harrington</dc:creator>
  <cp:keywords/>
  <dc:description/>
  <cp:lastModifiedBy>Brannon C Taylor</cp:lastModifiedBy>
  <cp:lastPrinted>2017-09-19T20:52:38Z</cp:lastPrinted>
  <dcterms:created xsi:type="dcterms:W3CDTF">2009-11-04T13:20:40Z</dcterms:created>
  <dcterms:modified xsi:type="dcterms:W3CDTF">2017-09-19T20:55:39Z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