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17 KY Rate Case\Relied Upons\"/>
    </mc:Choice>
  </mc:AlternateContent>
  <bookViews>
    <workbookView xWindow="-15" yWindow="6450" windowWidth="28830" windowHeight="6390"/>
  </bookViews>
  <sheets>
    <sheet name="Div 9" sheetId="5" r:id="rId1"/>
  </sheets>
  <definedNames>
    <definedName name="csDesignMode">1</definedName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"A1100000000111100011001100020_01000"</definedName>
    <definedName name="EssSamplingValue" localSheetId="0">100</definedName>
  </definedNames>
  <calcPr calcId="152511" iterateCount="1000"/>
</workbook>
</file>

<file path=xl/calcChain.xml><?xml version="1.0" encoding="utf-8"?>
<calcChain xmlns="http://schemas.openxmlformats.org/spreadsheetml/2006/main">
  <c r="B40" i="5" l="1"/>
  <c r="B39" i="5"/>
  <c r="X16" i="5" l="1"/>
  <c r="Y16" i="5"/>
  <c r="Z16" i="5"/>
  <c r="AA16" i="5"/>
  <c r="AB16" i="5"/>
  <c r="AC16" i="5"/>
  <c r="AD16" i="5"/>
  <c r="AE16" i="5"/>
  <c r="AF16" i="5"/>
  <c r="X10" i="5"/>
  <c r="Y10" i="5"/>
  <c r="Z10" i="5"/>
  <c r="AA10" i="5"/>
  <c r="AB10" i="5"/>
  <c r="AC10" i="5"/>
  <c r="AD10" i="5"/>
  <c r="AE10" i="5"/>
  <c r="AF10" i="5"/>
  <c r="X11" i="5"/>
  <c r="Y11" i="5"/>
  <c r="Z11" i="5"/>
  <c r="AA11" i="5"/>
  <c r="AB11" i="5"/>
  <c r="AC11" i="5"/>
  <c r="AD11" i="5"/>
  <c r="AE11" i="5"/>
  <c r="AF11" i="5"/>
  <c r="X12" i="5"/>
  <c r="Y12" i="5"/>
  <c r="Z12" i="5"/>
  <c r="AA12" i="5"/>
  <c r="AB12" i="5"/>
  <c r="AC12" i="5"/>
  <c r="AD12" i="5"/>
  <c r="AE12" i="5"/>
  <c r="AF12" i="5"/>
  <c r="W10" i="5"/>
  <c r="W16" i="5"/>
  <c r="W12" i="5"/>
  <c r="W11" i="5"/>
  <c r="N24" i="5"/>
  <c r="O24" i="5"/>
  <c r="P24" i="5"/>
  <c r="Q24" i="5"/>
  <c r="N25" i="5" l="1"/>
  <c r="N27" i="5" s="1"/>
  <c r="O25" i="5"/>
  <c r="O27" i="5" s="1"/>
  <c r="P25" i="5"/>
  <c r="P27" i="5" s="1"/>
  <c r="Q25" i="5"/>
  <c r="Q27" i="5" s="1"/>
  <c r="N23" i="5"/>
  <c r="O23" i="5"/>
  <c r="P23" i="5"/>
  <c r="Q23" i="5"/>
  <c r="S25" i="5" l="1"/>
  <c r="R25" i="5"/>
  <c r="M25" i="5"/>
  <c r="L25" i="5"/>
  <c r="K25" i="5"/>
  <c r="J25" i="5"/>
  <c r="I25" i="5"/>
  <c r="H25" i="5"/>
  <c r="G25" i="5"/>
  <c r="F25" i="5"/>
  <c r="E25" i="5"/>
  <c r="D25" i="5"/>
  <c r="C25" i="5"/>
  <c r="B25" i="5"/>
  <c r="S23" i="5"/>
  <c r="R23" i="5"/>
  <c r="M23" i="5"/>
  <c r="L23" i="5"/>
  <c r="K23" i="5"/>
  <c r="J23" i="5"/>
  <c r="I23" i="5"/>
  <c r="H23" i="5"/>
  <c r="G23" i="5"/>
  <c r="F23" i="5"/>
  <c r="E23" i="5"/>
  <c r="D23" i="5"/>
  <c r="C23" i="5"/>
  <c r="B23" i="5"/>
  <c r="T4" i="5"/>
  <c r="C24" i="5" l="1"/>
  <c r="C27" i="5" s="1"/>
  <c r="G24" i="5"/>
  <c r="G27" i="5" s="1"/>
  <c r="D24" i="5"/>
  <c r="D27" i="5" s="1"/>
  <c r="K24" i="5"/>
  <c r="K27" i="5" s="1"/>
  <c r="S24" i="5"/>
  <c r="S27" i="5" s="1"/>
  <c r="L24" i="5"/>
  <c r="L27" i="5" s="1"/>
  <c r="H24" i="5"/>
  <c r="H27" i="5" s="1"/>
  <c r="I24" i="5"/>
  <c r="I27" i="5" s="1"/>
  <c r="M24" i="5"/>
  <c r="M27" i="5" s="1"/>
  <c r="J24" i="5"/>
  <c r="J27" i="5" s="1"/>
  <c r="R24" i="5"/>
  <c r="R27" i="5" s="1"/>
  <c r="E24" i="5"/>
  <c r="E27" i="5" s="1"/>
  <c r="B31" i="5"/>
  <c r="F24" i="5"/>
  <c r="F27" i="5" s="1"/>
  <c r="B24" i="5"/>
  <c r="U19" i="5" l="1"/>
  <c r="U25" i="5" s="1"/>
  <c r="AB19" i="5"/>
  <c r="AB25" i="5" s="1"/>
  <c r="U23" i="5"/>
  <c r="W19" i="5"/>
  <c r="AD19" i="5"/>
  <c r="X19" i="5"/>
  <c r="Z19" i="5"/>
  <c r="AC19" i="5"/>
  <c r="AE19" i="5"/>
  <c r="V19" i="5"/>
  <c r="Y19" i="5"/>
  <c r="AF19" i="5"/>
  <c r="B32" i="5"/>
  <c r="B27" i="5"/>
  <c r="AA19" i="5"/>
  <c r="U24" i="5" l="1"/>
  <c r="U27" i="5" s="1"/>
  <c r="AB23" i="5"/>
  <c r="AB24" i="5" s="1"/>
  <c r="AB27" i="5" s="1"/>
  <c r="V23" i="5"/>
  <c r="V25" i="5"/>
  <c r="Z23" i="5"/>
  <c r="Z25" i="5"/>
  <c r="B33" i="5"/>
  <c r="B34" i="5" s="1"/>
  <c r="B35" i="5" s="1"/>
  <c r="AE23" i="5"/>
  <c r="AE25" i="5"/>
  <c r="X25" i="5"/>
  <c r="X23" i="5"/>
  <c r="AF25" i="5"/>
  <c r="AF23" i="5"/>
  <c r="T25" i="5"/>
  <c r="T23" i="5"/>
  <c r="AD23" i="5"/>
  <c r="AD25" i="5"/>
  <c r="AA23" i="5"/>
  <c r="AA25" i="5"/>
  <c r="Y25" i="5"/>
  <c r="Y23" i="5"/>
  <c r="AC25" i="5"/>
  <c r="AC23" i="5"/>
  <c r="W23" i="5"/>
  <c r="W25" i="5"/>
  <c r="AD24" i="5" l="1"/>
  <c r="AD27" i="5" s="1"/>
  <c r="AE24" i="5"/>
  <c r="AE27" i="5" s="1"/>
  <c r="T24" i="5"/>
  <c r="T27" i="5" s="1"/>
  <c r="V24" i="5"/>
  <c r="V27" i="5" s="1"/>
  <c r="AC24" i="5"/>
  <c r="AC27" i="5" s="1"/>
  <c r="Z24" i="5"/>
  <c r="Z27" i="5" s="1"/>
  <c r="X24" i="5"/>
  <c r="X27" i="5" s="1"/>
  <c r="Y24" i="5"/>
  <c r="Y27" i="5" s="1"/>
  <c r="AA24" i="5"/>
  <c r="AA27" i="5" s="1"/>
  <c r="AF24" i="5"/>
  <c r="AF27" i="5" s="1"/>
  <c r="W24" i="5"/>
  <c r="W27" i="5" l="1"/>
  <c r="B41" i="5" l="1"/>
  <c r="B42" i="5" s="1"/>
  <c r="B43" i="5" s="1"/>
</calcChain>
</file>

<file path=xl/sharedStrings.xml><?xml version="1.0" encoding="utf-8"?>
<sst xmlns="http://schemas.openxmlformats.org/spreadsheetml/2006/main" count="152" uniqueCount="44">
  <si>
    <t>View</t>
  </si>
  <si>
    <t>Type</t>
  </si>
  <si>
    <t>Kentucky Division - 009DIV</t>
  </si>
  <si>
    <t>Cost Center</t>
  </si>
  <si>
    <t>Company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</si>
  <si>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</si>
  <si>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</si>
  <si>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</si>
  <si>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</si>
  <si>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</si>
  <si>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</si>
  <si>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</si>
  <si>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</si>
  <si>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</si>
  <si>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</si>
  <si>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</si>
  <si>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</si>
  <si>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Non-project Labor - 01000</t>
  </si>
  <si>
    <t>Capital Labor - 01001</t>
  </si>
  <si>
    <t>Capital Labor Contra - 01002</t>
  </si>
  <si>
    <t>0</t>
  </si>
  <si>
    <t>O&amp;M Project Labor and Contra - 01006</t>
  </si>
  <si>
    <t>Expense Labor Accrual - 01008</t>
  </si>
  <si>
    <t>Capital Labor Transfer In - 01011</t>
  </si>
  <si>
    <t>Capital Labor Transfer Out - 01012</t>
  </si>
  <si>
    <t>Expense Labor Transfer In - 01013</t>
  </si>
  <si>
    <t>Expense Labor Transfer Out - 01014</t>
  </si>
  <si>
    <t>Labor</t>
  </si>
  <si>
    <t>Expense Labor</t>
  </si>
  <si>
    <t>Capital Labor</t>
  </si>
  <si>
    <t>Total Labor</t>
  </si>
  <si>
    <t>Expense</t>
  </si>
  <si>
    <t>Capital</t>
  </si>
  <si>
    <t>Cap %</t>
  </si>
  <si>
    <t>Exp %</t>
  </si>
  <si>
    <t>Eff Cap Rate</t>
  </si>
  <si>
    <t>Escalation Rate</t>
  </si>
  <si>
    <t>Fiscal 2017</t>
  </si>
  <si>
    <t>Budget 2017</t>
  </si>
  <si>
    <t>Budget 2018</t>
  </si>
  <si>
    <t>Proj CalYr 18</t>
  </si>
  <si>
    <t>Proj CalYr 19</t>
  </si>
  <si>
    <t>Base period (Jan17 - Dec17)</t>
  </si>
  <si>
    <t>Test Year (Apr18 - Mar19)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</si>
</sst>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.0000000000%"/>
    <numFmt numFmtId="168" formatCode="General;;"/>
    <numFmt numFmtId="169" formatCode="_(* #,##0.0_);_(* \(#,##0.0\);_(* &quot;-&quot;??_);_(@_)"/>
  </numFmts>
  <fonts count="3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sz val="12"/>
      <name val="Tms Rmn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22"/>
      <color indexed="16"/>
      <name val="Arial"/>
      <family val="2"/>
    </font>
    <font>
      <sz val="7"/>
      <name val="Small Fonts"/>
      <family val="2"/>
    </font>
    <font>
      <sz val="10"/>
      <name val="Times New Roman"/>
      <family val="1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b/>
      <sz val="18"/>
      <name val="Palatino"/>
    </font>
    <font>
      <sz val="8"/>
      <color indexed="12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u/>
      <sz val="10"/>
      <name val="Arial"/>
      <family val="2"/>
    </font>
    <font>
      <sz val="9"/>
      <name val="Times New Roman"/>
      <family val="1"/>
    </font>
    <font>
      <b/>
      <sz val="11"/>
      <color indexed="12"/>
      <name val="Arial"/>
      <family val="2"/>
    </font>
    <font>
      <b/>
      <sz val="12"/>
      <name val="Tms Rmn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color indexed="13"/>
      <name val="Tms Rmn"/>
    </font>
    <font>
      <sz val="12"/>
      <name val="新細明體"/>
      <family val="1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6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3" borderId="2">
      <alignment horizontal="center" vertical="center"/>
    </xf>
    <xf numFmtId="3" fontId="5" fillId="4" borderId="0" applyBorder="0">
      <alignment horizontal="right"/>
      <protection locked="0"/>
    </xf>
    <xf numFmtId="0" fontId="6" fillId="0" borderId="0" applyNumberFormat="0" applyFill="0" applyBorder="0" applyAlignment="0" applyProtection="0"/>
    <xf numFmtId="8" fontId="7" fillId="0" borderId="3">
      <protection locked="0"/>
    </xf>
    <xf numFmtId="6" fontId="8" fillId="0" borderId="0">
      <protection locked="0"/>
    </xf>
    <xf numFmtId="0" fontId="9" fillId="0" borderId="0" applyNumberFormat="0">
      <protection locked="0"/>
    </xf>
    <xf numFmtId="166" fontId="3" fillId="5" borderId="0" applyFill="0" applyBorder="0" applyProtection="0"/>
    <xf numFmtId="0" fontId="2" fillId="0" borderId="0">
      <protection locked="0"/>
    </xf>
    <xf numFmtId="38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Alignment="0" applyProtection="0">
      <alignment horizontal="left" vertical="center"/>
    </xf>
    <xf numFmtId="0" fontId="11" fillId="0" borderId="1">
      <alignment horizontal="left" vertical="center"/>
    </xf>
    <xf numFmtId="0" fontId="12" fillId="0" borderId="0">
      <alignment horizontal="center"/>
    </xf>
    <xf numFmtId="0" fontId="2" fillId="0" borderId="0">
      <protection locked="0"/>
    </xf>
    <xf numFmtId="0" fontId="2" fillId="0" borderId="0">
      <protection locked="0"/>
    </xf>
    <xf numFmtId="0" fontId="13" fillId="0" borderId="5" applyNumberFormat="0" applyFill="0" applyAlignment="0" applyProtection="0"/>
    <xf numFmtId="10" fontId="9" fillId="6" borderId="6" applyNumberFormat="0" applyBorder="0" applyAlignment="0" applyProtection="0"/>
    <xf numFmtId="0" fontId="14" fillId="0" borderId="0" applyNumberFormat="0">
      <alignment horizontal="left"/>
    </xf>
    <xf numFmtId="37" fontId="15" fillId="0" borderId="0"/>
    <xf numFmtId="3" fontId="9" fillId="2" borderId="0" applyNumberFormat="0"/>
    <xf numFmtId="167" fontId="16" fillId="0" borderId="0"/>
    <xf numFmtId="43" fontId="17" fillId="0" borderId="0"/>
    <xf numFmtId="4" fontId="18" fillId="7" borderId="0">
      <alignment horizontal="right"/>
    </xf>
    <xf numFmtId="0" fontId="19" fillId="7" borderId="0">
      <alignment horizontal="center" vertical="center"/>
    </xf>
    <xf numFmtId="0" fontId="4" fillId="7" borderId="7"/>
    <xf numFmtId="0" fontId="19" fillId="7" borderId="0" applyBorder="0">
      <alignment horizontal="centerContinuous"/>
    </xf>
    <xf numFmtId="0" fontId="20" fillId="7" borderId="0" applyBorder="0">
      <alignment horizontal="centerContinuous"/>
    </xf>
    <xf numFmtId="10" fontId="2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horizontal="left"/>
    </xf>
    <xf numFmtId="0" fontId="22" fillId="0" borderId="0" applyNumberFormat="0">
      <alignment horizontal="left"/>
    </xf>
    <xf numFmtId="168" fontId="23" fillId="0" borderId="0">
      <alignment horizontal="center"/>
    </xf>
    <xf numFmtId="37" fontId="9" fillId="8" borderId="0" applyNumberFormat="0" applyBorder="0" applyAlignment="0" applyProtection="0"/>
    <xf numFmtId="37" fontId="9" fillId="0" borderId="0"/>
    <xf numFmtId="3" fontId="24" fillId="0" borderId="5" applyProtection="0"/>
    <xf numFmtId="0" fontId="2" fillId="0" borderId="0"/>
    <xf numFmtId="43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>
      <alignment horizontal="left" vertical="center" indent="1"/>
    </xf>
    <xf numFmtId="0" fontId="6" fillId="0" borderId="0"/>
    <xf numFmtId="0" fontId="6" fillId="0" borderId="14"/>
    <xf numFmtId="0" fontId="30" fillId="9" borderId="14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31" fillId="7" borderId="0">
      <alignment horizontal="right"/>
    </xf>
    <xf numFmtId="0" fontId="32" fillId="7" borderId="7"/>
    <xf numFmtId="0" fontId="32" fillId="0" borderId="0" applyBorder="0">
      <alignment horizontal="centerContinuous"/>
    </xf>
    <xf numFmtId="0" fontId="33" fillId="0" borderId="0" applyBorder="0">
      <alignment horizontal="centerContinuous"/>
    </xf>
    <xf numFmtId="0" fontId="6" fillId="0" borderId="0"/>
    <xf numFmtId="0" fontId="6" fillId="0" borderId="14"/>
    <xf numFmtId="0" fontId="34" fillId="10" borderId="0"/>
    <xf numFmtId="0" fontId="30" fillId="0" borderId="15"/>
    <xf numFmtId="0" fontId="30" fillId="0" borderId="14"/>
    <xf numFmtId="0" fontId="35" fillId="0" borderId="0"/>
  </cellStyleXfs>
  <cellXfs count="40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38" fontId="0" fillId="0" borderId="0" xfId="0" applyNumberFormat="1"/>
    <xf numFmtId="38" fontId="0" fillId="0" borderId="1" xfId="0" applyNumberFormat="1" applyBorder="1"/>
    <xf numFmtId="165" fontId="2" fillId="0" borderId="0" xfId="2" applyNumberFormat="1"/>
    <xf numFmtId="0" fontId="0" fillId="0" borderId="0" xfId="0" applyBorder="1"/>
    <xf numFmtId="164" fontId="2" fillId="0" borderId="0" xfId="1" applyNumberFormat="1" applyBorder="1"/>
    <xf numFmtId="10" fontId="2" fillId="0" borderId="0" xfId="2" applyNumberFormat="1" applyBorder="1"/>
    <xf numFmtId="0" fontId="0" fillId="0" borderId="0" xfId="0" quotePrefix="1"/>
    <xf numFmtId="37" fontId="0" fillId="0" borderId="0" xfId="0" applyNumberFormat="1"/>
    <xf numFmtId="0" fontId="0" fillId="0" borderId="0" xfId="0" applyFont="1" applyFill="1"/>
    <xf numFmtId="0" fontId="0" fillId="0" borderId="0" xfId="0" quotePrefix="1" applyAlignment="1">
      <alignment horizontal="center"/>
    </xf>
    <xf numFmtId="0" fontId="3" fillId="0" borderId="0" xfId="0" quotePrefix="1" applyFont="1" applyFill="1"/>
    <xf numFmtId="164" fontId="0" fillId="0" borderId="0" xfId="1" quotePrefix="1" applyNumberFormat="1" applyFont="1" applyAlignment="1">
      <alignment horizontal="right"/>
    </xf>
    <xf numFmtId="0" fontId="0" fillId="0" borderId="1" xfId="0" quotePrefix="1" applyBorder="1"/>
    <xf numFmtId="164" fontId="2" fillId="0" borderId="0" xfId="1" quotePrefix="1" applyNumberFormat="1" applyBorder="1"/>
    <xf numFmtId="164" fontId="2" fillId="0" borderId="0" xfId="1" quotePrefix="1" applyNumberFormat="1" applyFill="1" applyBorder="1"/>
    <xf numFmtId="0" fontId="27" fillId="0" borderId="0" xfId="0" quotePrefix="1" applyFont="1"/>
    <xf numFmtId="10" fontId="0" fillId="0" borderId="0" xfId="0" applyNumberFormat="1" applyAlignment="1">
      <alignment horizontal="center"/>
    </xf>
    <xf numFmtId="0" fontId="26" fillId="0" borderId="8" xfId="0" quotePrefix="1" applyFont="1" applyBorder="1"/>
    <xf numFmtId="0" fontId="0" fillId="0" borderId="11" xfId="0" quotePrefix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8" xfId="0" quotePrefix="1" applyBorder="1"/>
    <xf numFmtId="0" fontId="0" fillId="0" borderId="9" xfId="0" quotePrefix="1" applyBorder="1"/>
    <xf numFmtId="0" fontId="25" fillId="0" borderId="9" xfId="0" quotePrefix="1" applyFont="1" applyBorder="1"/>
    <xf numFmtId="0" fontId="25" fillId="0" borderId="10" xfId="0" quotePrefix="1" applyFont="1" applyBorder="1"/>
    <xf numFmtId="37" fontId="0" fillId="0" borderId="0" xfId="0" quotePrefix="1" applyNumberFormat="1"/>
    <xf numFmtId="0" fontId="25" fillId="0" borderId="0" xfId="0" quotePrefix="1" applyFont="1" applyBorder="1"/>
    <xf numFmtId="169" fontId="1" fillId="0" borderId="16" xfId="1" applyNumberFormat="1" applyFont="1" applyFill="1" applyBorder="1" applyProtection="1">
      <protection locked="0"/>
    </xf>
    <xf numFmtId="0" fontId="0" fillId="11" borderId="12" xfId="0" quotePrefix="1" applyFill="1" applyBorder="1" applyAlignment="1">
      <alignment horizontal="center"/>
    </xf>
    <xf numFmtId="37" fontId="0" fillId="11" borderId="0" xfId="0" quotePrefix="1" applyNumberFormat="1" applyFill="1"/>
    <xf numFmtId="0" fontId="0" fillId="11" borderId="0" xfId="0" applyFill="1"/>
    <xf numFmtId="164" fontId="0" fillId="11" borderId="0" xfId="1" quotePrefix="1" applyNumberFormat="1" applyFont="1" applyFill="1" applyAlignment="1">
      <alignment horizontal="right"/>
    </xf>
    <xf numFmtId="164" fontId="0" fillId="11" borderId="0" xfId="1" applyNumberFormat="1" applyFont="1" applyFill="1"/>
    <xf numFmtId="38" fontId="0" fillId="11" borderId="0" xfId="0" applyNumberFormat="1" applyFill="1"/>
    <xf numFmtId="164" fontId="0" fillId="11" borderId="0" xfId="0" applyNumberFormat="1" applyFill="1"/>
    <xf numFmtId="38" fontId="0" fillId="11" borderId="1" xfId="0" applyNumberFormat="1" applyFill="1" applyBorder="1"/>
    <xf numFmtId="43" fontId="0" fillId="0" borderId="0" xfId="1" applyNumberFormat="1" applyFont="1"/>
  </cellXfs>
  <cellStyles count="64">
    <cellStyle name="Actual Date" xfId="3"/>
    <cellStyle name="Affinity Input" xfId="4"/>
    <cellStyle name="Body" xfId="5"/>
    <cellStyle name="Comma" xfId="1" builtinId="3"/>
    <cellStyle name="Comma 2" xfId="38"/>
    <cellStyle name="Comma 3" xfId="40"/>
    <cellStyle name="ContentsHyperlink" xfId="41"/>
    <cellStyle name="Currency [2]" xfId="6"/>
    <cellStyle name="Custom - Style1" xfId="42"/>
    <cellStyle name="Data   - Style2" xfId="43"/>
    <cellStyle name="Date" xfId="7"/>
    <cellStyle name="Edit" xfId="8"/>
    <cellStyle name="Engine" xfId="9"/>
    <cellStyle name="Fixed" xfId="10"/>
    <cellStyle name="Grey" xfId="11"/>
    <cellStyle name="HEADER" xfId="12"/>
    <cellStyle name="Header1" xfId="13"/>
    <cellStyle name="Header2" xfId="14"/>
    <cellStyle name="heading" xfId="15"/>
    <cellStyle name="Heading1" xfId="16"/>
    <cellStyle name="Heading2" xfId="17"/>
    <cellStyle name="HIGHLIGHT" xfId="18"/>
    <cellStyle name="Input [yellow]" xfId="19"/>
    <cellStyle name="Labels - Style3" xfId="44"/>
    <cellStyle name="Large Page Heading" xfId="20"/>
    <cellStyle name="no dec" xfId="21"/>
    <cellStyle name="No Edit" xfId="22"/>
    <cellStyle name="Normal" xfId="0" builtinId="0"/>
    <cellStyle name="Normal - Style1" xfId="23"/>
    <cellStyle name="Normal - Style1 2" xfId="45"/>
    <cellStyle name="Normal - Style2" xfId="46"/>
    <cellStyle name="Normal - Style3" xfId="47"/>
    <cellStyle name="Normal - Style4" xfId="48"/>
    <cellStyle name="Normal - Style5" xfId="49"/>
    <cellStyle name="Normal - Style6" xfId="50"/>
    <cellStyle name="Normal - Style7" xfId="51"/>
    <cellStyle name="Normal - Style8" xfId="52"/>
    <cellStyle name="Normal 2" xfId="53"/>
    <cellStyle name="Normal 3" xfId="37"/>
    <cellStyle name="nPlosion" xfId="24"/>
    <cellStyle name="Output Amounts" xfId="25"/>
    <cellStyle name="Output Column Headings" xfId="26"/>
    <cellStyle name="Output Column Headings 2" xfId="54"/>
    <cellStyle name="Output Line Items" xfId="27"/>
    <cellStyle name="Output Line Items 2" xfId="55"/>
    <cellStyle name="Output Report Heading" xfId="28"/>
    <cellStyle name="Output Report Heading 2" xfId="56"/>
    <cellStyle name="Output Report Title" xfId="29"/>
    <cellStyle name="Output Report Title 2" xfId="57"/>
    <cellStyle name="Percent" xfId="2" builtinId="5"/>
    <cellStyle name="Percent [2]" xfId="30"/>
    <cellStyle name="Percent 2" xfId="39"/>
    <cellStyle name="PSChar" xfId="31"/>
    <cellStyle name="Reset  - Style4" xfId="58"/>
    <cellStyle name="Small Page Heading" xfId="32"/>
    <cellStyle name="Table  - Style5" xfId="59"/>
    <cellStyle name="Title  - Style6" xfId="60"/>
    <cellStyle name="title1" xfId="33"/>
    <cellStyle name="TotCol - Style7" xfId="61"/>
    <cellStyle name="TotRow - Style8" xfId="62"/>
    <cellStyle name="Unprot" xfId="34"/>
    <cellStyle name="Unprot$" xfId="35"/>
    <cellStyle name="Unprotect" xfId="36"/>
    <cellStyle name="一般_dept code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43"/>
  <sheetViews>
    <sheetView tabSelected="1" view="pageBreakPreview" zoomScale="80" zoomScaleNormal="90" zoomScaleSheetLayoutView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34" sqref="H34"/>
    </sheetView>
  </sheetViews>
  <sheetFormatPr defaultRowHeight="12.75"/>
  <cols>
    <col min="1" max="1" width="35.42578125" bestFit="1" customWidth="1"/>
    <col min="2" max="2" width="15.28515625" bestFit="1" customWidth="1"/>
    <col min="3" max="3" width="11.7109375" bestFit="1" customWidth="1"/>
    <col min="4" max="10" width="15.28515625" bestFit="1" customWidth="1"/>
    <col min="11" max="13" width="12.140625" bestFit="1" customWidth="1"/>
    <col min="14" max="17" width="12.140625" customWidth="1"/>
    <col min="18" max="19" width="12.140625" bestFit="1" customWidth="1"/>
    <col min="20" max="20" width="15" bestFit="1" customWidth="1"/>
    <col min="21" max="22" width="12.5703125" bestFit="1" customWidth="1"/>
    <col min="23" max="32" width="13" bestFit="1" customWidth="1"/>
  </cols>
  <sheetData>
    <row r="1" spans="1:32">
      <c r="A1" s="9" t="s">
        <v>0</v>
      </c>
    </row>
    <row r="2" spans="1:32">
      <c r="A2" s="9" t="s">
        <v>1</v>
      </c>
      <c r="B2" s="2"/>
      <c r="C2" s="2"/>
      <c r="D2" s="2"/>
      <c r="E2" s="2"/>
      <c r="F2" s="2"/>
      <c r="G2" s="2"/>
      <c r="H2" s="2"/>
    </row>
    <row r="3" spans="1:32">
      <c r="A3" s="9" t="s">
        <v>4</v>
      </c>
      <c r="B3" s="2"/>
      <c r="C3" s="2"/>
      <c r="D3" s="2"/>
      <c r="E3" s="2"/>
      <c r="F3" s="2"/>
      <c r="G3" s="2"/>
      <c r="H3" s="2"/>
      <c r="T3" s="12" t="s">
        <v>36</v>
      </c>
    </row>
    <row r="4" spans="1:32">
      <c r="A4" s="9" t="s">
        <v>3</v>
      </c>
      <c r="B4" s="2"/>
      <c r="C4" s="2"/>
      <c r="D4" s="2"/>
      <c r="E4" s="2"/>
      <c r="F4" s="2"/>
      <c r="G4" s="2"/>
      <c r="H4" s="2"/>
      <c r="T4" s="19">
        <f>3%</f>
        <v>0.03</v>
      </c>
    </row>
    <row r="5" spans="1:32" ht="13.5" thickBot="1">
      <c r="A5" s="9" t="s">
        <v>2</v>
      </c>
      <c r="B5" s="10"/>
      <c r="C5" s="10"/>
      <c r="D5" s="10"/>
      <c r="E5" s="10"/>
      <c r="F5" s="10"/>
      <c r="G5" s="10"/>
      <c r="H5" s="10"/>
    </row>
    <row r="6" spans="1:32">
      <c r="B6" s="24"/>
      <c r="C6" s="25"/>
      <c r="D6" s="25"/>
      <c r="E6" s="25"/>
      <c r="F6" s="25"/>
      <c r="G6" s="25"/>
      <c r="H6" s="25"/>
      <c r="I6" s="26"/>
      <c r="J6" s="26"/>
      <c r="K6" s="26"/>
      <c r="L6" s="26"/>
      <c r="M6" s="27"/>
      <c r="N6" s="29"/>
      <c r="O6" s="29"/>
      <c r="P6" s="29"/>
      <c r="Q6" s="20"/>
      <c r="R6" s="20"/>
      <c r="S6" s="20" t="s">
        <v>40</v>
      </c>
      <c r="T6" s="20" t="s">
        <v>40</v>
      </c>
      <c r="U6" s="20" t="s">
        <v>40</v>
      </c>
      <c r="V6" s="20" t="s">
        <v>40</v>
      </c>
      <c r="W6" s="20" t="s">
        <v>40</v>
      </c>
      <c r="X6" s="20" t="s">
        <v>40</v>
      </c>
      <c r="Y6" s="20" t="s">
        <v>40</v>
      </c>
      <c r="Z6" s="20" t="s">
        <v>41</v>
      </c>
      <c r="AA6" s="20" t="s">
        <v>41</v>
      </c>
      <c r="AB6" s="20" t="s">
        <v>41</v>
      </c>
    </row>
    <row r="7" spans="1:32" ht="13.5" thickBot="1">
      <c r="A7" s="11"/>
      <c r="B7" s="21" t="s">
        <v>37</v>
      </c>
      <c r="C7" s="21" t="s">
        <v>37</v>
      </c>
      <c r="D7" s="21" t="s">
        <v>37</v>
      </c>
      <c r="E7" s="21" t="s">
        <v>37</v>
      </c>
      <c r="F7" s="21" t="s">
        <v>37</v>
      </c>
      <c r="G7" s="21" t="s">
        <v>37</v>
      </c>
      <c r="H7" s="21" t="s">
        <v>38</v>
      </c>
      <c r="I7" s="21" t="s">
        <v>38</v>
      </c>
      <c r="J7" s="21" t="s">
        <v>38</v>
      </c>
      <c r="K7" s="31" t="s">
        <v>39</v>
      </c>
      <c r="L7" s="31" t="s">
        <v>39</v>
      </c>
      <c r="M7" s="31" t="s">
        <v>39</v>
      </c>
      <c r="N7" s="31" t="s">
        <v>39</v>
      </c>
      <c r="O7" s="31" t="s">
        <v>39</v>
      </c>
      <c r="P7" s="31" t="s">
        <v>39</v>
      </c>
      <c r="Q7" s="31" t="s">
        <v>39</v>
      </c>
      <c r="R7" s="31" t="s">
        <v>39</v>
      </c>
      <c r="S7" s="31" t="s">
        <v>39</v>
      </c>
      <c r="T7" s="31" t="s">
        <v>39</v>
      </c>
      <c r="U7" s="31" t="s">
        <v>39</v>
      </c>
      <c r="V7" s="31" t="s">
        <v>39</v>
      </c>
      <c r="W7" s="22"/>
      <c r="X7" s="22"/>
      <c r="Y7" s="22"/>
      <c r="Z7" s="22"/>
      <c r="AA7" s="22"/>
      <c r="AB7" s="22"/>
      <c r="AC7" s="22"/>
      <c r="AD7" s="22"/>
      <c r="AE7" s="22"/>
      <c r="AF7" s="23"/>
    </row>
    <row r="8" spans="1:32">
      <c r="A8" s="11"/>
      <c r="B8" s="28" t="s">
        <v>8</v>
      </c>
      <c r="C8" s="28" t="s">
        <v>9</v>
      </c>
      <c r="D8" s="28" t="s">
        <v>10</v>
      </c>
      <c r="E8" s="28" t="s">
        <v>11</v>
      </c>
      <c r="F8" s="28" t="s">
        <v>12</v>
      </c>
      <c r="G8" s="28" t="s">
        <v>13</v>
      </c>
      <c r="H8" s="28" t="s">
        <v>14</v>
      </c>
      <c r="I8" s="28" t="s">
        <v>15</v>
      </c>
      <c r="J8" s="28" t="s">
        <v>16</v>
      </c>
      <c r="K8" s="32" t="s">
        <v>5</v>
      </c>
      <c r="L8" s="32" t="s">
        <v>6</v>
      </c>
      <c r="M8" s="32" t="s">
        <v>7</v>
      </c>
      <c r="N8" s="32" t="s">
        <v>8</v>
      </c>
      <c r="O8" s="32" t="s">
        <v>9</v>
      </c>
      <c r="P8" s="32" t="s">
        <v>10</v>
      </c>
      <c r="Q8" s="32" t="s">
        <v>11</v>
      </c>
      <c r="R8" s="32" t="s">
        <v>12</v>
      </c>
      <c r="S8" s="32" t="s">
        <v>13</v>
      </c>
      <c r="T8" s="32" t="s">
        <v>14</v>
      </c>
      <c r="U8" s="32" t="s">
        <v>15</v>
      </c>
      <c r="V8" s="32" t="s">
        <v>16</v>
      </c>
      <c r="W8" s="32" t="s">
        <v>5</v>
      </c>
      <c r="X8" s="32" t="s">
        <v>6</v>
      </c>
      <c r="Y8" s="32" t="s">
        <v>7</v>
      </c>
      <c r="Z8" s="32" t="s">
        <v>8</v>
      </c>
      <c r="AA8" s="32" t="s">
        <v>9</v>
      </c>
      <c r="AB8" s="32" t="s">
        <v>10</v>
      </c>
      <c r="AC8" s="32" t="s">
        <v>11</v>
      </c>
      <c r="AD8" s="32" t="s">
        <v>12</v>
      </c>
      <c r="AE8" s="32" t="s">
        <v>13</v>
      </c>
      <c r="AF8" s="32" t="s">
        <v>14</v>
      </c>
    </row>
    <row r="9" spans="1:32">
      <c r="A9" s="11"/>
      <c r="B9" s="10"/>
      <c r="C9" s="10"/>
      <c r="D9" s="10"/>
      <c r="E9" s="10"/>
      <c r="F9" s="10"/>
      <c r="G9" s="10"/>
      <c r="H9" s="10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32" ht="15">
      <c r="A10" s="13" t="s">
        <v>17</v>
      </c>
      <c r="B10" s="30">
        <v>416639.88999999996</v>
      </c>
      <c r="C10" s="30">
        <v>394041.68999999994</v>
      </c>
      <c r="D10" s="30">
        <v>592606.51</v>
      </c>
      <c r="E10" s="30">
        <v>380373.18000000005</v>
      </c>
      <c r="F10" s="30">
        <v>384817.51</v>
      </c>
      <c r="G10" s="30">
        <v>379727.22000000003</v>
      </c>
      <c r="H10" s="30">
        <v>400468.3</v>
      </c>
      <c r="I10" s="30">
        <v>433778.86999999994</v>
      </c>
      <c r="J10" s="30">
        <v>398843.8</v>
      </c>
      <c r="K10" s="34">
        <v>428278.65509999997</v>
      </c>
      <c r="L10" s="34">
        <v>428278.65509999997</v>
      </c>
      <c r="M10" s="34">
        <v>411416.8947</v>
      </c>
      <c r="N10" s="34">
        <v>445140.38699999999</v>
      </c>
      <c r="O10" s="34">
        <v>394555.14510000002</v>
      </c>
      <c r="P10" s="34">
        <v>428278.65509999997</v>
      </c>
      <c r="Q10" s="34">
        <v>411416.8947</v>
      </c>
      <c r="R10" s="34">
        <v>445140.38699999999</v>
      </c>
      <c r="S10" s="34">
        <v>411416.8947</v>
      </c>
      <c r="T10" s="34">
        <v>428278.65509999997</v>
      </c>
      <c r="U10" s="35">
        <v>445140.38699999999</v>
      </c>
      <c r="V10" s="35">
        <v>394555.14510000002</v>
      </c>
      <c r="W10" s="39">
        <f>(1+$T$4)*K10</f>
        <v>441127.014753</v>
      </c>
      <c r="X10" s="39">
        <f t="shared" ref="X10:AF12" si="0">(1+$T$4)*L10</f>
        <v>441127.014753</v>
      </c>
      <c r="Y10" s="39">
        <f t="shared" si="0"/>
        <v>423759.401541</v>
      </c>
      <c r="Z10" s="39">
        <f t="shared" si="0"/>
        <v>458494.59860999999</v>
      </c>
      <c r="AA10" s="39">
        <f t="shared" si="0"/>
        <v>406391.79945300001</v>
      </c>
      <c r="AB10" s="39">
        <f t="shared" si="0"/>
        <v>441127.014753</v>
      </c>
      <c r="AC10" s="39">
        <f t="shared" si="0"/>
        <v>423759.401541</v>
      </c>
      <c r="AD10" s="39">
        <f t="shared" si="0"/>
        <v>458494.59860999999</v>
      </c>
      <c r="AE10" s="39">
        <f t="shared" si="0"/>
        <v>423759.401541</v>
      </c>
      <c r="AF10" s="39">
        <f t="shared" si="0"/>
        <v>441127.014753</v>
      </c>
    </row>
    <row r="11" spans="1:32" ht="15">
      <c r="A11" s="9" t="s">
        <v>18</v>
      </c>
      <c r="B11" s="30">
        <v>550551.91</v>
      </c>
      <c r="C11" s="30">
        <v>548329.92999999993</v>
      </c>
      <c r="D11" s="30">
        <v>827693.13</v>
      </c>
      <c r="E11" s="30">
        <v>561717.58999999985</v>
      </c>
      <c r="F11" s="30">
        <v>543740.1100000001</v>
      </c>
      <c r="G11" s="30">
        <v>550727.16999999993</v>
      </c>
      <c r="H11" s="30">
        <v>562770.5199999999</v>
      </c>
      <c r="I11" s="30">
        <v>613113.50999999989</v>
      </c>
      <c r="J11" s="30">
        <v>564395.0199999999</v>
      </c>
      <c r="K11" s="34">
        <v>637550.01610000001</v>
      </c>
      <c r="L11" s="34">
        <v>637550.01610000001</v>
      </c>
      <c r="M11" s="34">
        <v>610283.80249999999</v>
      </c>
      <c r="N11" s="34">
        <v>664816.19050000003</v>
      </c>
      <c r="O11" s="34">
        <v>583017.62179999996</v>
      </c>
      <c r="P11" s="34">
        <v>630479.33609999996</v>
      </c>
      <c r="Q11" s="34">
        <v>603534.52249999996</v>
      </c>
      <c r="R11" s="34">
        <v>657424.13049999997</v>
      </c>
      <c r="S11" s="34">
        <v>603534.52249999996</v>
      </c>
      <c r="T11" s="34">
        <v>630479.33609999996</v>
      </c>
      <c r="U11" s="35">
        <v>657424.13049999997</v>
      </c>
      <c r="V11" s="35">
        <v>576589.74179999996</v>
      </c>
      <c r="W11" s="39">
        <f>(1+$T$4)*K11</f>
        <v>656676.51658300008</v>
      </c>
      <c r="X11" s="39">
        <f t="shared" si="0"/>
        <v>656676.51658300008</v>
      </c>
      <c r="Y11" s="39">
        <f t="shared" si="0"/>
        <v>628592.31657500006</v>
      </c>
      <c r="Z11" s="39">
        <f t="shared" si="0"/>
        <v>684760.6762150001</v>
      </c>
      <c r="AA11" s="39">
        <f t="shared" si="0"/>
        <v>600508.15045399999</v>
      </c>
      <c r="AB11" s="39">
        <f t="shared" si="0"/>
        <v>649393.71618300001</v>
      </c>
      <c r="AC11" s="39">
        <f t="shared" si="0"/>
        <v>621640.55817500001</v>
      </c>
      <c r="AD11" s="39">
        <f t="shared" si="0"/>
        <v>677146.85441499995</v>
      </c>
      <c r="AE11" s="39">
        <f t="shared" si="0"/>
        <v>621640.55817500001</v>
      </c>
      <c r="AF11" s="39">
        <f t="shared" si="0"/>
        <v>649393.71618300001</v>
      </c>
    </row>
    <row r="12" spans="1:32" ht="15">
      <c r="A12" s="9" t="s">
        <v>19</v>
      </c>
      <c r="B12" s="30">
        <v>-547046.89</v>
      </c>
      <c r="C12" s="30">
        <v>-541186.62</v>
      </c>
      <c r="D12" s="30">
        <v>-822237.95</v>
      </c>
      <c r="E12" s="30">
        <v>-554559.43000000005</v>
      </c>
      <c r="F12" s="30">
        <v>-542088.81999999995</v>
      </c>
      <c r="G12" s="30">
        <v>-540020.92999999993</v>
      </c>
      <c r="H12" s="30">
        <v>-562770.5199999999</v>
      </c>
      <c r="I12" s="30">
        <v>-613113.50999999989</v>
      </c>
      <c r="J12" s="30">
        <v>-564395.0199999999</v>
      </c>
      <c r="K12" s="34">
        <v>-637550.01610000001</v>
      </c>
      <c r="L12" s="34">
        <v>-637550.01610000001</v>
      </c>
      <c r="M12" s="34">
        <v>-610283.80249999999</v>
      </c>
      <c r="N12" s="34">
        <v>-664816.19050000003</v>
      </c>
      <c r="O12" s="34">
        <v>-583017.62179999996</v>
      </c>
      <c r="P12" s="34">
        <v>-630479.33609999996</v>
      </c>
      <c r="Q12" s="34">
        <v>-603534.52249999996</v>
      </c>
      <c r="R12" s="34">
        <v>-657424.13049999997</v>
      </c>
      <c r="S12" s="34">
        <v>-603534.52249999996</v>
      </c>
      <c r="T12" s="34">
        <v>-630479.33609999996</v>
      </c>
      <c r="U12" s="35">
        <v>-657424.13049999997</v>
      </c>
      <c r="V12" s="35">
        <v>-576589.74179999996</v>
      </c>
      <c r="W12" s="39">
        <f>(1+$T$4)*K12</f>
        <v>-656676.51658300008</v>
      </c>
      <c r="X12" s="39">
        <f t="shared" si="0"/>
        <v>-656676.51658300008</v>
      </c>
      <c r="Y12" s="39">
        <f t="shared" si="0"/>
        <v>-628592.31657500006</v>
      </c>
      <c r="Z12" s="39">
        <f t="shared" si="0"/>
        <v>-684760.6762150001</v>
      </c>
      <c r="AA12" s="39">
        <f t="shared" si="0"/>
        <v>-600508.15045399999</v>
      </c>
      <c r="AB12" s="39">
        <f t="shared" si="0"/>
        <v>-649393.71618300001</v>
      </c>
      <c r="AC12" s="39">
        <f t="shared" si="0"/>
        <v>-621640.55817500001</v>
      </c>
      <c r="AD12" s="39">
        <f t="shared" si="0"/>
        <v>-677146.85441499995</v>
      </c>
      <c r="AE12" s="39">
        <f t="shared" si="0"/>
        <v>-621640.55817500001</v>
      </c>
      <c r="AF12" s="39">
        <f t="shared" si="0"/>
        <v>-649393.71618300001</v>
      </c>
    </row>
    <row r="13" spans="1:32" ht="15">
      <c r="A13" s="9" t="s">
        <v>21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1062.4000000000001</v>
      </c>
      <c r="H13" s="30">
        <v>0</v>
      </c>
      <c r="I13" s="30">
        <v>0</v>
      </c>
      <c r="J13" s="30">
        <v>0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 t="s">
        <v>20</v>
      </c>
      <c r="V13" s="34" t="s">
        <v>20</v>
      </c>
      <c r="W13" s="14" t="s">
        <v>20</v>
      </c>
      <c r="X13" s="14" t="s">
        <v>20</v>
      </c>
      <c r="Y13" s="14" t="s">
        <v>20</v>
      </c>
      <c r="Z13" s="14" t="s">
        <v>20</v>
      </c>
      <c r="AA13" s="14" t="s">
        <v>20</v>
      </c>
      <c r="AB13" s="14" t="s">
        <v>20</v>
      </c>
      <c r="AC13" s="14" t="s">
        <v>20</v>
      </c>
      <c r="AD13" s="14" t="s">
        <v>20</v>
      </c>
      <c r="AE13" s="14" t="s">
        <v>20</v>
      </c>
      <c r="AF13" s="14" t="s">
        <v>20</v>
      </c>
    </row>
    <row r="14" spans="1:32" ht="15">
      <c r="A14" s="9" t="s">
        <v>22</v>
      </c>
      <c r="B14" s="30">
        <v>31317.39</v>
      </c>
      <c r="C14" s="30">
        <v>-13463.289999999997</v>
      </c>
      <c r="D14" s="30">
        <v>-137752.74</v>
      </c>
      <c r="E14" s="30">
        <v>-3528.3999999999996</v>
      </c>
      <c r="F14" s="30">
        <v>58687.5</v>
      </c>
      <c r="G14" s="30">
        <v>35485.35</v>
      </c>
      <c r="H14" s="30">
        <v>0</v>
      </c>
      <c r="I14" s="30">
        <v>0</v>
      </c>
      <c r="J14" s="30">
        <v>0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 t="s">
        <v>20</v>
      </c>
      <c r="V14" s="34" t="s">
        <v>20</v>
      </c>
      <c r="W14" s="14" t="s">
        <v>20</v>
      </c>
      <c r="X14" s="14" t="s">
        <v>20</v>
      </c>
      <c r="Y14" s="14" t="s">
        <v>20</v>
      </c>
      <c r="Z14" s="14" t="s">
        <v>20</v>
      </c>
      <c r="AA14" s="14" t="s">
        <v>20</v>
      </c>
      <c r="AB14" s="14" t="s">
        <v>20</v>
      </c>
      <c r="AC14" s="14" t="s">
        <v>20</v>
      </c>
      <c r="AD14" s="14" t="s">
        <v>20</v>
      </c>
      <c r="AE14" s="14" t="s">
        <v>20</v>
      </c>
      <c r="AF14" s="14" t="s">
        <v>20</v>
      </c>
    </row>
    <row r="15" spans="1:32" ht="15">
      <c r="A15" s="9" t="s">
        <v>23</v>
      </c>
      <c r="B15" s="30">
        <v>355860.84</v>
      </c>
      <c r="C15" s="30">
        <v>313846.33</v>
      </c>
      <c r="D15" s="30">
        <v>474136.59</v>
      </c>
      <c r="E15" s="30">
        <v>323804.01</v>
      </c>
      <c r="F15" s="30">
        <v>309115.88</v>
      </c>
      <c r="G15" s="30">
        <v>328668.06999999995</v>
      </c>
      <c r="H15" s="30">
        <v>0</v>
      </c>
      <c r="I15" s="30">
        <v>0</v>
      </c>
      <c r="J15" s="30">
        <v>0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 t="s">
        <v>20</v>
      </c>
      <c r="V15" s="34" t="s">
        <v>20</v>
      </c>
      <c r="W15" s="14" t="s">
        <v>20</v>
      </c>
      <c r="X15" s="14" t="s">
        <v>20</v>
      </c>
      <c r="Y15" s="14" t="s">
        <v>20</v>
      </c>
      <c r="Z15" s="14" t="s">
        <v>20</v>
      </c>
      <c r="AA15" s="14" t="s">
        <v>20</v>
      </c>
      <c r="AB15" s="14" t="s">
        <v>20</v>
      </c>
      <c r="AC15" s="14" t="s">
        <v>20</v>
      </c>
      <c r="AD15" s="14" t="s">
        <v>20</v>
      </c>
      <c r="AE15" s="14" t="s">
        <v>20</v>
      </c>
      <c r="AF15" s="14" t="s">
        <v>20</v>
      </c>
    </row>
    <row r="16" spans="1:32" ht="15">
      <c r="A16" s="9" t="s">
        <v>24</v>
      </c>
      <c r="B16" s="30">
        <v>-359365.86000000004</v>
      </c>
      <c r="C16" s="30">
        <v>-320989.64</v>
      </c>
      <c r="D16" s="30">
        <v>-479667.27</v>
      </c>
      <c r="E16" s="30">
        <v>-330962.16999999993</v>
      </c>
      <c r="F16" s="30">
        <v>-310767.17000000004</v>
      </c>
      <c r="G16" s="30">
        <v>-339374.30999999994</v>
      </c>
      <c r="H16" s="30">
        <v>0</v>
      </c>
      <c r="I16" s="30">
        <v>0</v>
      </c>
      <c r="J16" s="30">
        <v>0</v>
      </c>
      <c r="K16" s="34">
        <v>-11002</v>
      </c>
      <c r="L16" s="34">
        <v>-11002</v>
      </c>
      <c r="M16" s="34">
        <v>-10559</v>
      </c>
      <c r="N16" s="34">
        <v>-11445</v>
      </c>
      <c r="O16" s="34">
        <v>-10116</v>
      </c>
      <c r="P16" s="34">
        <v>-11002</v>
      </c>
      <c r="Q16" s="34">
        <v>-10559</v>
      </c>
      <c r="R16" s="34">
        <v>-11445</v>
      </c>
      <c r="S16" s="34">
        <v>-10559</v>
      </c>
      <c r="T16" s="34">
        <v>-11002</v>
      </c>
      <c r="U16" s="34">
        <v>-11445</v>
      </c>
      <c r="V16" s="34">
        <v>-10117</v>
      </c>
      <c r="W16" s="39">
        <f>(1+$T$4)*K16</f>
        <v>-11332.06</v>
      </c>
      <c r="X16" s="39">
        <f t="shared" ref="X16:AF16" si="1">(1+$T$4)*L16</f>
        <v>-11332.06</v>
      </c>
      <c r="Y16" s="39">
        <f t="shared" si="1"/>
        <v>-10875.77</v>
      </c>
      <c r="Z16" s="39">
        <f t="shared" si="1"/>
        <v>-11788.35</v>
      </c>
      <c r="AA16" s="39">
        <f t="shared" si="1"/>
        <v>-10419.48</v>
      </c>
      <c r="AB16" s="39">
        <f t="shared" si="1"/>
        <v>-11332.06</v>
      </c>
      <c r="AC16" s="39">
        <f t="shared" si="1"/>
        <v>-10875.77</v>
      </c>
      <c r="AD16" s="39">
        <f t="shared" si="1"/>
        <v>-11788.35</v>
      </c>
      <c r="AE16" s="39">
        <f t="shared" si="1"/>
        <v>-10875.77</v>
      </c>
      <c r="AF16" s="39">
        <f t="shared" si="1"/>
        <v>-11332.06</v>
      </c>
    </row>
    <row r="17" spans="1:33" ht="15">
      <c r="A17" s="9" t="s">
        <v>25</v>
      </c>
      <c r="B17" s="30">
        <v>0</v>
      </c>
      <c r="C17" s="30">
        <v>159.36000000000001</v>
      </c>
      <c r="D17" s="30">
        <v>0</v>
      </c>
      <c r="E17" s="30">
        <v>584.32000000000005</v>
      </c>
      <c r="F17" s="30">
        <v>0</v>
      </c>
      <c r="G17" s="30">
        <v>159.36000000000001</v>
      </c>
      <c r="H17" s="30">
        <v>0</v>
      </c>
      <c r="I17" s="30">
        <v>0</v>
      </c>
      <c r="J17" s="30">
        <v>0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 t="s">
        <v>20</v>
      </c>
      <c r="V17" s="34" t="s">
        <v>20</v>
      </c>
      <c r="W17" s="14" t="s">
        <v>20</v>
      </c>
      <c r="X17" s="14" t="s">
        <v>20</v>
      </c>
      <c r="Y17" s="14" t="s">
        <v>20</v>
      </c>
      <c r="Z17" s="14" t="s">
        <v>20</v>
      </c>
      <c r="AA17" s="14" t="s">
        <v>20</v>
      </c>
      <c r="AB17" s="14" t="s">
        <v>20</v>
      </c>
      <c r="AC17" s="14" t="s">
        <v>20</v>
      </c>
      <c r="AD17" s="14" t="s">
        <v>20</v>
      </c>
      <c r="AE17" s="14" t="s">
        <v>20</v>
      </c>
      <c r="AF17" s="14" t="s">
        <v>20</v>
      </c>
    </row>
    <row r="18" spans="1:33" ht="15">
      <c r="A18" s="9" t="s">
        <v>26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-1062.4000000000001</v>
      </c>
      <c r="H18" s="30">
        <v>0</v>
      </c>
      <c r="I18" s="30">
        <v>0</v>
      </c>
      <c r="J18" s="30">
        <v>0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 t="s">
        <v>20</v>
      </c>
      <c r="V18" s="34" t="s">
        <v>20</v>
      </c>
      <c r="W18" s="14" t="s">
        <v>20</v>
      </c>
      <c r="X18" s="14" t="s">
        <v>20</v>
      </c>
      <c r="Y18" s="14" t="s">
        <v>20</v>
      </c>
      <c r="Z18" s="14" t="s">
        <v>20</v>
      </c>
      <c r="AA18" s="14" t="s">
        <v>20</v>
      </c>
      <c r="AB18" s="14" t="s">
        <v>20</v>
      </c>
      <c r="AC18" s="14" t="s">
        <v>20</v>
      </c>
      <c r="AD18" s="14" t="s">
        <v>20</v>
      </c>
      <c r="AE18" s="14" t="s">
        <v>20</v>
      </c>
      <c r="AF18" s="14" t="s">
        <v>20</v>
      </c>
    </row>
    <row r="19" spans="1:33" ht="15">
      <c r="A19" s="9" t="s">
        <v>27</v>
      </c>
      <c r="B19" s="30">
        <v>447957.28000000009</v>
      </c>
      <c r="C19" s="30">
        <v>380737.75999999989</v>
      </c>
      <c r="D19" s="30">
        <v>454778.27000000025</v>
      </c>
      <c r="E19" s="30">
        <v>377429.09999999992</v>
      </c>
      <c r="F19" s="30">
        <v>443505.01000000013</v>
      </c>
      <c r="G19" s="30">
        <v>415371.92999999993</v>
      </c>
      <c r="H19" s="30">
        <v>400468.29999999993</v>
      </c>
      <c r="I19" s="30">
        <v>433778.87</v>
      </c>
      <c r="J19" s="30">
        <v>398843.79999999993</v>
      </c>
      <c r="K19" s="34">
        <v>423690.80980000005</v>
      </c>
      <c r="L19" s="34">
        <v>390917.38710000005</v>
      </c>
      <c r="M19" s="34">
        <v>390917.38710000005</v>
      </c>
      <c r="N19" s="34">
        <v>423690.80980000005</v>
      </c>
      <c r="O19" s="34">
        <v>390917.38710000005</v>
      </c>
      <c r="P19" s="34">
        <v>407304.09820000001</v>
      </c>
      <c r="Q19" s="34">
        <v>407304.09820000001</v>
      </c>
      <c r="R19" s="34">
        <v>390917.38710000005</v>
      </c>
      <c r="S19" s="34">
        <v>423690.80980000005</v>
      </c>
      <c r="T19" s="34">
        <v>407304.09820000001</v>
      </c>
      <c r="U19" s="35">
        <f t="shared" ref="U19:AF19" si="2">SUM(U10:U18)</f>
        <v>433695.3870000001</v>
      </c>
      <c r="V19" s="35">
        <f t="shared" si="2"/>
        <v>384438.14510000008</v>
      </c>
      <c r="W19" s="2">
        <f t="shared" si="2"/>
        <v>429794.95475300011</v>
      </c>
      <c r="X19" s="2">
        <f t="shared" si="2"/>
        <v>429794.95475300011</v>
      </c>
      <c r="Y19" s="2">
        <f t="shared" si="2"/>
        <v>412883.63154099998</v>
      </c>
      <c r="Z19" s="2">
        <f t="shared" si="2"/>
        <v>446706.24861000013</v>
      </c>
      <c r="AA19" s="2">
        <f t="shared" si="2"/>
        <v>395972.31945299997</v>
      </c>
      <c r="AB19" s="2">
        <f t="shared" si="2"/>
        <v>429794.95475300011</v>
      </c>
      <c r="AC19" s="2">
        <f t="shared" si="2"/>
        <v>412883.63154099998</v>
      </c>
      <c r="AD19" s="2">
        <f t="shared" si="2"/>
        <v>446706.24861000001</v>
      </c>
      <c r="AE19" s="2">
        <f t="shared" si="2"/>
        <v>412883.63154099998</v>
      </c>
      <c r="AF19" s="2">
        <f t="shared" si="2"/>
        <v>429794.95475300011</v>
      </c>
    </row>
    <row r="20" spans="1:33">
      <c r="B20" s="2"/>
      <c r="C20" s="2"/>
      <c r="D20" s="2"/>
      <c r="E20" s="2"/>
      <c r="F20" s="2"/>
      <c r="G20" s="2"/>
      <c r="H20" s="2"/>
      <c r="I20" s="2"/>
      <c r="J20" s="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3"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AG21" s="2"/>
    </row>
    <row r="22" spans="1:33"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AG22" s="2"/>
    </row>
    <row r="23" spans="1:33">
      <c r="A23" s="9" t="s">
        <v>28</v>
      </c>
      <c r="B23" s="3">
        <f t="shared" ref="B23:AF23" si="3">B19</f>
        <v>447957.28000000009</v>
      </c>
      <c r="C23" s="3">
        <f t="shared" si="3"/>
        <v>380737.75999999989</v>
      </c>
      <c r="D23" s="3">
        <f t="shared" si="3"/>
        <v>454778.27000000025</v>
      </c>
      <c r="E23" s="3">
        <f t="shared" si="3"/>
        <v>377429.09999999992</v>
      </c>
      <c r="F23" s="3">
        <f t="shared" si="3"/>
        <v>443505.01000000013</v>
      </c>
      <c r="G23" s="3">
        <f t="shared" si="3"/>
        <v>415371.92999999993</v>
      </c>
      <c r="H23" s="3">
        <f t="shared" si="3"/>
        <v>400468.29999999993</v>
      </c>
      <c r="I23" s="3">
        <f t="shared" si="3"/>
        <v>433778.87</v>
      </c>
      <c r="J23" s="3">
        <f t="shared" si="3"/>
        <v>398843.79999999993</v>
      </c>
      <c r="K23" s="36">
        <f t="shared" si="3"/>
        <v>423690.80980000005</v>
      </c>
      <c r="L23" s="36">
        <f t="shared" si="3"/>
        <v>390917.38710000005</v>
      </c>
      <c r="M23" s="36">
        <f t="shared" si="3"/>
        <v>390917.38710000005</v>
      </c>
      <c r="N23" s="36">
        <f t="shared" si="3"/>
        <v>423690.80980000005</v>
      </c>
      <c r="O23" s="36">
        <f t="shared" si="3"/>
        <v>390917.38710000005</v>
      </c>
      <c r="P23" s="36">
        <f t="shared" si="3"/>
        <v>407304.09820000001</v>
      </c>
      <c r="Q23" s="36">
        <f t="shared" si="3"/>
        <v>407304.09820000001</v>
      </c>
      <c r="R23" s="36">
        <f t="shared" si="3"/>
        <v>390917.38710000005</v>
      </c>
      <c r="S23" s="36">
        <f t="shared" si="3"/>
        <v>423690.80980000005</v>
      </c>
      <c r="T23" s="36">
        <f t="shared" si="3"/>
        <v>407304.09820000001</v>
      </c>
      <c r="U23" s="36">
        <f t="shared" si="3"/>
        <v>433695.3870000001</v>
      </c>
      <c r="V23" s="36">
        <f t="shared" si="3"/>
        <v>384438.14510000008</v>
      </c>
      <c r="W23" s="3">
        <f t="shared" si="3"/>
        <v>429794.95475300011</v>
      </c>
      <c r="X23" s="3">
        <f t="shared" si="3"/>
        <v>429794.95475300011</v>
      </c>
      <c r="Y23" s="3">
        <f t="shared" si="3"/>
        <v>412883.63154099998</v>
      </c>
      <c r="Z23" s="3">
        <f t="shared" si="3"/>
        <v>446706.24861000013</v>
      </c>
      <c r="AA23" s="3">
        <f t="shared" si="3"/>
        <v>395972.31945299997</v>
      </c>
      <c r="AB23" s="3">
        <f t="shared" si="3"/>
        <v>429794.95475300011</v>
      </c>
      <c r="AC23" s="3">
        <f t="shared" si="3"/>
        <v>412883.63154099998</v>
      </c>
      <c r="AD23" s="3">
        <f t="shared" si="3"/>
        <v>446706.24861000001</v>
      </c>
      <c r="AE23" s="3">
        <f t="shared" si="3"/>
        <v>412883.63154099998</v>
      </c>
      <c r="AF23" s="3">
        <f t="shared" si="3"/>
        <v>429794.95475300011</v>
      </c>
      <c r="AG23" s="2"/>
    </row>
    <row r="24" spans="1:33">
      <c r="A24" s="9" t="s">
        <v>29</v>
      </c>
      <c r="B24" s="1">
        <f t="shared" ref="B24:AF24" si="4">B25-B23</f>
        <v>547046.89000000013</v>
      </c>
      <c r="C24" s="1">
        <f t="shared" si="4"/>
        <v>541186.62</v>
      </c>
      <c r="D24" s="1">
        <f t="shared" si="4"/>
        <v>822237.95</v>
      </c>
      <c r="E24" s="1">
        <f t="shared" si="4"/>
        <v>554559.43000000017</v>
      </c>
      <c r="F24" s="1">
        <f t="shared" si="4"/>
        <v>542088.81999999995</v>
      </c>
      <c r="G24" s="1">
        <f t="shared" si="4"/>
        <v>540020.92999999993</v>
      </c>
      <c r="H24" s="1">
        <f t="shared" si="4"/>
        <v>562770.5199999999</v>
      </c>
      <c r="I24" s="1">
        <f t="shared" si="4"/>
        <v>613113.50999999989</v>
      </c>
      <c r="J24" s="1">
        <f t="shared" si="4"/>
        <v>564395.0199999999</v>
      </c>
      <c r="K24" s="37">
        <f t="shared" si="4"/>
        <v>637550.01610000001</v>
      </c>
      <c r="L24" s="37">
        <f t="shared" si="4"/>
        <v>637550.01610000001</v>
      </c>
      <c r="M24" s="37">
        <f t="shared" si="4"/>
        <v>610283.80249999999</v>
      </c>
      <c r="N24" s="37">
        <f t="shared" si="4"/>
        <v>664816.19049999991</v>
      </c>
      <c r="O24" s="37">
        <f t="shared" si="4"/>
        <v>583017.62179999996</v>
      </c>
      <c r="P24" s="37">
        <f t="shared" si="4"/>
        <v>630479.33609999996</v>
      </c>
      <c r="Q24" s="37">
        <f t="shared" si="4"/>
        <v>603534.52249999996</v>
      </c>
      <c r="R24" s="37">
        <f t="shared" si="4"/>
        <v>657424.13049999997</v>
      </c>
      <c r="S24" s="37">
        <f t="shared" si="4"/>
        <v>603534.52249999996</v>
      </c>
      <c r="T24" s="37">
        <f t="shared" si="4"/>
        <v>630479.33609999996</v>
      </c>
      <c r="U24" s="37">
        <f t="shared" si="4"/>
        <v>657424.13049999997</v>
      </c>
      <c r="V24" s="37">
        <f t="shared" si="4"/>
        <v>576589.74179999996</v>
      </c>
      <c r="W24" s="1">
        <f t="shared" si="4"/>
        <v>656676.51658300008</v>
      </c>
      <c r="X24" s="1">
        <f t="shared" si="4"/>
        <v>656676.51658300008</v>
      </c>
      <c r="Y24" s="1">
        <f t="shared" si="4"/>
        <v>628592.31657500006</v>
      </c>
      <c r="Z24" s="1">
        <f t="shared" si="4"/>
        <v>684760.67621499998</v>
      </c>
      <c r="AA24" s="1">
        <f t="shared" si="4"/>
        <v>600508.15045399999</v>
      </c>
      <c r="AB24" s="1">
        <f t="shared" si="4"/>
        <v>649393.71618300001</v>
      </c>
      <c r="AC24" s="1">
        <f t="shared" si="4"/>
        <v>621640.55817500001</v>
      </c>
      <c r="AD24" s="1">
        <f t="shared" si="4"/>
        <v>677146.85441500007</v>
      </c>
      <c r="AE24" s="1">
        <f t="shared" si="4"/>
        <v>621640.55817500001</v>
      </c>
      <c r="AF24" s="1">
        <f t="shared" si="4"/>
        <v>649393.71618300001</v>
      </c>
      <c r="AG24" s="2"/>
    </row>
    <row r="25" spans="1:33">
      <c r="A25" s="15" t="s">
        <v>30</v>
      </c>
      <c r="B25" s="4">
        <f t="shared" ref="B25:AF25" si="5">B19-B12</f>
        <v>995004.17000000016</v>
      </c>
      <c r="C25" s="4">
        <f t="shared" si="5"/>
        <v>921924.37999999989</v>
      </c>
      <c r="D25" s="4">
        <f t="shared" si="5"/>
        <v>1277016.2200000002</v>
      </c>
      <c r="E25" s="4">
        <f t="shared" si="5"/>
        <v>931988.53</v>
      </c>
      <c r="F25" s="4">
        <f t="shared" si="5"/>
        <v>985593.83000000007</v>
      </c>
      <c r="G25" s="4">
        <f t="shared" si="5"/>
        <v>955392.85999999987</v>
      </c>
      <c r="H25" s="4">
        <f t="shared" si="5"/>
        <v>963238.81999999983</v>
      </c>
      <c r="I25" s="4">
        <f t="shared" si="5"/>
        <v>1046892.3799999999</v>
      </c>
      <c r="J25" s="4">
        <f t="shared" si="5"/>
        <v>963238.81999999983</v>
      </c>
      <c r="K25" s="38">
        <f t="shared" si="5"/>
        <v>1061240.8259000001</v>
      </c>
      <c r="L25" s="38">
        <f t="shared" si="5"/>
        <v>1028467.4032000001</v>
      </c>
      <c r="M25" s="38">
        <f t="shared" si="5"/>
        <v>1001201.1896</v>
      </c>
      <c r="N25" s="38">
        <f t="shared" si="5"/>
        <v>1088507.0003</v>
      </c>
      <c r="O25" s="38">
        <f t="shared" si="5"/>
        <v>973935.00890000002</v>
      </c>
      <c r="P25" s="38">
        <f t="shared" si="5"/>
        <v>1037783.4343</v>
      </c>
      <c r="Q25" s="38">
        <f t="shared" si="5"/>
        <v>1010838.6207</v>
      </c>
      <c r="R25" s="38">
        <f t="shared" si="5"/>
        <v>1048341.5176</v>
      </c>
      <c r="S25" s="38">
        <f t="shared" si="5"/>
        <v>1027225.3323</v>
      </c>
      <c r="T25" s="38">
        <f t="shared" si="5"/>
        <v>1037783.4343</v>
      </c>
      <c r="U25" s="38">
        <f t="shared" si="5"/>
        <v>1091119.5175000001</v>
      </c>
      <c r="V25" s="38">
        <f t="shared" si="5"/>
        <v>961027.88690000004</v>
      </c>
      <c r="W25" s="4">
        <f t="shared" si="5"/>
        <v>1086471.4713360001</v>
      </c>
      <c r="X25" s="4">
        <f t="shared" si="5"/>
        <v>1086471.4713360001</v>
      </c>
      <c r="Y25" s="4">
        <f t="shared" si="5"/>
        <v>1041475.948116</v>
      </c>
      <c r="Z25" s="4">
        <f t="shared" si="5"/>
        <v>1131466.9248250001</v>
      </c>
      <c r="AA25" s="4">
        <f t="shared" si="5"/>
        <v>996480.46990699996</v>
      </c>
      <c r="AB25" s="4">
        <f t="shared" si="5"/>
        <v>1079188.6709360001</v>
      </c>
      <c r="AC25" s="4">
        <f t="shared" si="5"/>
        <v>1034524.189716</v>
      </c>
      <c r="AD25" s="4">
        <f t="shared" si="5"/>
        <v>1123853.1030250001</v>
      </c>
      <c r="AE25" s="4">
        <f t="shared" si="5"/>
        <v>1034524.189716</v>
      </c>
      <c r="AF25" s="4">
        <f t="shared" si="5"/>
        <v>1079188.6709360001</v>
      </c>
      <c r="AG25" s="2"/>
    </row>
    <row r="26" spans="1:33">
      <c r="AG26" s="2"/>
    </row>
    <row r="27" spans="1:33">
      <c r="A27" s="9" t="s">
        <v>35</v>
      </c>
      <c r="B27" s="5">
        <f t="shared" ref="B27:AF27" si="6">B24/B25</f>
        <v>0.54979356518676703</v>
      </c>
      <c r="C27" s="5">
        <f t="shared" si="6"/>
        <v>0.58701844938735659</v>
      </c>
      <c r="D27" s="5">
        <f t="shared" si="6"/>
        <v>0.64387431977958731</v>
      </c>
      <c r="E27" s="5">
        <f t="shared" si="6"/>
        <v>0.59502817057201352</v>
      </c>
      <c r="F27" s="5">
        <f t="shared" si="6"/>
        <v>0.55001239202156926</v>
      </c>
      <c r="G27" s="5">
        <f t="shared" si="6"/>
        <v>0.56523442094804854</v>
      </c>
      <c r="H27" s="5">
        <f t="shared" si="6"/>
        <v>0.58424817222378977</v>
      </c>
      <c r="I27" s="5">
        <f t="shared" si="6"/>
        <v>0.58565094341406898</v>
      </c>
      <c r="J27" s="5">
        <f t="shared" si="6"/>
        <v>0.58593466986722986</v>
      </c>
      <c r="K27" s="5">
        <f t="shared" si="6"/>
        <v>0.60075903653566742</v>
      </c>
      <c r="L27" s="5">
        <f t="shared" si="6"/>
        <v>0.61990298780137354</v>
      </c>
      <c r="M27" s="5">
        <f t="shared" si="6"/>
        <v>0.6095516154388716</v>
      </c>
      <c r="N27" s="5">
        <f t="shared" si="6"/>
        <v>0.61075968304914163</v>
      </c>
      <c r="O27" s="5">
        <f t="shared" si="6"/>
        <v>0.598620664081562</v>
      </c>
      <c r="P27" s="5">
        <f t="shared" si="6"/>
        <v>0.60752495680880414</v>
      </c>
      <c r="Q27" s="5">
        <f t="shared" si="6"/>
        <v>0.59706318114562718</v>
      </c>
      <c r="R27" s="5">
        <f t="shared" si="6"/>
        <v>0.62710874220174062</v>
      </c>
      <c r="S27" s="5">
        <f t="shared" si="6"/>
        <v>0.58753858917075308</v>
      </c>
      <c r="T27" s="5">
        <f t="shared" si="6"/>
        <v>0.60752495680880414</v>
      </c>
      <c r="U27" s="5">
        <f t="shared" si="6"/>
        <v>0.60252256508645941</v>
      </c>
      <c r="V27" s="5">
        <f t="shared" si="6"/>
        <v>0.59997191513340253</v>
      </c>
      <c r="W27" s="5">
        <f t="shared" si="6"/>
        <v>0.60441211196784161</v>
      </c>
      <c r="X27" s="5">
        <f t="shared" si="6"/>
        <v>0.60441211196784161</v>
      </c>
      <c r="Y27" s="5">
        <f t="shared" si="6"/>
        <v>0.60355912943751167</v>
      </c>
      <c r="Z27" s="5">
        <f t="shared" si="6"/>
        <v>0.60519725428201043</v>
      </c>
      <c r="AA27" s="5">
        <f t="shared" si="6"/>
        <v>0.60262912178303352</v>
      </c>
      <c r="AB27" s="5">
        <f t="shared" si="6"/>
        <v>0.60174252535450445</v>
      </c>
      <c r="AC27" s="5">
        <f t="shared" si="6"/>
        <v>0.6008951403501297</v>
      </c>
      <c r="AD27" s="5">
        <f t="shared" si="6"/>
        <v>0.60252256508645952</v>
      </c>
      <c r="AE27" s="5">
        <f t="shared" si="6"/>
        <v>0.6008951403501297</v>
      </c>
      <c r="AF27" s="5">
        <f t="shared" si="6"/>
        <v>0.60174252535450445</v>
      </c>
      <c r="AG27" s="2"/>
    </row>
    <row r="28" spans="1:33">
      <c r="AG28" s="2"/>
    </row>
    <row r="29" spans="1:33">
      <c r="AG29" s="2"/>
    </row>
    <row r="30" spans="1:33">
      <c r="A30" s="18" t="s">
        <v>42</v>
      </c>
      <c r="AG30" s="2"/>
    </row>
    <row r="31" spans="1:33">
      <c r="A31" s="16" t="s">
        <v>31</v>
      </c>
      <c r="B31" s="7">
        <f>SUM(B23:M23)</f>
        <v>4958395.9040000001</v>
      </c>
      <c r="AG31" s="2"/>
    </row>
    <row r="32" spans="1:33">
      <c r="A32" s="16" t="s">
        <v>32</v>
      </c>
      <c r="B32" s="7">
        <f>SUM(B24:M24)</f>
        <v>7172803.5247</v>
      </c>
      <c r="AG32" s="2"/>
    </row>
    <row r="33" spans="1:33">
      <c r="A33" s="6"/>
      <c r="B33" s="7">
        <f>SUM(B31:B32)</f>
        <v>12131199.4287</v>
      </c>
      <c r="AG33" s="2"/>
    </row>
    <row r="34" spans="1:33">
      <c r="A34" s="17" t="s">
        <v>33</v>
      </c>
      <c r="B34" s="8">
        <f>B32/B33</f>
        <v>0.59126911290655859</v>
      </c>
      <c r="AG34" s="2"/>
    </row>
    <row r="35" spans="1:33">
      <c r="A35" s="17" t="s">
        <v>34</v>
      </c>
      <c r="B35" s="8">
        <f>1-B34</f>
        <v>0.40873088709344141</v>
      </c>
      <c r="AG35" s="2"/>
    </row>
    <row r="36" spans="1:33">
      <c r="AG36" s="2"/>
    </row>
    <row r="37" spans="1:33">
      <c r="AG37" s="2"/>
    </row>
    <row r="38" spans="1:33">
      <c r="A38" s="18" t="s">
        <v>43</v>
      </c>
      <c r="AG38" s="2"/>
    </row>
    <row r="39" spans="1:33">
      <c r="A39" s="16" t="s">
        <v>31</v>
      </c>
      <c r="B39" s="3">
        <f>SUM(Q23:AB23)</f>
        <v>4992296.9892630009</v>
      </c>
    </row>
    <row r="40" spans="1:33">
      <c r="A40" s="16" t="s">
        <v>32</v>
      </c>
      <c r="B40" s="3">
        <f>SUM(Q24:AB24)</f>
        <v>7605594.2764930008</v>
      </c>
    </row>
    <row r="41" spans="1:33">
      <c r="A41" s="6"/>
      <c r="B41" s="7">
        <f>SUM(B39:B40)</f>
        <v>12597891.265756002</v>
      </c>
    </row>
    <row r="42" spans="1:33">
      <c r="A42" s="17" t="s">
        <v>33</v>
      </c>
      <c r="B42" s="8">
        <f>B40/B41</f>
        <v>0.60371963180590194</v>
      </c>
    </row>
    <row r="43" spans="1:33">
      <c r="A43" s="17" t="s">
        <v>34</v>
      </c>
      <c r="B43" s="8">
        <f>1-B42</f>
        <v>0.39628036819409806</v>
      </c>
    </row>
  </sheetData>
  <pageMargins left="0.7" right="0.7" top="0.75" bottom="0.75" header="0.3" footer="0.3"/>
  <pageSetup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 9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Paul</dc:creator>
  <cp:lastModifiedBy>Brannon C Taylor</cp:lastModifiedBy>
  <dcterms:created xsi:type="dcterms:W3CDTF">2013-03-20T21:31:53Z</dcterms:created>
  <dcterms:modified xsi:type="dcterms:W3CDTF">2017-08-14T14:54:31Z</dcterms:modified>
</cp:coreProperties>
</file>