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Kentucky Test Period" sheetId="1" r:id="rId1"/>
  </sheets>
  <definedNames>
    <definedName name="_xlnm.Print_Area" localSheetId="0">'Kentucky Test Period'!$A$1:$AQ$22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2" i="1" l="1"/>
  <c r="AF21" i="1"/>
  <c r="AF20" i="1"/>
  <c r="AF19" i="1"/>
  <c r="D15" i="1"/>
  <c r="Q13" i="1"/>
  <c r="P13" i="1"/>
  <c r="O13" i="1"/>
  <c r="N13" i="1"/>
  <c r="M13" i="1"/>
  <c r="L13" i="1"/>
  <c r="K13" i="1"/>
  <c r="J13" i="1"/>
  <c r="I13" i="1"/>
  <c r="H13" i="1"/>
  <c r="G13" i="1"/>
  <c r="F13" i="1"/>
  <c r="C13" i="1"/>
  <c r="D12" i="1"/>
  <c r="Z12" i="1" s="1"/>
  <c r="AB11" i="1"/>
  <c r="AA11" i="1"/>
  <c r="X11" i="1"/>
  <c r="W11" i="1"/>
  <c r="T11" i="1"/>
  <c r="S11" i="1"/>
  <c r="D11" i="1"/>
  <c r="AD11" i="1" s="1"/>
  <c r="AD10" i="1"/>
  <c r="V10" i="1"/>
  <c r="D10" i="1"/>
  <c r="AQ9" i="1"/>
  <c r="AP9" i="1"/>
  <c r="AO9" i="1"/>
  <c r="AN9" i="1"/>
  <c r="AM9" i="1"/>
  <c r="AL9" i="1"/>
  <c r="AK9" i="1"/>
  <c r="AJ9" i="1"/>
  <c r="AI9" i="1"/>
  <c r="AH9" i="1"/>
  <c r="AG9" i="1"/>
  <c r="AF9" i="1"/>
  <c r="AD9" i="1"/>
  <c r="AC9" i="1"/>
  <c r="AB9" i="1"/>
  <c r="AA9" i="1"/>
  <c r="Z9" i="1"/>
  <c r="Y9" i="1"/>
  <c r="X9" i="1"/>
  <c r="W9" i="1"/>
  <c r="V9" i="1"/>
  <c r="U9" i="1"/>
  <c r="T9" i="1"/>
  <c r="S9" i="1"/>
  <c r="AC8" i="1"/>
  <c r="Y8" i="1"/>
  <c r="X8" i="1"/>
  <c r="T8" i="1"/>
  <c r="S8" i="1"/>
  <c r="D8" i="1"/>
  <c r="AA8" i="1" s="1"/>
  <c r="AD7" i="1"/>
  <c r="AC7" i="1"/>
  <c r="Y7" i="1"/>
  <c r="W7" i="1"/>
  <c r="S7" i="1"/>
  <c r="E7" i="1"/>
  <c r="AN7" i="1" s="1"/>
  <c r="D7" i="1"/>
  <c r="Z7" i="1" s="1"/>
  <c r="D6" i="1"/>
  <c r="S6" i="1" s="1"/>
  <c r="AB6" i="1" l="1"/>
  <c r="Y12" i="1"/>
  <c r="AO15" i="1"/>
  <c r="AK15" i="1"/>
  <c r="AG15" i="1"/>
  <c r="AB15" i="1"/>
  <c r="X15" i="1"/>
  <c r="T15" i="1"/>
  <c r="AN15" i="1"/>
  <c r="AJ15" i="1"/>
  <c r="AF15" i="1"/>
  <c r="AA15" i="1"/>
  <c r="W15" i="1"/>
  <c r="S15" i="1"/>
  <c r="AI15" i="1"/>
  <c r="AB10" i="1"/>
  <c r="X10" i="1"/>
  <c r="T10" i="1"/>
  <c r="AA10" i="1"/>
  <c r="W10" i="1"/>
  <c r="S10" i="1"/>
  <c r="S13" i="1" s="1"/>
  <c r="Y10" i="1"/>
  <c r="E12" i="1"/>
  <c r="U15" i="1"/>
  <c r="AC15" i="1"/>
  <c r="AL15" i="1"/>
  <c r="D13" i="1"/>
  <c r="AD6" i="1"/>
  <c r="Z6" i="1"/>
  <c r="V6" i="1"/>
  <c r="E6" i="1"/>
  <c r="AO7" i="1"/>
  <c r="AK7" i="1"/>
  <c r="AG7" i="1"/>
  <c r="AI7" i="1"/>
  <c r="AB12" i="1"/>
  <c r="X12" i="1"/>
  <c r="T12" i="1"/>
  <c r="AA12" i="1"/>
  <c r="W12" i="1"/>
  <c r="S12" i="1"/>
  <c r="AC6" i="1"/>
  <c r="AC13" i="1" s="1"/>
  <c r="AJ7" i="1"/>
  <c r="AP7" i="1"/>
  <c r="T6" i="1"/>
  <c r="Y6" i="1"/>
  <c r="U7" i="1"/>
  <c r="AF7" i="1"/>
  <c r="AL7" i="1"/>
  <c r="AQ7" i="1"/>
  <c r="U8" i="1"/>
  <c r="E10" i="1"/>
  <c r="Z10" i="1"/>
  <c r="U12" i="1"/>
  <c r="AC12" i="1"/>
  <c r="V15" i="1"/>
  <c r="AD15" i="1"/>
  <c r="AM15" i="1"/>
  <c r="W6" i="1"/>
  <c r="Z15" i="1"/>
  <c r="AQ15" i="1"/>
  <c r="X6" i="1"/>
  <c r="U6" i="1"/>
  <c r="AA6" i="1"/>
  <c r="AB7" i="1"/>
  <c r="X7" i="1"/>
  <c r="T7" i="1"/>
  <c r="V7" i="1"/>
  <c r="AA7" i="1"/>
  <c r="AH7" i="1"/>
  <c r="AM7" i="1"/>
  <c r="AD8" i="1"/>
  <c r="Z8" i="1"/>
  <c r="V8" i="1"/>
  <c r="E8" i="1"/>
  <c r="W8" i="1"/>
  <c r="AB8" i="1"/>
  <c r="U10" i="1"/>
  <c r="AC10" i="1"/>
  <c r="V12" i="1"/>
  <c r="AD12" i="1"/>
  <c r="Y15" i="1"/>
  <c r="AH15" i="1"/>
  <c r="AP15" i="1"/>
  <c r="U11" i="1"/>
  <c r="Y11" i="1"/>
  <c r="AC11" i="1"/>
  <c r="E11" i="1"/>
  <c r="V11" i="1"/>
  <c r="Z11" i="1"/>
  <c r="X13" i="1" l="1"/>
  <c r="Y13" i="1"/>
  <c r="V13" i="1"/>
  <c r="T13" i="1"/>
  <c r="Z13" i="1"/>
  <c r="AB13" i="1"/>
  <c r="AQ11" i="1"/>
  <c r="AM11" i="1"/>
  <c r="AI11" i="1"/>
  <c r="AP11" i="1"/>
  <c r="AL11" i="1"/>
  <c r="AH11" i="1"/>
  <c r="AO11" i="1"/>
  <c r="AG11" i="1"/>
  <c r="AN11" i="1"/>
  <c r="AF11" i="1"/>
  <c r="AK11" i="1"/>
  <c r="AJ11" i="1"/>
  <c r="AA13" i="1"/>
  <c r="AO10" i="1"/>
  <c r="AK10" i="1"/>
  <c r="AG10" i="1"/>
  <c r="AN10" i="1"/>
  <c r="AJ10" i="1"/>
  <c r="AF10" i="1"/>
  <c r="AL10" i="1"/>
  <c r="AQ10" i="1"/>
  <c r="AI10" i="1"/>
  <c r="AM10" i="1"/>
  <c r="AP10" i="1"/>
  <c r="AH10" i="1"/>
  <c r="AQ8" i="1"/>
  <c r="AM8" i="1"/>
  <c r="AI8" i="1"/>
  <c r="AP8" i="1"/>
  <c r="AN8" i="1"/>
  <c r="AH8" i="1"/>
  <c r="AO8" i="1"/>
  <c r="AL8" i="1"/>
  <c r="AG8" i="1"/>
  <c r="AJ8" i="1"/>
  <c r="AK8" i="1"/>
  <c r="AF8" i="1"/>
  <c r="U13" i="1"/>
  <c r="W13" i="1"/>
  <c r="AQ6" i="1"/>
  <c r="AM6" i="1"/>
  <c r="AM13" i="1" s="1"/>
  <c r="AI6" i="1"/>
  <c r="E13" i="1"/>
  <c r="AL6" i="1"/>
  <c r="AG6" i="1"/>
  <c r="AG13" i="1" s="1"/>
  <c r="AO6" i="1"/>
  <c r="AH6" i="1"/>
  <c r="AP6" i="1"/>
  <c r="AK6" i="1"/>
  <c r="AK13" i="1" s="1"/>
  <c r="AF6" i="1"/>
  <c r="AJ6" i="1"/>
  <c r="AN6" i="1"/>
  <c r="AO12" i="1"/>
  <c r="AK12" i="1"/>
  <c r="AG12" i="1"/>
  <c r="AN12" i="1"/>
  <c r="AJ12" i="1"/>
  <c r="AF12" i="1"/>
  <c r="AM12" i="1"/>
  <c r="AH12" i="1"/>
  <c r="AL12" i="1"/>
  <c r="AQ12" i="1"/>
  <c r="AI12" i="1"/>
  <c r="AP12" i="1"/>
  <c r="AQ16" i="1"/>
  <c r="AD16" i="1"/>
  <c r="AD13" i="1"/>
  <c r="AN13" i="1" l="1"/>
  <c r="AP13" i="1"/>
  <c r="AL13" i="1"/>
  <c r="AQ13" i="1"/>
  <c r="AJ13" i="1"/>
  <c r="AH13" i="1"/>
  <c r="AF13" i="1"/>
  <c r="AO13" i="1"/>
  <c r="AI13" i="1"/>
</calcChain>
</file>

<file path=xl/comments1.xml><?xml version="1.0" encoding="utf-8"?>
<comments xmlns="http://schemas.openxmlformats.org/spreadsheetml/2006/main">
  <authors>
    <author>Wallace, Karen S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Wallace, Karen S:</t>
        </r>
        <r>
          <rPr>
            <sz val="9"/>
            <color indexed="81"/>
            <rFont val="Tahoma"/>
            <family val="2"/>
          </rPr>
          <t xml:space="preserve">
Includes Fleet costs excluded from original budget
</t>
        </r>
      </text>
    </comment>
  </commentList>
</comments>
</file>

<file path=xl/sharedStrings.xml><?xml version="1.0" encoding="utf-8"?>
<sst xmlns="http://schemas.openxmlformats.org/spreadsheetml/2006/main" count="76" uniqueCount="40">
  <si>
    <t>Kentucky 2018-2019 Vegetation Management Forecast</t>
  </si>
  <si>
    <t>April 1, 2018 - March 31, 2019 Test Period</t>
  </si>
  <si>
    <t>O&amp;M</t>
  </si>
  <si>
    <t>@ $13,517 CPM</t>
  </si>
  <si>
    <t>@ $11,416 CPM</t>
  </si>
  <si>
    <t>2017 O&amp;M Budget</t>
  </si>
  <si>
    <t>2018 O&amp;M</t>
  </si>
  <si>
    <t>2019 O&amp;M</t>
  </si>
  <si>
    <t>Business Unit</t>
  </si>
  <si>
    <t>Process Level 6 Descr LVL</t>
  </si>
  <si>
    <t>2017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</si>
  <si>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</si>
  <si>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</si>
  <si>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</si>
  <si>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</si>
  <si>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</si>
  <si>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</si>
  <si>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</si>
  <si>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</si>
  <si>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</si>
  <si>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</si>
  <si>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</si>
  <si>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</si>
  <si>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DIST VM HERBICIDE</t>
  </si>
  <si>
    <t>DIST VM INTERNAL STAFF O&amp;M-Labor</t>
  </si>
  <si>
    <t>DIST VM INTERNAL STAFF O&amp;M-Other</t>
  </si>
  <si>
    <t>DIST VM MAINTENANCE</t>
  </si>
  <si>
    <t>DIST VM REACTIVE</t>
  </si>
  <si>
    <t>DIST VM REMOVALS</t>
  </si>
  <si>
    <t>VM DIST CONT FORESTERS</t>
  </si>
  <si>
    <t>Reactive</t>
  </si>
  <si>
    <t>Herbicide</t>
  </si>
  <si>
    <t>Forestry Support</t>
  </si>
  <si>
    <t>Program Workplan/Budget Allocations</t>
  </si>
  <si>
    <t>Kentucky</t>
  </si>
  <si>
    <t>Kentucky Total O&amp;M</t>
  </si>
  <si>
    <t>Total Miles</t>
  </si>
  <si>
    <t xml:space="preserve">System Approx. 1441 miles - 5 Year Trim Yearly Miles 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</si>
  <si>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2018 and 2019 includes 3% inflation from the previous increase on all programs with exception of Maintenance program</t>
    </r>
  </si>
  <si>
    <t>Maintenance &amp; O&amp;M Removals &amp;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</si>
</sst>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_(* #,##0_);_(* \(#,##0\);_(* &quot;-&quot;??_);_(@_)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/>
      <right style="thin">
        <color indexed="64"/>
      </right>
      <top/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3" borderId="0" xfId="0" applyFill="1"/>
    <xf numFmtId="0" fontId="4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/>
    <xf numFmtId="164" fontId="0" fillId="3" borderId="0" xfId="2" applyNumberFormat="1" applyFont="1" applyFill="1"/>
    <xf numFmtId="164" fontId="0" fillId="3" borderId="2" xfId="2" applyNumberFormat="1" applyFont="1" applyFill="1" applyBorder="1"/>
    <xf numFmtId="164" fontId="0" fillId="3" borderId="1" xfId="0" applyNumberFormat="1" applyFill="1" applyBorder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37" fontId="0" fillId="3" borderId="0" xfId="0" applyNumberFormat="1" applyFill="1"/>
    <xf numFmtId="44" fontId="0" fillId="3" borderId="0" xfId="0" applyNumberFormat="1" applyFill="1"/>
    <xf numFmtId="44" fontId="0" fillId="4" borderId="0" xfId="0" applyNumberFormat="1" applyFill="1"/>
    <xf numFmtId="0" fontId="2" fillId="2" borderId="8" xfId="0" applyFont="1" applyFill="1" applyBorder="1"/>
    <xf numFmtId="0" fontId="0" fillId="2" borderId="8" xfId="0" applyFont="1" applyFill="1" applyBorder="1"/>
    <xf numFmtId="164" fontId="6" fillId="3" borderId="0" xfId="2" applyNumberFormat="1" applyFont="1" applyFill="1"/>
    <xf numFmtId="164" fontId="6" fillId="3" borderId="2" xfId="2" applyNumberFormat="1" applyFont="1" applyFill="1" applyBorder="1"/>
    <xf numFmtId="164" fontId="6" fillId="3" borderId="1" xfId="0" applyNumberFormat="1" applyFont="1" applyFill="1" applyBorder="1"/>
    <xf numFmtId="164" fontId="6" fillId="2" borderId="0" xfId="0" applyNumberFormat="1" applyFont="1" applyFill="1"/>
    <xf numFmtId="164" fontId="6" fillId="3" borderId="0" xfId="0" applyNumberFormat="1" applyFont="1" applyFill="1"/>
    <xf numFmtId="164" fontId="6" fillId="4" borderId="0" xfId="0" applyNumberFormat="1" applyFont="1" applyFill="1"/>
    <xf numFmtId="0" fontId="2" fillId="2" borderId="0" xfId="0" applyFont="1" applyFill="1"/>
    <xf numFmtId="164" fontId="0" fillId="3" borderId="1" xfId="2" applyNumberFormat="1" applyFont="1" applyFill="1" applyBorder="1"/>
    <xf numFmtId="164" fontId="0" fillId="3" borderId="0" xfId="2" applyNumberFormat="1" applyFont="1" applyFill="1" applyBorder="1"/>
    <xf numFmtId="0" fontId="2" fillId="2" borderId="5" xfId="0" applyFont="1" applyFill="1" applyBorder="1" applyAlignment="1">
      <alignment horizontal="right"/>
    </xf>
    <xf numFmtId="166" fontId="0" fillId="3" borderId="5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/>
    <xf numFmtId="43" fontId="0" fillId="3" borderId="0" xfId="1" applyNumberFormat="1" applyFont="1" applyFill="1"/>
    <xf numFmtId="166" fontId="0" fillId="3" borderId="0" xfId="1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2" borderId="0" xfId="0" applyFill="1"/>
    <xf numFmtId="9" fontId="0" fillId="3" borderId="0" xfId="0" applyNumberFormat="1" applyFill="1"/>
    <xf numFmtId="167" fontId="0" fillId="3" borderId="5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2" borderId="5" xfId="0" applyFont="1" applyFill="1" applyBorder="1"/>
    <xf numFmtId="44" fontId="0" fillId="2" borderId="0" xfId="0" applyNumberFormat="1" applyFill="1"/>
    <xf numFmtId="0" fontId="0" fillId="3" borderId="0" xfId="0" applyFill="1" applyBorder="1" applyAlignment="1">
      <alignment horizontal="right"/>
    </xf>
    <xf numFmtId="9" fontId="0" fillId="3" borderId="0" xfId="3" applyNumberFormat="1" applyFont="1" applyFill="1"/>
    <xf numFmtId="43" fontId="0" fillId="3" borderId="0" xfId="0" applyNumberFormat="1" applyFill="1" applyBorder="1"/>
    <xf numFmtId="167" fontId="0" fillId="3" borderId="9" xfId="1" applyNumberFormat="1" applyFont="1" applyFill="1" applyBorder="1"/>
    <xf numFmtId="164" fontId="2" fillId="3" borderId="2" xfId="2" applyNumberFormat="1" applyFont="1" applyFill="1" applyBorder="1" applyAlignment="1">
      <alignment horizontal="center"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44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2" fillId="3" borderId="4" xfId="1" quotePrefix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view="pageLayout" topLeftCell="Y1" zoomScaleNormal="100" workbookViewId="0">
      <selection activeCell="AM2" sqref="AM2:AN2"/>
    </sheetView>
  </sheetViews>
  <sheetFormatPr defaultRowHeight="15" x14ac:dyDescent="0.25"/>
  <cols>
    <col min="1" max="1" width="9.5703125" style="2" customWidth="1"/>
    <col min="2" max="2" width="34.140625" style="2" bestFit="1" customWidth="1"/>
    <col min="3" max="3" width="14.28515625" style="2" customWidth="1"/>
    <col min="4" max="4" width="13.140625" style="2" customWidth="1"/>
    <col min="5" max="5" width="12.5703125" style="2" customWidth="1"/>
    <col min="6" max="17" width="12.5703125" style="2" hidden="1" customWidth="1"/>
    <col min="18" max="18" width="4.5703125" style="2" customWidth="1"/>
    <col min="19" max="19" width="12.5703125" style="2" bestFit="1" customWidth="1"/>
    <col min="20" max="21" width="10.5703125" style="2" bestFit="1" customWidth="1"/>
    <col min="22" max="22" width="12.5703125" style="2" bestFit="1" customWidth="1"/>
    <col min="23" max="27" width="11.5703125" style="2" bestFit="1" customWidth="1"/>
    <col min="28" max="30" width="10.5703125" style="2" bestFit="1" customWidth="1"/>
    <col min="31" max="31" width="3.140625" style="2" customWidth="1"/>
    <col min="32" max="32" width="10.5703125" style="2" bestFit="1" customWidth="1"/>
    <col min="33" max="43" width="10" style="2" bestFit="1" customWidth="1"/>
    <col min="44" max="44" width="11.5703125" style="2" bestFit="1" customWidth="1"/>
    <col min="45" max="16384" width="9.140625" style="2"/>
  </cols>
  <sheetData>
    <row r="1" spans="1:44" ht="23.25" customHeight="1" x14ac:dyDescent="0.25">
      <c r="A1" s="54" t="s">
        <v>0</v>
      </c>
      <c r="B1" s="54"/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4" ht="23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44" ht="29.25" customHeight="1" x14ac:dyDescent="0.25">
      <c r="A3" s="55"/>
      <c r="B3" s="56"/>
      <c r="C3" s="56"/>
      <c r="D3" s="57"/>
      <c r="E3" s="5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V3" s="58" t="s">
        <v>1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44" ht="33.75" customHeight="1" x14ac:dyDescent="0.25">
      <c r="A4" s="59" t="s">
        <v>2</v>
      </c>
      <c r="B4" s="59"/>
      <c r="C4" s="59"/>
      <c r="D4" s="52" t="s">
        <v>3</v>
      </c>
      <c r="E4" s="53" t="s">
        <v>4</v>
      </c>
      <c r="F4" s="60" t="s">
        <v>5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S4" s="61" t="s">
        <v>6</v>
      </c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61" t="s">
        <v>7</v>
      </c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4" s="9" customFormat="1" x14ac:dyDescent="0.25">
      <c r="A5" s="5" t="s">
        <v>8</v>
      </c>
      <c r="B5" s="5" t="s">
        <v>9</v>
      </c>
      <c r="C5" s="5" t="s">
        <v>10</v>
      </c>
      <c r="D5" s="6">
        <v>2018</v>
      </c>
      <c r="E5" s="7">
        <v>2019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S5" s="10" t="s">
        <v>11</v>
      </c>
      <c r="T5" s="10" t="s">
        <v>12</v>
      </c>
      <c r="U5" s="10" t="s">
        <v>13</v>
      </c>
      <c r="V5" s="11" t="s">
        <v>14</v>
      </c>
      <c r="W5" s="11" t="s">
        <v>15</v>
      </c>
      <c r="X5" s="11" t="s">
        <v>16</v>
      </c>
      <c r="Y5" s="11" t="s">
        <v>17</v>
      </c>
      <c r="Z5" s="11" t="s">
        <v>18</v>
      </c>
      <c r="AA5" s="11" t="s">
        <v>19</v>
      </c>
      <c r="AB5" s="11" t="s">
        <v>20</v>
      </c>
      <c r="AC5" s="11" t="s">
        <v>21</v>
      </c>
      <c r="AD5" s="11" t="s">
        <v>22</v>
      </c>
      <c r="AE5" s="11"/>
      <c r="AF5" s="11" t="s">
        <v>11</v>
      </c>
      <c r="AG5" s="11" t="s">
        <v>12</v>
      </c>
      <c r="AH5" s="11" t="s">
        <v>13</v>
      </c>
      <c r="AI5" s="10" t="s">
        <v>14</v>
      </c>
      <c r="AJ5" s="10" t="s">
        <v>15</v>
      </c>
      <c r="AK5" s="10" t="s">
        <v>16</v>
      </c>
      <c r="AL5" s="10" t="s">
        <v>17</v>
      </c>
      <c r="AM5" s="10" t="s">
        <v>18</v>
      </c>
      <c r="AN5" s="10" t="s">
        <v>19</v>
      </c>
      <c r="AO5" s="10" t="s">
        <v>20</v>
      </c>
      <c r="AP5" s="10" t="s">
        <v>21</v>
      </c>
      <c r="AQ5" s="10" t="s">
        <v>22</v>
      </c>
    </row>
    <row r="6" spans="1:44" x14ac:dyDescent="0.25">
      <c r="A6" s="12" t="s">
        <v>34</v>
      </c>
      <c r="B6" s="2" t="s">
        <v>23</v>
      </c>
      <c r="C6" s="13">
        <v>25000.019999999997</v>
      </c>
      <c r="D6" s="14">
        <f>C6*1.03</f>
        <v>25750.020599999996</v>
      </c>
      <c r="E6" s="15">
        <f>D6*1.03</f>
        <v>26522.521217999998</v>
      </c>
      <c r="F6" s="16">
        <v>1666.67</v>
      </c>
      <c r="G6" s="16">
        <v>1666.67</v>
      </c>
      <c r="H6" s="16">
        <v>1666.67</v>
      </c>
      <c r="I6" s="16">
        <v>2500</v>
      </c>
      <c r="J6" s="16">
        <v>2500</v>
      </c>
      <c r="K6" s="16">
        <v>2500</v>
      </c>
      <c r="L6" s="16">
        <v>2500</v>
      </c>
      <c r="M6" s="16">
        <v>2500</v>
      </c>
      <c r="N6" s="16">
        <v>2500</v>
      </c>
      <c r="O6" s="16">
        <v>1666.67</v>
      </c>
      <c r="P6" s="16">
        <v>1666.67</v>
      </c>
      <c r="Q6" s="16">
        <v>1666.67</v>
      </c>
      <c r="S6" s="17">
        <f t="shared" ref="S6:AD6" si="0">$D6*S21</f>
        <v>0</v>
      </c>
      <c r="T6" s="17">
        <f t="shared" si="0"/>
        <v>0</v>
      </c>
      <c r="U6" s="17">
        <f t="shared" si="0"/>
        <v>0</v>
      </c>
      <c r="V6" s="18">
        <f t="shared" si="0"/>
        <v>0</v>
      </c>
      <c r="W6" s="18">
        <f t="shared" si="0"/>
        <v>2575.0020599999998</v>
      </c>
      <c r="X6" s="18">
        <f t="shared" si="0"/>
        <v>3862.5030899999992</v>
      </c>
      <c r="Y6" s="18">
        <f t="shared" si="0"/>
        <v>6008.3381399999989</v>
      </c>
      <c r="Z6" s="18">
        <f t="shared" si="0"/>
        <v>6008.3381399999989</v>
      </c>
      <c r="AA6" s="18">
        <f t="shared" si="0"/>
        <v>6008.3381399999989</v>
      </c>
      <c r="AB6" s="18">
        <f t="shared" si="0"/>
        <v>1287.5010299999999</v>
      </c>
      <c r="AC6" s="18">
        <f t="shared" si="0"/>
        <v>0</v>
      </c>
      <c r="AD6" s="18">
        <f t="shared" si="0"/>
        <v>0</v>
      </c>
      <c r="AE6" s="18"/>
      <c r="AF6" s="18">
        <f t="shared" ref="AF6:AQ6" si="1">$E6*S21</f>
        <v>0</v>
      </c>
      <c r="AG6" s="18">
        <f t="shared" si="1"/>
        <v>0</v>
      </c>
      <c r="AH6" s="18">
        <f t="shared" si="1"/>
        <v>0</v>
      </c>
      <c r="AI6" s="16">
        <f t="shared" si="1"/>
        <v>0</v>
      </c>
      <c r="AJ6" s="16">
        <f t="shared" si="1"/>
        <v>2652.2521218000002</v>
      </c>
      <c r="AK6" s="16">
        <f t="shared" si="1"/>
        <v>3978.3781826999993</v>
      </c>
      <c r="AL6" s="16">
        <f t="shared" si="1"/>
        <v>6188.5882841999992</v>
      </c>
      <c r="AM6" s="16">
        <f t="shared" si="1"/>
        <v>6188.5882841999992</v>
      </c>
      <c r="AN6" s="16">
        <f t="shared" si="1"/>
        <v>6188.5882841999992</v>
      </c>
      <c r="AO6" s="16">
        <f t="shared" si="1"/>
        <v>1326.1260609000001</v>
      </c>
      <c r="AP6" s="16">
        <f t="shared" si="1"/>
        <v>0</v>
      </c>
      <c r="AQ6" s="16">
        <f t="shared" si="1"/>
        <v>0</v>
      </c>
      <c r="AR6" s="17"/>
    </row>
    <row r="7" spans="1:44" x14ac:dyDescent="0.25">
      <c r="A7" s="12"/>
      <c r="B7" s="2" t="s">
        <v>24</v>
      </c>
      <c r="C7" s="13">
        <v>34625.1</v>
      </c>
      <c r="D7" s="14">
        <f t="shared" ref="D7:D8" si="2">C7*1.03</f>
        <v>35663.853000000003</v>
      </c>
      <c r="E7" s="15">
        <f t="shared" ref="E7:E8" si="3">D7*1.03</f>
        <v>36733.768590000007</v>
      </c>
      <c r="F7" s="19">
        <v>2803.65</v>
      </c>
      <c r="G7" s="19">
        <v>2803.65</v>
      </c>
      <c r="H7" s="19">
        <v>2901.78</v>
      </c>
      <c r="I7" s="19">
        <v>2901.78</v>
      </c>
      <c r="J7" s="19">
        <v>2901.78</v>
      </c>
      <c r="K7" s="19">
        <v>2901.78</v>
      </c>
      <c r="L7" s="19">
        <v>2901.78</v>
      </c>
      <c r="M7" s="19">
        <v>2901.78</v>
      </c>
      <c r="N7" s="19">
        <v>2901.78</v>
      </c>
      <c r="O7" s="19">
        <v>2901.78</v>
      </c>
      <c r="P7" s="19">
        <v>2901.78</v>
      </c>
      <c r="Q7" s="19">
        <v>2901.78</v>
      </c>
      <c r="S7" s="17">
        <f t="shared" ref="S7:AD8" si="4">$D7/12</f>
        <v>2971.9877500000002</v>
      </c>
      <c r="T7" s="17">
        <f t="shared" si="4"/>
        <v>2971.9877500000002</v>
      </c>
      <c r="U7" s="17">
        <f t="shared" si="4"/>
        <v>2971.9877500000002</v>
      </c>
      <c r="V7" s="18">
        <f t="shared" si="4"/>
        <v>2971.9877500000002</v>
      </c>
      <c r="W7" s="18">
        <f t="shared" si="4"/>
        <v>2971.9877500000002</v>
      </c>
      <c r="X7" s="18">
        <f t="shared" si="4"/>
        <v>2971.9877500000002</v>
      </c>
      <c r="Y7" s="18">
        <f t="shared" si="4"/>
        <v>2971.9877500000002</v>
      </c>
      <c r="Z7" s="18">
        <f t="shared" si="4"/>
        <v>2971.9877500000002</v>
      </c>
      <c r="AA7" s="18">
        <f t="shared" si="4"/>
        <v>2971.9877500000002</v>
      </c>
      <c r="AB7" s="18">
        <f t="shared" si="4"/>
        <v>2971.9877500000002</v>
      </c>
      <c r="AC7" s="18">
        <f t="shared" si="4"/>
        <v>2971.9877500000002</v>
      </c>
      <c r="AD7" s="18">
        <f t="shared" si="4"/>
        <v>2971.9877500000002</v>
      </c>
      <c r="AE7" s="18"/>
      <c r="AF7" s="18">
        <f t="shared" ref="AF7:AQ8" si="5">$E7/12</f>
        <v>3061.1473825000007</v>
      </c>
      <c r="AG7" s="18">
        <f t="shared" si="5"/>
        <v>3061.1473825000007</v>
      </c>
      <c r="AH7" s="18">
        <f t="shared" si="5"/>
        <v>3061.1473825000007</v>
      </c>
      <c r="AI7" s="16">
        <f t="shared" si="5"/>
        <v>3061.1473825000007</v>
      </c>
      <c r="AJ7" s="16">
        <f t="shared" si="5"/>
        <v>3061.1473825000007</v>
      </c>
      <c r="AK7" s="16">
        <f t="shared" si="5"/>
        <v>3061.1473825000007</v>
      </c>
      <c r="AL7" s="16">
        <f t="shared" si="5"/>
        <v>3061.1473825000007</v>
      </c>
      <c r="AM7" s="16">
        <f t="shared" si="5"/>
        <v>3061.1473825000007</v>
      </c>
      <c r="AN7" s="16">
        <f t="shared" si="5"/>
        <v>3061.1473825000007</v>
      </c>
      <c r="AO7" s="16">
        <f t="shared" si="5"/>
        <v>3061.1473825000007</v>
      </c>
      <c r="AP7" s="16">
        <f t="shared" si="5"/>
        <v>3061.1473825000007</v>
      </c>
      <c r="AQ7" s="16">
        <f t="shared" si="5"/>
        <v>3061.1473825000007</v>
      </c>
      <c r="AR7" s="17"/>
    </row>
    <row r="8" spans="1:44" x14ac:dyDescent="0.25">
      <c r="A8" s="12"/>
      <c r="B8" s="2" t="s">
        <v>25</v>
      </c>
      <c r="C8" s="13">
        <v>22256.54</v>
      </c>
      <c r="D8" s="14">
        <f t="shared" si="2"/>
        <v>22924.236200000003</v>
      </c>
      <c r="E8" s="15">
        <f t="shared" si="3"/>
        <v>23611.963286000002</v>
      </c>
      <c r="F8" s="2">
        <v>1590.0700000000002</v>
      </c>
      <c r="G8" s="2">
        <v>1590.0700000000002</v>
      </c>
      <c r="H8" s="2">
        <v>1645.74</v>
      </c>
      <c r="I8" s="2">
        <v>1645.74</v>
      </c>
      <c r="J8" s="2">
        <v>1645.74</v>
      </c>
      <c r="K8" s="2">
        <v>1645.74</v>
      </c>
      <c r="L8" s="2">
        <v>1645.74</v>
      </c>
      <c r="M8" s="2">
        <v>1645.74</v>
      </c>
      <c r="N8" s="2">
        <v>1645.74</v>
      </c>
      <c r="O8" s="2">
        <v>1645.74</v>
      </c>
      <c r="P8" s="2">
        <v>1645.74</v>
      </c>
      <c r="Q8" s="2">
        <v>1645.74</v>
      </c>
      <c r="R8"/>
      <c r="S8" s="17">
        <f t="shared" si="4"/>
        <v>1910.3530166666669</v>
      </c>
      <c r="T8" s="17">
        <f t="shared" si="4"/>
        <v>1910.3530166666669</v>
      </c>
      <c r="U8" s="17">
        <f t="shared" si="4"/>
        <v>1910.3530166666669</v>
      </c>
      <c r="V8" s="18">
        <f t="shared" si="4"/>
        <v>1910.3530166666669</v>
      </c>
      <c r="W8" s="18">
        <f t="shared" si="4"/>
        <v>1910.3530166666669</v>
      </c>
      <c r="X8" s="18">
        <f t="shared" si="4"/>
        <v>1910.3530166666669</v>
      </c>
      <c r="Y8" s="18">
        <f t="shared" si="4"/>
        <v>1910.3530166666669</v>
      </c>
      <c r="Z8" s="18">
        <f t="shared" si="4"/>
        <v>1910.3530166666669</v>
      </c>
      <c r="AA8" s="18">
        <f t="shared" si="4"/>
        <v>1910.3530166666669</v>
      </c>
      <c r="AB8" s="18">
        <f t="shared" si="4"/>
        <v>1910.3530166666669</v>
      </c>
      <c r="AC8" s="18">
        <f t="shared" si="4"/>
        <v>1910.3530166666669</v>
      </c>
      <c r="AD8" s="18">
        <f t="shared" si="4"/>
        <v>1910.3530166666669</v>
      </c>
      <c r="AE8" s="18"/>
      <c r="AF8" s="18">
        <f t="shared" si="5"/>
        <v>1967.6636071666669</v>
      </c>
      <c r="AG8" s="18">
        <f t="shared" si="5"/>
        <v>1967.6636071666669</v>
      </c>
      <c r="AH8" s="18">
        <f t="shared" si="5"/>
        <v>1967.6636071666669</v>
      </c>
      <c r="AI8" s="16">
        <f t="shared" si="5"/>
        <v>1967.6636071666669</v>
      </c>
      <c r="AJ8" s="16">
        <f t="shared" si="5"/>
        <v>1967.6636071666669</v>
      </c>
      <c r="AK8" s="16">
        <f t="shared" si="5"/>
        <v>1967.6636071666669</v>
      </c>
      <c r="AL8" s="16">
        <f t="shared" si="5"/>
        <v>1967.6636071666669</v>
      </c>
      <c r="AM8" s="16">
        <f t="shared" si="5"/>
        <v>1967.6636071666669</v>
      </c>
      <c r="AN8" s="16">
        <f t="shared" si="5"/>
        <v>1967.6636071666669</v>
      </c>
      <c r="AO8" s="16">
        <f t="shared" si="5"/>
        <v>1967.6636071666669</v>
      </c>
      <c r="AP8" s="16">
        <f t="shared" si="5"/>
        <v>1967.6636071666669</v>
      </c>
      <c r="AQ8" s="16">
        <f t="shared" si="5"/>
        <v>1967.6636071666669</v>
      </c>
      <c r="AR8" s="17"/>
    </row>
    <row r="9" spans="1:44" x14ac:dyDescent="0.25">
      <c r="A9" s="12"/>
      <c r="B9" s="2" t="s">
        <v>26</v>
      </c>
      <c r="C9" s="13">
        <v>1733457.9899999998</v>
      </c>
      <c r="D9" s="14">
        <v>3895599.4</v>
      </c>
      <c r="E9" s="15">
        <v>3290223.2532399995</v>
      </c>
      <c r="F9" s="16">
        <v>86672.9</v>
      </c>
      <c r="G9" s="16">
        <v>86672.9</v>
      </c>
      <c r="H9" s="16">
        <v>86672.9</v>
      </c>
      <c r="I9" s="16">
        <v>173345.8</v>
      </c>
      <c r="J9" s="16">
        <v>173345.8</v>
      </c>
      <c r="K9" s="16">
        <v>173345.8</v>
      </c>
      <c r="L9" s="16">
        <v>231127.73</v>
      </c>
      <c r="M9" s="16">
        <v>231127.73</v>
      </c>
      <c r="N9" s="16">
        <v>231127.73</v>
      </c>
      <c r="O9" s="16">
        <v>86672.9</v>
      </c>
      <c r="P9" s="16">
        <v>86672.9</v>
      </c>
      <c r="Q9" s="16">
        <v>86672.9</v>
      </c>
      <c r="R9" s="20"/>
      <c r="S9" s="20">
        <f t="shared" ref="S9:AD9" si="6">$D9*S20</f>
        <v>259706.62666666665</v>
      </c>
      <c r="T9" s="17">
        <f t="shared" si="6"/>
        <v>259706.62666666665</v>
      </c>
      <c r="U9" s="17">
        <f t="shared" si="6"/>
        <v>259706.62666666665</v>
      </c>
      <c r="V9" s="21">
        <f t="shared" si="6"/>
        <v>389559.93999999994</v>
      </c>
      <c r="W9" s="18">
        <f t="shared" si="6"/>
        <v>389559.93999999994</v>
      </c>
      <c r="X9" s="18">
        <f t="shared" si="6"/>
        <v>389559.93999999994</v>
      </c>
      <c r="Y9" s="18">
        <f t="shared" si="6"/>
        <v>389559.94</v>
      </c>
      <c r="Z9" s="18">
        <f t="shared" si="6"/>
        <v>389559.94</v>
      </c>
      <c r="AA9" s="18">
        <f t="shared" si="6"/>
        <v>389559.94</v>
      </c>
      <c r="AB9" s="18">
        <f t="shared" si="6"/>
        <v>259706.62666666665</v>
      </c>
      <c r="AC9" s="18">
        <f t="shared" si="6"/>
        <v>259706.62666666665</v>
      </c>
      <c r="AD9" s="18">
        <f t="shared" si="6"/>
        <v>259706.62666666665</v>
      </c>
      <c r="AE9" s="18"/>
      <c r="AF9" s="18">
        <f t="shared" ref="AF9:AQ9" si="7">$E9*S20</f>
        <v>219348.21688266663</v>
      </c>
      <c r="AG9" s="18">
        <f t="shared" si="7"/>
        <v>219348.21688266663</v>
      </c>
      <c r="AH9" s="18">
        <f t="shared" si="7"/>
        <v>219348.21688266663</v>
      </c>
      <c r="AI9" s="16">
        <f t="shared" si="7"/>
        <v>329022.32532399992</v>
      </c>
      <c r="AJ9" s="16">
        <f t="shared" si="7"/>
        <v>329022.32532399992</v>
      </c>
      <c r="AK9" s="16">
        <f t="shared" si="7"/>
        <v>329022.32532399992</v>
      </c>
      <c r="AL9" s="16">
        <f t="shared" si="7"/>
        <v>329022.32532399998</v>
      </c>
      <c r="AM9" s="16">
        <f t="shared" si="7"/>
        <v>329022.32532399998</v>
      </c>
      <c r="AN9" s="16">
        <f t="shared" si="7"/>
        <v>329022.32532399998</v>
      </c>
      <c r="AO9" s="16">
        <f t="shared" si="7"/>
        <v>219348.21688266663</v>
      </c>
      <c r="AP9" s="16">
        <f t="shared" si="7"/>
        <v>219348.21688266663</v>
      </c>
      <c r="AQ9" s="16">
        <f t="shared" si="7"/>
        <v>219348.21688266663</v>
      </c>
      <c r="AR9" s="17"/>
    </row>
    <row r="10" spans="1:44" x14ac:dyDescent="0.25">
      <c r="A10" s="12"/>
      <c r="B10" s="2" t="s">
        <v>27</v>
      </c>
      <c r="C10" s="13">
        <v>122404.02</v>
      </c>
      <c r="D10" s="14">
        <f>C10*1.03</f>
        <v>126076.14060000001</v>
      </c>
      <c r="E10" s="15">
        <f t="shared" ref="E10:E12" si="8">D10*1.03</f>
        <v>129858.42481800001</v>
      </c>
      <c r="F10" s="16">
        <v>8160.27</v>
      </c>
      <c r="G10" s="16">
        <v>8160.27</v>
      </c>
      <c r="H10" s="16">
        <v>8160.27</v>
      </c>
      <c r="I10" s="16">
        <v>12240.4</v>
      </c>
      <c r="J10" s="16">
        <v>12240.4</v>
      </c>
      <c r="K10" s="16">
        <v>12240.4</v>
      </c>
      <c r="L10" s="16">
        <v>12240.4</v>
      </c>
      <c r="M10" s="16">
        <v>12240.4</v>
      </c>
      <c r="N10" s="16">
        <v>12240.4</v>
      </c>
      <c r="O10" s="16">
        <v>8160.27</v>
      </c>
      <c r="P10" s="16">
        <v>8160.27</v>
      </c>
      <c r="Q10" s="16">
        <v>8160.27</v>
      </c>
      <c r="S10" s="20">
        <f t="shared" ref="S10:AD10" si="9">$D10*S19</f>
        <v>6303.8070299999999</v>
      </c>
      <c r="T10" s="20">
        <f t="shared" si="9"/>
        <v>6303.8070299999999</v>
      </c>
      <c r="U10" s="20">
        <f t="shared" si="9"/>
        <v>6303.8070299999999</v>
      </c>
      <c r="V10" s="21">
        <f t="shared" si="9"/>
        <v>12607.61406</v>
      </c>
      <c r="W10" s="21">
        <f t="shared" si="9"/>
        <v>12607.61406</v>
      </c>
      <c r="X10" s="21">
        <f t="shared" si="9"/>
        <v>12607.61406</v>
      </c>
      <c r="Y10" s="21">
        <f t="shared" si="9"/>
        <v>16810.15208</v>
      </c>
      <c r="Z10" s="21">
        <f t="shared" si="9"/>
        <v>16810.15208</v>
      </c>
      <c r="AA10" s="21">
        <f t="shared" si="9"/>
        <v>16810.15208</v>
      </c>
      <c r="AB10" s="21">
        <f t="shared" si="9"/>
        <v>6303.8070299999999</v>
      </c>
      <c r="AC10" s="21">
        <f t="shared" si="9"/>
        <v>6303.8070299999999</v>
      </c>
      <c r="AD10" s="21">
        <f t="shared" si="9"/>
        <v>6303.8070299999999</v>
      </c>
      <c r="AE10" s="18"/>
      <c r="AF10" s="21">
        <f t="shared" ref="AF10:AQ11" si="10">$E10*S19</f>
        <v>6492.9212409000002</v>
      </c>
      <c r="AG10" s="18">
        <f t="shared" si="10"/>
        <v>6492.9212409000002</v>
      </c>
      <c r="AH10" s="18">
        <f t="shared" si="10"/>
        <v>6492.9212409000002</v>
      </c>
      <c r="AI10" s="16">
        <f t="shared" si="10"/>
        <v>12985.8424818</v>
      </c>
      <c r="AJ10" s="16">
        <f t="shared" si="10"/>
        <v>12985.8424818</v>
      </c>
      <c r="AK10" s="16">
        <f t="shared" si="10"/>
        <v>12985.8424818</v>
      </c>
      <c r="AL10" s="16">
        <f t="shared" si="10"/>
        <v>17314.4566424</v>
      </c>
      <c r="AM10" s="16">
        <f t="shared" si="10"/>
        <v>17314.4566424</v>
      </c>
      <c r="AN10" s="16">
        <f t="shared" si="10"/>
        <v>17314.4566424</v>
      </c>
      <c r="AO10" s="16">
        <f t="shared" si="10"/>
        <v>6492.9212409000002</v>
      </c>
      <c r="AP10" s="16">
        <f t="shared" si="10"/>
        <v>6492.9212409000002</v>
      </c>
      <c r="AQ10" s="16">
        <f t="shared" si="10"/>
        <v>6492.9212409000002</v>
      </c>
      <c r="AR10" s="17"/>
    </row>
    <row r="11" spans="1:44" x14ac:dyDescent="0.25">
      <c r="A11" s="12"/>
      <c r="B11" s="2" t="s">
        <v>28</v>
      </c>
      <c r="C11" s="13">
        <v>24999.989999999998</v>
      </c>
      <c r="D11" s="14">
        <f t="shared" ref="D11:D12" si="11">C11*1.03</f>
        <v>25749.989699999998</v>
      </c>
      <c r="E11" s="15">
        <f t="shared" si="8"/>
        <v>26522.489390999999</v>
      </c>
      <c r="F11" s="16"/>
      <c r="G11" s="16"/>
      <c r="H11" s="16"/>
      <c r="I11" s="16"/>
      <c r="J11" s="16">
        <v>2500</v>
      </c>
      <c r="K11" s="16">
        <v>3750</v>
      </c>
      <c r="L11" s="16">
        <v>5833.33</v>
      </c>
      <c r="M11" s="16">
        <v>5833.33</v>
      </c>
      <c r="N11" s="16">
        <v>5833.33</v>
      </c>
      <c r="O11" s="16">
        <v>1250</v>
      </c>
      <c r="P11" s="16"/>
      <c r="Q11" s="16"/>
      <c r="S11" s="17">
        <f t="shared" ref="S11:AD11" si="12">$D11*S20</f>
        <v>1716.6659799999998</v>
      </c>
      <c r="T11" s="17">
        <f t="shared" si="12"/>
        <v>1716.6659799999998</v>
      </c>
      <c r="U11" s="17">
        <f t="shared" si="12"/>
        <v>1716.6659799999998</v>
      </c>
      <c r="V11" s="18">
        <f t="shared" si="12"/>
        <v>2574.9989699999996</v>
      </c>
      <c r="W11" s="18">
        <f t="shared" si="12"/>
        <v>2574.9989699999996</v>
      </c>
      <c r="X11" s="18">
        <f t="shared" si="12"/>
        <v>2574.9989699999996</v>
      </c>
      <c r="Y11" s="18">
        <f t="shared" si="12"/>
        <v>2574.9989700000001</v>
      </c>
      <c r="Z11" s="18">
        <f t="shared" si="12"/>
        <v>2574.9989700000001</v>
      </c>
      <c r="AA11" s="18">
        <f t="shared" si="12"/>
        <v>2574.9989700000001</v>
      </c>
      <c r="AB11" s="18">
        <f t="shared" si="12"/>
        <v>1716.6659799999998</v>
      </c>
      <c r="AC11" s="18">
        <f t="shared" si="12"/>
        <v>1716.6659799999998</v>
      </c>
      <c r="AD11" s="18">
        <f t="shared" si="12"/>
        <v>1716.6659799999998</v>
      </c>
      <c r="AE11" s="18"/>
      <c r="AF11" s="18">
        <f t="shared" si="10"/>
        <v>1768.1659594</v>
      </c>
      <c r="AG11" s="18">
        <f t="shared" si="10"/>
        <v>1768.1659594</v>
      </c>
      <c r="AH11" s="18">
        <f t="shared" si="10"/>
        <v>1768.1659594</v>
      </c>
      <c r="AI11" s="16">
        <f t="shared" si="10"/>
        <v>2652.2489390999999</v>
      </c>
      <c r="AJ11" s="16">
        <f t="shared" si="10"/>
        <v>2652.2489390999999</v>
      </c>
      <c r="AK11" s="16">
        <f t="shared" si="10"/>
        <v>2652.2489390999999</v>
      </c>
      <c r="AL11" s="16">
        <f t="shared" si="10"/>
        <v>2652.2489390999999</v>
      </c>
      <c r="AM11" s="16">
        <f t="shared" si="10"/>
        <v>2652.2489390999999</v>
      </c>
      <c r="AN11" s="16">
        <f t="shared" si="10"/>
        <v>2652.2489390999999</v>
      </c>
      <c r="AO11" s="16">
        <f t="shared" si="10"/>
        <v>1768.1659594</v>
      </c>
      <c r="AP11" s="16">
        <f t="shared" si="10"/>
        <v>1768.1659594</v>
      </c>
      <c r="AQ11" s="16">
        <f t="shared" si="10"/>
        <v>1768.1659594</v>
      </c>
      <c r="AR11" s="17"/>
    </row>
    <row r="12" spans="1:44" ht="17.25" x14ac:dyDescent="0.4">
      <c r="A12" s="22"/>
      <c r="B12" s="23" t="s">
        <v>29</v>
      </c>
      <c r="C12" s="24">
        <v>23970</v>
      </c>
      <c r="D12" s="25">
        <f t="shared" si="11"/>
        <v>24689.100000000002</v>
      </c>
      <c r="E12" s="26">
        <f t="shared" si="8"/>
        <v>25429.773000000005</v>
      </c>
      <c r="F12" s="27">
        <v>1598</v>
      </c>
      <c r="G12" s="27">
        <v>1598</v>
      </c>
      <c r="H12" s="27">
        <v>1598</v>
      </c>
      <c r="I12" s="27">
        <v>2397</v>
      </c>
      <c r="J12" s="27">
        <v>2397</v>
      </c>
      <c r="K12" s="27">
        <v>2397</v>
      </c>
      <c r="L12" s="27">
        <v>2397</v>
      </c>
      <c r="M12" s="27">
        <v>2397</v>
      </c>
      <c r="N12" s="27">
        <v>2397</v>
      </c>
      <c r="O12" s="27">
        <v>1598</v>
      </c>
      <c r="P12" s="27">
        <v>1598</v>
      </c>
      <c r="Q12" s="27">
        <v>1598</v>
      </c>
      <c r="S12" s="28">
        <f t="shared" ref="S12:AD12" si="13">$D12*S22</f>
        <v>2057.4250000000002</v>
      </c>
      <c r="T12" s="28">
        <f t="shared" si="13"/>
        <v>2057.4250000000002</v>
      </c>
      <c r="U12" s="28">
        <f t="shared" si="13"/>
        <v>2057.4250000000002</v>
      </c>
      <c r="V12" s="29">
        <f t="shared" si="13"/>
        <v>2057.4250000000002</v>
      </c>
      <c r="W12" s="29">
        <f t="shared" si="13"/>
        <v>2057.4250000000002</v>
      </c>
      <c r="X12" s="29">
        <f t="shared" si="13"/>
        <v>2057.4250000000002</v>
      </c>
      <c r="Y12" s="29">
        <f t="shared" si="13"/>
        <v>2057.4250000000002</v>
      </c>
      <c r="Z12" s="29">
        <f t="shared" si="13"/>
        <v>2057.4250000000002</v>
      </c>
      <c r="AA12" s="29">
        <f t="shared" si="13"/>
        <v>2057.4250000000002</v>
      </c>
      <c r="AB12" s="29">
        <f t="shared" si="13"/>
        <v>2057.4250000000002</v>
      </c>
      <c r="AC12" s="29">
        <f t="shared" si="13"/>
        <v>2057.4250000000002</v>
      </c>
      <c r="AD12" s="29">
        <f t="shared" si="13"/>
        <v>2057.4250000000002</v>
      </c>
      <c r="AE12" s="29"/>
      <c r="AF12" s="29">
        <f t="shared" ref="AF12:AQ12" si="14">$E12*S22</f>
        <v>2119.1477500000001</v>
      </c>
      <c r="AG12" s="29">
        <f t="shared" si="14"/>
        <v>2119.1477500000001</v>
      </c>
      <c r="AH12" s="29">
        <f t="shared" si="14"/>
        <v>2119.1477500000001</v>
      </c>
      <c r="AI12" s="27">
        <f t="shared" si="14"/>
        <v>2119.1477500000001</v>
      </c>
      <c r="AJ12" s="27">
        <f t="shared" si="14"/>
        <v>2119.1477500000001</v>
      </c>
      <c r="AK12" s="27">
        <f t="shared" si="14"/>
        <v>2119.1477500000001</v>
      </c>
      <c r="AL12" s="27">
        <f t="shared" si="14"/>
        <v>2119.1477500000001</v>
      </c>
      <c r="AM12" s="27">
        <f t="shared" si="14"/>
        <v>2119.1477500000001</v>
      </c>
      <c r="AN12" s="27">
        <f t="shared" si="14"/>
        <v>2119.1477500000001</v>
      </c>
      <c r="AO12" s="27">
        <f t="shared" si="14"/>
        <v>2119.1477500000001</v>
      </c>
      <c r="AP12" s="27">
        <f t="shared" si="14"/>
        <v>2119.1477500000001</v>
      </c>
      <c r="AQ12" s="27">
        <f t="shared" si="14"/>
        <v>2119.1477500000001</v>
      </c>
      <c r="AR12" s="17"/>
    </row>
    <row r="13" spans="1:44" x14ac:dyDescent="0.25">
      <c r="A13" s="30" t="s">
        <v>35</v>
      </c>
      <c r="C13" s="13">
        <f>SUM(C6:C12)</f>
        <v>1986713.6599999997</v>
      </c>
      <c r="D13" s="14">
        <f>SUM(D6:D12)</f>
        <v>4156452.7401000001</v>
      </c>
      <c r="E13" s="31">
        <f>SUM(E6:E12)</f>
        <v>3558902.1935429992</v>
      </c>
      <c r="F13" s="16">
        <f t="shared" ref="F13:Q13" si="15">SUM(F6:F12)</f>
        <v>102491.56</v>
      </c>
      <c r="G13" s="16">
        <f t="shared" si="15"/>
        <v>102491.56</v>
      </c>
      <c r="H13" s="16">
        <f t="shared" si="15"/>
        <v>102645.36</v>
      </c>
      <c r="I13" s="16">
        <f t="shared" si="15"/>
        <v>195030.71999999997</v>
      </c>
      <c r="J13" s="16">
        <f t="shared" si="15"/>
        <v>197530.71999999997</v>
      </c>
      <c r="K13" s="16">
        <f t="shared" si="15"/>
        <v>198780.71999999997</v>
      </c>
      <c r="L13" s="16">
        <f t="shared" si="15"/>
        <v>258645.97999999998</v>
      </c>
      <c r="M13" s="16">
        <f t="shared" si="15"/>
        <v>258645.97999999998</v>
      </c>
      <c r="N13" s="16">
        <f t="shared" si="15"/>
        <v>258645.97999999998</v>
      </c>
      <c r="O13" s="16">
        <f t="shared" si="15"/>
        <v>103895.36</v>
      </c>
      <c r="P13" s="16">
        <f t="shared" si="15"/>
        <v>102645.36</v>
      </c>
      <c r="Q13" s="16">
        <f t="shared" si="15"/>
        <v>102645.36</v>
      </c>
      <c r="S13" s="17">
        <f>SUM(S6:S12)</f>
        <v>274666.86544333334</v>
      </c>
      <c r="T13" s="17">
        <f t="shared" ref="T13:AD13" si="16">SUM(T6:T12)</f>
        <v>274666.86544333334</v>
      </c>
      <c r="U13" s="17">
        <f t="shared" si="16"/>
        <v>274666.86544333334</v>
      </c>
      <c r="V13" s="18">
        <f t="shared" si="16"/>
        <v>411682.31879666663</v>
      </c>
      <c r="W13" s="18">
        <f t="shared" si="16"/>
        <v>414257.3208566666</v>
      </c>
      <c r="X13" s="18">
        <f t="shared" si="16"/>
        <v>415544.82188666658</v>
      </c>
      <c r="Y13" s="18">
        <f t="shared" si="16"/>
        <v>421893.19495666667</v>
      </c>
      <c r="Z13" s="18">
        <f t="shared" si="16"/>
        <v>421893.19495666667</v>
      </c>
      <c r="AA13" s="18">
        <f t="shared" si="16"/>
        <v>421893.19495666667</v>
      </c>
      <c r="AB13" s="18">
        <f t="shared" si="16"/>
        <v>275954.36647333333</v>
      </c>
      <c r="AC13" s="18">
        <f t="shared" si="16"/>
        <v>274666.86544333334</v>
      </c>
      <c r="AD13" s="18">
        <f t="shared" si="16"/>
        <v>274666.86544333334</v>
      </c>
      <c r="AE13" s="18"/>
      <c r="AF13" s="18">
        <f>SUM(AF6:AF12)</f>
        <v>234757.26282263332</v>
      </c>
      <c r="AG13" s="18">
        <f t="shared" ref="AG13:AQ13" si="17">SUM(AG6:AG12)</f>
        <v>234757.26282263332</v>
      </c>
      <c r="AH13" s="18">
        <f t="shared" si="17"/>
        <v>234757.26282263332</v>
      </c>
      <c r="AI13" s="17">
        <f t="shared" si="17"/>
        <v>351808.37548456661</v>
      </c>
      <c r="AJ13" s="17">
        <f t="shared" si="17"/>
        <v>354460.62760636659</v>
      </c>
      <c r="AK13" s="17">
        <f t="shared" si="17"/>
        <v>355786.75366726663</v>
      </c>
      <c r="AL13" s="17">
        <f t="shared" si="17"/>
        <v>362325.57792936667</v>
      </c>
      <c r="AM13" s="17">
        <f t="shared" si="17"/>
        <v>362325.57792936667</v>
      </c>
      <c r="AN13" s="17">
        <f t="shared" si="17"/>
        <v>362325.57792936667</v>
      </c>
      <c r="AO13" s="17">
        <f t="shared" si="17"/>
        <v>236083.38888353331</v>
      </c>
      <c r="AP13" s="17">
        <f t="shared" si="17"/>
        <v>234757.26282263332</v>
      </c>
      <c r="AQ13" s="17">
        <f t="shared" si="17"/>
        <v>234757.26282263332</v>
      </c>
      <c r="AR13" s="17"/>
    </row>
    <row r="14" spans="1:44" x14ac:dyDescent="0.25">
      <c r="D14" s="14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4" x14ac:dyDescent="0.25">
      <c r="A15" s="33"/>
      <c r="B15" s="46" t="s">
        <v>37</v>
      </c>
      <c r="C15" s="34"/>
      <c r="D15" s="44">
        <f>D9/13517</f>
        <v>288.2</v>
      </c>
      <c r="E15" s="51">
        <v>288.2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7">
        <f t="shared" ref="S15:AD15" si="18">$D$15*S19</f>
        <v>14.409999999999998</v>
      </c>
      <c r="T15" s="37">
        <f t="shared" si="18"/>
        <v>14.409999999999998</v>
      </c>
      <c r="U15" s="37">
        <f t="shared" si="18"/>
        <v>14.409999999999998</v>
      </c>
      <c r="V15" s="37">
        <f t="shared" si="18"/>
        <v>28.819999999999997</v>
      </c>
      <c r="W15" s="37">
        <f t="shared" si="18"/>
        <v>28.819999999999997</v>
      </c>
      <c r="X15" s="37">
        <f t="shared" si="18"/>
        <v>28.819999999999997</v>
      </c>
      <c r="Y15" s="37">
        <f t="shared" si="18"/>
        <v>38.426666666666662</v>
      </c>
      <c r="Z15" s="37">
        <f t="shared" si="18"/>
        <v>38.426666666666662</v>
      </c>
      <c r="AA15" s="37">
        <f t="shared" si="18"/>
        <v>38.426666666666662</v>
      </c>
      <c r="AB15" s="37">
        <f t="shared" si="18"/>
        <v>14.409999999999998</v>
      </c>
      <c r="AC15" s="37">
        <f t="shared" si="18"/>
        <v>14.409999999999998</v>
      </c>
      <c r="AD15" s="37">
        <f t="shared" si="18"/>
        <v>14.409999999999998</v>
      </c>
      <c r="AE15" s="37"/>
      <c r="AF15" s="37">
        <f t="shared" ref="AF15:AQ15" si="19">$D$15*S20</f>
        <v>19.213333333333331</v>
      </c>
      <c r="AG15" s="37">
        <f t="shared" si="19"/>
        <v>19.213333333333331</v>
      </c>
      <c r="AH15" s="37">
        <f t="shared" si="19"/>
        <v>19.213333333333331</v>
      </c>
      <c r="AI15" s="37">
        <f t="shared" si="19"/>
        <v>28.819999999999997</v>
      </c>
      <c r="AJ15" s="37">
        <f t="shared" si="19"/>
        <v>28.819999999999997</v>
      </c>
      <c r="AK15" s="37">
        <f t="shared" si="19"/>
        <v>28.819999999999997</v>
      </c>
      <c r="AL15" s="37">
        <f t="shared" si="19"/>
        <v>28.82</v>
      </c>
      <c r="AM15" s="37">
        <f t="shared" si="19"/>
        <v>28.82</v>
      </c>
      <c r="AN15" s="37">
        <f t="shared" si="19"/>
        <v>28.82</v>
      </c>
      <c r="AO15" s="37">
        <f t="shared" si="19"/>
        <v>19.213333333333331</v>
      </c>
      <c r="AP15" s="37">
        <f t="shared" si="19"/>
        <v>19.213333333333331</v>
      </c>
      <c r="AQ15" s="37">
        <f t="shared" si="19"/>
        <v>19.213333333333331</v>
      </c>
    </row>
    <row r="16" spans="1:44" x14ac:dyDescent="0.25">
      <c r="A16" s="35"/>
      <c r="B16" s="36"/>
      <c r="C16" s="3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 t="s">
        <v>36</v>
      </c>
      <c r="S16" s="39"/>
      <c r="T16" s="39"/>
      <c r="U16" s="40"/>
      <c r="V16" s="41"/>
      <c r="W16" s="41"/>
      <c r="X16" s="41"/>
      <c r="Y16" s="41"/>
      <c r="Z16" s="41"/>
      <c r="AA16" s="41"/>
      <c r="AB16" s="41"/>
      <c r="AC16" s="41"/>
      <c r="AD16" s="50">
        <f>SUM(S15:AD15)</f>
        <v>288.2000000000001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50">
        <f>SUM(AF15:AQ15)</f>
        <v>288.19999999999993</v>
      </c>
    </row>
    <row r="17" spans="1:32" s="42" customFormat="1" x14ac:dyDescent="0.25">
      <c r="E17" s="47"/>
    </row>
    <row r="18" spans="1:32" x14ac:dyDescent="0.25">
      <c r="R18" s="45" t="s">
        <v>33</v>
      </c>
      <c r="S18" s="10" t="s">
        <v>11</v>
      </c>
      <c r="T18" s="10" t="s">
        <v>12</v>
      </c>
      <c r="U18" s="10" t="s">
        <v>13</v>
      </c>
      <c r="V18" s="11" t="s">
        <v>14</v>
      </c>
      <c r="W18" s="11" t="s">
        <v>15</v>
      </c>
      <c r="X18" s="11" t="s">
        <v>16</v>
      </c>
      <c r="Y18" s="11" t="s">
        <v>17</v>
      </c>
      <c r="Z18" s="11" t="s">
        <v>18</v>
      </c>
      <c r="AA18" s="11" t="s">
        <v>19</v>
      </c>
      <c r="AB18" s="11" t="s">
        <v>20</v>
      </c>
      <c r="AC18" s="11" t="s">
        <v>21</v>
      </c>
      <c r="AD18" s="11" t="s">
        <v>22</v>
      </c>
    </row>
    <row r="19" spans="1:32" x14ac:dyDescent="0.25">
      <c r="P19" s="41"/>
      <c r="R19" s="48" t="s">
        <v>30</v>
      </c>
      <c r="S19" s="49">
        <v>4.9999999999999996E-2</v>
      </c>
      <c r="T19" s="49">
        <v>4.9999999999999996E-2</v>
      </c>
      <c r="U19" s="49">
        <v>4.9999999999999996E-2</v>
      </c>
      <c r="V19" s="49">
        <v>9.9999999999999992E-2</v>
      </c>
      <c r="W19" s="49">
        <v>9.9999999999999992E-2</v>
      </c>
      <c r="X19" s="49">
        <v>9.9999999999999992E-2</v>
      </c>
      <c r="Y19" s="49">
        <v>0.13333333333333333</v>
      </c>
      <c r="Z19" s="49">
        <v>0.13333333333333333</v>
      </c>
      <c r="AA19" s="49">
        <v>0.13333333333333333</v>
      </c>
      <c r="AB19" s="49">
        <v>4.9999999999999996E-2</v>
      </c>
      <c r="AC19" s="49">
        <v>4.9999999999999996E-2</v>
      </c>
      <c r="AD19" s="49">
        <v>4.9999999999999996E-2</v>
      </c>
      <c r="AF19" s="43">
        <f>SUM(S19:AE19)</f>
        <v>1</v>
      </c>
    </row>
    <row r="20" spans="1:32" x14ac:dyDescent="0.25">
      <c r="C20" s="41"/>
      <c r="P20" s="41"/>
      <c r="R20" s="48" t="s">
        <v>39</v>
      </c>
      <c r="S20" s="49">
        <v>6.6666666666666666E-2</v>
      </c>
      <c r="T20" s="49">
        <v>6.6666666666666666E-2</v>
      </c>
      <c r="U20" s="49">
        <v>6.6666666666666666E-2</v>
      </c>
      <c r="V20" s="49">
        <v>9.9999999999999992E-2</v>
      </c>
      <c r="W20" s="49">
        <v>9.9999999999999992E-2</v>
      </c>
      <c r="X20" s="49">
        <v>9.9999999999999992E-2</v>
      </c>
      <c r="Y20" s="49">
        <v>0.1</v>
      </c>
      <c r="Z20" s="49">
        <v>0.1</v>
      </c>
      <c r="AA20" s="49">
        <v>0.1</v>
      </c>
      <c r="AB20" s="49">
        <v>6.6666666666666666E-2</v>
      </c>
      <c r="AC20" s="49">
        <v>6.6666666666666666E-2</v>
      </c>
      <c r="AD20" s="49">
        <v>6.6666666666666666E-2</v>
      </c>
      <c r="AF20" s="43">
        <f>SUM(S20:AE20)</f>
        <v>0.99999999999999989</v>
      </c>
    </row>
    <row r="21" spans="1:32" x14ac:dyDescent="0.25">
      <c r="P21" s="41"/>
      <c r="R21" s="48" t="s">
        <v>31</v>
      </c>
      <c r="S21" s="49">
        <v>0</v>
      </c>
      <c r="T21" s="49">
        <v>0</v>
      </c>
      <c r="U21" s="49">
        <v>0</v>
      </c>
      <c r="V21" s="49">
        <v>0</v>
      </c>
      <c r="W21" s="49">
        <v>0.1</v>
      </c>
      <c r="X21" s="49">
        <v>0.15</v>
      </c>
      <c r="Y21" s="49">
        <v>0.23333333333333331</v>
      </c>
      <c r="Z21" s="49">
        <v>0.23333333333333331</v>
      </c>
      <c r="AA21" s="49">
        <v>0.23333333333333331</v>
      </c>
      <c r="AB21" s="49">
        <v>0.05</v>
      </c>
      <c r="AC21" s="49">
        <v>0</v>
      </c>
      <c r="AD21" s="49">
        <v>0</v>
      </c>
      <c r="AF21" s="43">
        <f t="shared" ref="AF21:AF22" si="20">SUM(S21:AE21)</f>
        <v>0.99999999999999989</v>
      </c>
    </row>
    <row r="22" spans="1:32" x14ac:dyDescent="0.25">
      <c r="P22" s="41"/>
      <c r="R22" s="48" t="s">
        <v>32</v>
      </c>
      <c r="S22" s="49">
        <v>8.3333333333333329E-2</v>
      </c>
      <c r="T22" s="49">
        <v>8.3333333333333329E-2</v>
      </c>
      <c r="U22" s="49">
        <v>8.3333333333333329E-2</v>
      </c>
      <c r="V22" s="49">
        <v>8.3333333333333329E-2</v>
      </c>
      <c r="W22" s="49">
        <v>8.3333333333333329E-2</v>
      </c>
      <c r="X22" s="49">
        <v>8.3333333333333329E-2</v>
      </c>
      <c r="Y22" s="49">
        <v>8.3333333333333329E-2</v>
      </c>
      <c r="Z22" s="49">
        <v>8.3333333333333329E-2</v>
      </c>
      <c r="AA22" s="49">
        <v>8.3333333333333329E-2</v>
      </c>
      <c r="AB22" s="49">
        <v>8.3333333333333329E-2</v>
      </c>
      <c r="AC22" s="49">
        <v>8.3333333333333329E-2</v>
      </c>
      <c r="AD22" s="49">
        <v>8.3333333333333329E-2</v>
      </c>
      <c r="AF22" s="43">
        <f t="shared" si="20"/>
        <v>1</v>
      </c>
    </row>
    <row r="23" spans="1:32" x14ac:dyDescent="0.25">
      <c r="P23" s="41"/>
      <c r="R23" s="41"/>
    </row>
    <row r="24" spans="1:32" x14ac:dyDescent="0.25">
      <c r="A24" s="2" t="s">
        <v>38</v>
      </c>
    </row>
  </sheetData>
  <mergeCells count="8">
    <mergeCell ref="A1:E1"/>
    <mergeCell ref="A3:C3"/>
    <mergeCell ref="D3:E3"/>
    <mergeCell ref="V3:AH3"/>
    <mergeCell ref="A4:C4"/>
    <mergeCell ref="F4:Q4"/>
    <mergeCell ref="S4:AD4"/>
    <mergeCell ref="AF4:AQ4"/>
  </mergeCells>
  <pageMargins left="0.5" right="0.5" top="0.75" bottom="0.75" header="0.3" footer="0.3"/>
  <pageSetup paperSize="5" scale="46" orientation="landscape" r:id="rId1"/>
  <headerFooter>
    <oddHeader>&amp;R&amp;"Times New Roman,Bold"KyPSC Case No. 2017-00321
AG-DR-02-001(a) Attachment
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AE214A-1C69-45AB-BA0A-74858793AF6F}"/>
</file>

<file path=customXml/itemProps2.xml><?xml version="1.0" encoding="utf-8"?>
<ds:datastoreItem xmlns:ds="http://schemas.openxmlformats.org/officeDocument/2006/customXml" ds:itemID="{926C0B16-6BB3-4DB7-AFA3-4D0EFD3E2F1E}"/>
</file>

<file path=customXml/itemProps3.xml><?xml version="1.0" encoding="utf-8"?>
<ds:datastoreItem xmlns:ds="http://schemas.openxmlformats.org/officeDocument/2006/customXml" ds:itemID="{3F6684CC-B76E-47B9-A1E2-5A960CC66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Kentucky Test Period</vt:lpstr>
      <vt:lpstr>'Kentucky Test Period'!Print_Area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Wallace, Karen S</dc:creator>
  <cp:lastModifiedBy>Minna Rolfes-Adkins</cp:lastModifiedBy>
  <cp:lastPrinted>2017-12-05T14:56:05Z</cp:lastPrinted>
  <dcterms:created xsi:type="dcterms:W3CDTF">2017-12-01T15:24:30Z</dcterms:created>
  <dcterms:modified xsi:type="dcterms:W3CDTF">2017-12-05T14:56:08Z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