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9965" windowHeight="8835"/>
  </bookViews>
  <sheets>
    <sheet name="Sheet1" sheetId="1" r:id="rId1"/>
  </sheets>
  <calcPr calcId="145621" iterate="1"/>
</workbook>
</file>

<file path=xl/calcChain.xml><?xml version="1.0" encoding="utf-8"?>
<calcChain xmlns="http://schemas.openxmlformats.org/spreadsheetml/2006/main">
  <c r="E21" i="1" l="1"/>
  <c r="E15" i="1"/>
  <c r="E19" i="1" s="1"/>
  <c r="G15" i="1"/>
  <c r="G19" i="1" s="1"/>
  <c r="G21" i="1" s="1"/>
  <c r="F15" i="1"/>
  <c r="F19" i="1" s="1"/>
  <c r="F21" i="1" s="1"/>
  <c r="D15" i="1"/>
  <c r="D19" i="1" s="1"/>
  <c r="D21" i="1" s="1"/>
  <c r="M21" i="1" l="1"/>
  <c r="I15" i="1"/>
  <c r="J15" i="1"/>
  <c r="K15" i="1"/>
  <c r="L15" i="1"/>
  <c r="M15" i="1"/>
  <c r="M19" i="1" l="1"/>
  <c r="L19" i="1"/>
  <c r="K19" i="1"/>
  <c r="J19" i="1"/>
  <c r="I19" i="1"/>
  <c r="I21" i="1" s="1"/>
  <c r="K21" i="1" l="1"/>
  <c r="L21" i="1"/>
  <c r="J21" i="1"/>
</calcChain>
</file>

<file path=xl/sharedStrings.xml><?xml version="1.0" encoding="utf-8"?>
<sst xmlns="http://schemas.openxmlformats.org/spreadsheetml/2006/main" count="16" uniqueCount="15">
  <si>
    <r>
      <t xml:space="preserve">Allocated to Customers (up to 100% of first $1.00 million) </t>
    </r>
    <r>
      <rPr>
        <vertAlign val="superscript"/>
        <sz val="10"/>
        <rFont val="Arial"/>
        <family val="2"/>
      </rPr>
      <t>(b)</t>
    </r>
  </si>
  <si>
    <r>
      <t xml:space="preserve">Percentage Allocated to Customers (75% of margins &gt; $1.00 million) </t>
    </r>
    <r>
      <rPr>
        <vertAlign val="superscript"/>
        <sz val="10"/>
        <rFont val="Arial"/>
        <family val="2"/>
      </rPr>
      <t>(b)</t>
    </r>
  </si>
  <si>
    <t>As Filed</t>
  </si>
  <si>
    <t>Off-System Sales Margin</t>
  </si>
  <si>
    <t>Description</t>
  </si>
  <si>
    <t>Line</t>
  </si>
  <si>
    <t>Number</t>
  </si>
  <si>
    <t>Sub-Total  (Line 1 - Line 2, if negative = 0)</t>
  </si>
  <si>
    <t>Remainder of Off-System Sales Margin Allocated to Customers  (Line 3 x Line 4)</t>
  </si>
  <si>
    <t>Off-System Sales Margin Allocated to Customers (Line 2 + Line 5)</t>
  </si>
  <si>
    <t>Forecasted</t>
  </si>
  <si>
    <r>
      <t xml:space="preserve">Test Period </t>
    </r>
    <r>
      <rPr>
        <u/>
        <vertAlign val="superscript"/>
        <sz val="10"/>
        <color theme="1"/>
        <rFont val="Arial"/>
        <family val="2"/>
      </rPr>
      <t>(1)</t>
    </r>
  </si>
  <si>
    <t>Off-System Sales Allocated to Customers</t>
  </si>
  <si>
    <t>Duke Energy Kentucky, Inc.</t>
  </si>
  <si>
    <t>(1) The off system sales margin was eliminated from test year revenue requirements on Schedule D-2.20.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</si>
</sst>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u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8"/>
      <color indexed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2" fillId="0" borderId="0" xfId="0" quotePrefix="1" applyFont="1" applyFill="1" applyBorder="1" applyAlignment="1">
      <alignment horizontal="left"/>
    </xf>
    <xf numFmtId="0" fontId="0" fillId="0" borderId="0" xfId="0" applyBorder="1"/>
    <xf numFmtId="0" fontId="2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37" fontId="2" fillId="0" borderId="0" xfId="1" applyNumberFormat="1" applyFont="1" applyFill="1" applyBorder="1"/>
    <xf numFmtId="37" fontId="4" fillId="0" borderId="1" xfId="1" applyNumberFormat="1" applyFont="1" applyFill="1" applyBorder="1"/>
    <xf numFmtId="37" fontId="1" fillId="0" borderId="0" xfId="1" applyNumberFormat="1" applyBorder="1"/>
    <xf numFmtId="5" fontId="1" fillId="0" borderId="0" xfId="1" applyNumberFormat="1" applyBorder="1"/>
    <xf numFmtId="10" fontId="4" fillId="0" borderId="1" xfId="1" applyNumberFormat="1" applyFont="1" applyBorder="1"/>
    <xf numFmtId="5" fontId="1" fillId="0" borderId="1" xfId="1" applyNumberFormat="1" applyBorder="1"/>
    <xf numFmtId="0" fontId="5" fillId="0" borderId="0" xfId="0" applyFont="1" applyAlignment="1">
      <alignment horizontal="center"/>
    </xf>
    <xf numFmtId="5" fontId="6" fillId="0" borderId="0" xfId="1" applyNumberFormat="1" applyFont="1" applyFill="1" applyBorder="1"/>
    <xf numFmtId="0" fontId="0" fillId="0" borderId="0" xfId="0" applyFill="1"/>
    <xf numFmtId="5" fontId="2" fillId="0" borderId="0" xfId="4" applyNumberFormat="1" applyBorder="1"/>
    <xf numFmtId="0" fontId="2" fillId="0" borderId="0" xfId="2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 indent="2"/>
    </xf>
    <xf numFmtId="10" fontId="0" fillId="0" borderId="0" xfId="0" applyNumberFormat="1" applyFill="1"/>
    <xf numFmtId="5" fontId="2" fillId="0" borderId="0" xfId="4" applyNumberFormat="1" applyFill="1" applyBorder="1"/>
    <xf numFmtId="0" fontId="0" fillId="0" borderId="0" xfId="0" quotePrefix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11" fillId="0" borderId="0" xfId="2" applyFont="1" applyAlignment="1">
      <alignment horizontal="left"/>
    </xf>
    <xf numFmtId="0" fontId="2" fillId="0" borderId="0" xfId="2"/>
    <xf numFmtId="0" fontId="10" fillId="0" borderId="0" xfId="2" applyFont="1"/>
    <xf numFmtId="0" fontId="11" fillId="0" borderId="0" xfId="2" applyFont="1"/>
    <xf numFmtId="0" fontId="12" fillId="0" borderId="0" xfId="2" applyFont="1" applyFill="1"/>
    <xf numFmtId="0" fontId="12" fillId="0" borderId="0" xfId="2" applyFont="1" applyFill="1" applyBorder="1"/>
  </cellXfs>
  <cellStyles count="10">
    <cellStyle name="Comma 2" xfId="3"/>
    <cellStyle name="Comma 3" xfId="7"/>
    <cellStyle name="Currency" xfId="1" builtinId="4"/>
    <cellStyle name="Currency 2" xfId="4"/>
    <cellStyle name="Good 2" xfId="8"/>
    <cellStyle name="Normal" xfId="0" builtinId="0"/>
    <cellStyle name="Normal 2" xfId="2"/>
    <cellStyle name="Normal 2 2" xfId="9"/>
    <cellStyle name="Normal 3" xfId="6"/>
    <cellStyle name="Normal 4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Layout" zoomScaleNormal="80" workbookViewId="0">
      <selection activeCell="I28" sqref="I28"/>
    </sheetView>
  </sheetViews>
  <sheetFormatPr defaultRowHeight="12.75" x14ac:dyDescent="0.2"/>
  <cols>
    <col min="1" max="1" width="8" customWidth="1"/>
    <col min="2" max="2" width="1.140625" customWidth="1"/>
    <col min="3" max="3" width="66.140625" customWidth="1"/>
    <col min="4" max="7" width="12.85546875" customWidth="1"/>
    <col min="8" max="8" width="1.7109375" customWidth="1"/>
    <col min="9" max="13" width="13.140625" customWidth="1"/>
  </cols>
  <sheetData>
    <row r="1" spans="1:13" ht="18" customHeight="1" x14ac:dyDescent="0.35">
      <c r="A1" s="27" t="s">
        <v>13</v>
      </c>
      <c r="B1" s="29"/>
      <c r="C1" s="28"/>
      <c r="D1" s="28"/>
      <c r="E1" s="28"/>
      <c r="L1" s="31"/>
    </row>
    <row r="2" spans="1:13" ht="15" x14ac:dyDescent="0.25">
      <c r="A2" s="30" t="s">
        <v>12</v>
      </c>
      <c r="B2" s="28"/>
      <c r="C2" s="28"/>
      <c r="D2" s="28"/>
      <c r="E2" s="28"/>
      <c r="L2" s="31"/>
    </row>
    <row r="3" spans="1:13" ht="15" x14ac:dyDescent="0.25">
      <c r="A3" s="28"/>
      <c r="B3" s="28"/>
      <c r="C3" s="28"/>
      <c r="D3" s="28"/>
      <c r="E3" s="28"/>
      <c r="L3" s="32"/>
    </row>
    <row r="7" spans="1:13" x14ac:dyDescent="0.2">
      <c r="D7" s="21" t="s">
        <v>10</v>
      </c>
      <c r="E7" s="22"/>
      <c r="F7" s="22"/>
      <c r="G7" s="23"/>
      <c r="I7" s="24" t="s">
        <v>2</v>
      </c>
      <c r="J7" s="25"/>
      <c r="K7" s="25"/>
      <c r="L7" s="25"/>
      <c r="M7" s="26"/>
    </row>
    <row r="8" spans="1:13" x14ac:dyDescent="0.2">
      <c r="A8" s="16" t="s">
        <v>5</v>
      </c>
      <c r="B8" s="16"/>
      <c r="E8" s="16" t="s">
        <v>10</v>
      </c>
    </row>
    <row r="9" spans="1:13" ht="14.25" x14ac:dyDescent="0.2">
      <c r="A9" s="11" t="s">
        <v>6</v>
      </c>
      <c r="B9" s="11"/>
      <c r="C9" s="17" t="s">
        <v>4</v>
      </c>
      <c r="D9" s="11">
        <v>2019</v>
      </c>
      <c r="E9" s="11" t="s">
        <v>11</v>
      </c>
      <c r="F9" s="11">
        <v>2018</v>
      </c>
      <c r="G9" s="11">
        <v>2017</v>
      </c>
      <c r="I9" s="11">
        <v>2016</v>
      </c>
      <c r="J9" s="11">
        <v>2015</v>
      </c>
      <c r="K9" s="11">
        <v>2014</v>
      </c>
      <c r="L9" s="11">
        <v>2013</v>
      </c>
      <c r="M9" s="11">
        <v>2012</v>
      </c>
    </row>
    <row r="11" spans="1:13" x14ac:dyDescent="0.2">
      <c r="A11" s="16">
        <v>1</v>
      </c>
      <c r="C11" s="1" t="s">
        <v>3</v>
      </c>
      <c r="D11" s="12">
        <v>3711989</v>
      </c>
      <c r="E11" s="12">
        <v>4019989</v>
      </c>
      <c r="F11" s="12">
        <v>2626461</v>
      </c>
      <c r="G11" s="12">
        <v>1077461</v>
      </c>
      <c r="I11" s="12">
        <v>2033617</v>
      </c>
      <c r="J11" s="12">
        <v>3878803</v>
      </c>
      <c r="K11" s="12">
        <v>5002120</v>
      </c>
      <c r="L11" s="12">
        <v>1149409</v>
      </c>
      <c r="M11" s="12">
        <v>147167</v>
      </c>
    </row>
    <row r="12" spans="1:13" x14ac:dyDescent="0.2">
      <c r="A12" s="16"/>
      <c r="C12" s="2"/>
      <c r="D12" s="5"/>
      <c r="E12" s="5"/>
      <c r="F12" s="5"/>
      <c r="G12" s="5"/>
      <c r="I12" s="5"/>
      <c r="J12" s="5"/>
      <c r="K12" s="5"/>
      <c r="L12" s="5"/>
      <c r="M12" s="5"/>
    </row>
    <row r="13" spans="1:13" ht="14.25" x14ac:dyDescent="0.2">
      <c r="A13" s="16">
        <v>2</v>
      </c>
      <c r="C13" s="3" t="s">
        <v>0</v>
      </c>
      <c r="D13" s="6">
        <v>1000000</v>
      </c>
      <c r="E13" s="6">
        <v>1000000</v>
      </c>
      <c r="F13" s="6">
        <v>1000000</v>
      </c>
      <c r="G13" s="6">
        <v>1000000</v>
      </c>
      <c r="I13" s="6">
        <v>1000000</v>
      </c>
      <c r="J13" s="6">
        <v>1000000</v>
      </c>
      <c r="K13" s="6">
        <v>1000000</v>
      </c>
      <c r="L13" s="6">
        <v>1000000</v>
      </c>
      <c r="M13" s="6">
        <v>1000000</v>
      </c>
    </row>
    <row r="14" spans="1:13" x14ac:dyDescent="0.2">
      <c r="A14" s="16"/>
      <c r="D14" s="7"/>
      <c r="E14" s="7"/>
      <c r="F14" s="7"/>
      <c r="G14" s="7"/>
      <c r="I14" s="7"/>
      <c r="J14" s="7"/>
      <c r="K14" s="7"/>
      <c r="L14" s="7"/>
      <c r="M14" s="7"/>
    </row>
    <row r="15" spans="1:13" x14ac:dyDescent="0.2">
      <c r="A15" s="16">
        <v>3</v>
      </c>
      <c r="C15" s="3" t="s">
        <v>7</v>
      </c>
      <c r="D15" s="8">
        <f t="shared" ref="D15:G15" si="0">IF(D11&lt;D13,0,D11-D13)</f>
        <v>2711989</v>
      </c>
      <c r="E15" s="8">
        <f t="shared" ref="E15" si="1">IF(E11&lt;E13,0,E11-E13)</f>
        <v>3019989</v>
      </c>
      <c r="F15" s="8">
        <f t="shared" si="0"/>
        <v>1626461</v>
      </c>
      <c r="G15" s="8">
        <f t="shared" si="0"/>
        <v>77461</v>
      </c>
      <c r="I15" s="8">
        <f t="shared" ref="I15:L15" si="2">IF(I11&lt;I13,0,I11-I13)</f>
        <v>1033617</v>
      </c>
      <c r="J15" s="8">
        <f t="shared" si="2"/>
        <v>2878803</v>
      </c>
      <c r="K15" s="8">
        <f t="shared" si="2"/>
        <v>4002120</v>
      </c>
      <c r="L15" s="8">
        <f t="shared" si="2"/>
        <v>149409</v>
      </c>
      <c r="M15" s="8">
        <f>IF(M11&lt;M13,0,M11-M13)</f>
        <v>0</v>
      </c>
    </row>
    <row r="16" spans="1:13" x14ac:dyDescent="0.2">
      <c r="A16" s="16"/>
      <c r="C16" s="2"/>
      <c r="D16" s="7"/>
      <c r="E16" s="7"/>
      <c r="F16" s="7"/>
      <c r="G16" s="7"/>
      <c r="I16" s="7"/>
      <c r="J16" s="7"/>
      <c r="K16" s="7"/>
      <c r="L16" s="7"/>
      <c r="M16" s="7"/>
    </row>
    <row r="17" spans="1:13" ht="14.25" x14ac:dyDescent="0.2">
      <c r="A17" s="16">
        <v>4</v>
      </c>
      <c r="C17" s="4" t="s">
        <v>1</v>
      </c>
      <c r="D17" s="9">
        <v>0.75</v>
      </c>
      <c r="E17" s="9">
        <v>0.75</v>
      </c>
      <c r="F17" s="9">
        <v>0.75</v>
      </c>
      <c r="G17" s="9">
        <v>0.75</v>
      </c>
      <c r="I17" s="9">
        <v>0.75</v>
      </c>
      <c r="J17" s="9">
        <v>0.75</v>
      </c>
      <c r="K17" s="9">
        <v>0.75</v>
      </c>
      <c r="L17" s="9">
        <v>0.75</v>
      </c>
      <c r="M17" s="9">
        <v>0.75</v>
      </c>
    </row>
    <row r="18" spans="1:13" x14ac:dyDescent="0.2">
      <c r="A18" s="16"/>
      <c r="D18" s="7"/>
      <c r="E18" s="7"/>
      <c r="F18" s="7"/>
      <c r="G18" s="7"/>
      <c r="I18" s="7"/>
      <c r="J18" s="7"/>
      <c r="K18" s="7"/>
      <c r="L18" s="7"/>
      <c r="M18" s="7"/>
    </row>
    <row r="19" spans="1:13" x14ac:dyDescent="0.2">
      <c r="A19" s="16">
        <v>5</v>
      </c>
      <c r="C19" s="3" t="s">
        <v>8</v>
      </c>
      <c r="D19" s="10">
        <f t="shared" ref="D19:G19" si="3">IF(D15&lt;0,0,ROUND(D15*D17,0))</f>
        <v>2033992</v>
      </c>
      <c r="E19" s="10">
        <f t="shared" ref="E19" si="4">IF(E15&lt;0,0,ROUND(E15*E17,0))</f>
        <v>2264992</v>
      </c>
      <c r="F19" s="10">
        <f t="shared" si="3"/>
        <v>1219846</v>
      </c>
      <c r="G19" s="10">
        <f t="shared" si="3"/>
        <v>58096</v>
      </c>
      <c r="I19" s="10">
        <f>IF(I15&lt;0,0,ROUND(I15*I17,0))</f>
        <v>775213</v>
      </c>
      <c r="J19" s="10">
        <f t="shared" ref="J19:M19" si="5">IF(J15&lt;0,0,ROUND(J15*J17,0))</f>
        <v>2159102</v>
      </c>
      <c r="K19" s="10">
        <f t="shared" si="5"/>
        <v>3001590</v>
      </c>
      <c r="L19" s="10">
        <f t="shared" si="5"/>
        <v>112057</v>
      </c>
      <c r="M19" s="10">
        <f t="shared" si="5"/>
        <v>0</v>
      </c>
    </row>
    <row r="20" spans="1:13" x14ac:dyDescent="0.2">
      <c r="A20" s="16"/>
    </row>
    <row r="21" spans="1:13" x14ac:dyDescent="0.2">
      <c r="A21" s="16">
        <v>6</v>
      </c>
      <c r="C21" s="15" t="s">
        <v>9</v>
      </c>
      <c r="D21" s="19">
        <f t="shared" ref="D21:G21" si="6">IF(D11&lt;D13,D11,D13+D19)</f>
        <v>3033992</v>
      </c>
      <c r="E21" s="19">
        <f t="shared" ref="E21" si="7">IF(E11&lt;E13,E11,E13+E19)</f>
        <v>3264992</v>
      </c>
      <c r="F21" s="19">
        <f t="shared" si="6"/>
        <v>2219846</v>
      </c>
      <c r="G21" s="19">
        <f t="shared" si="6"/>
        <v>1058096</v>
      </c>
      <c r="H21" s="13"/>
      <c r="I21" s="19">
        <f>IF(I11&lt;I13,I11,I13+I19)</f>
        <v>1775213</v>
      </c>
      <c r="J21" s="19">
        <f t="shared" ref="J21:M21" si="8">IF(J11&lt;J13,J11,J13+J19)</f>
        <v>3159102</v>
      </c>
      <c r="K21" s="19">
        <f t="shared" si="8"/>
        <v>4001590</v>
      </c>
      <c r="L21" s="19">
        <f t="shared" si="8"/>
        <v>1112057</v>
      </c>
      <c r="M21" s="14">
        <f t="shared" si="8"/>
        <v>147167</v>
      </c>
    </row>
    <row r="22" spans="1:13" x14ac:dyDescent="0.2">
      <c r="I22" s="18"/>
      <c r="J22" s="18"/>
      <c r="K22" s="18"/>
      <c r="L22" s="18"/>
      <c r="M22" s="18"/>
    </row>
    <row r="24" spans="1:13" x14ac:dyDescent="0.2">
      <c r="C24" s="20" t="s">
        <v>14</v>
      </c>
    </row>
  </sheetData>
  <pageMargins left="0.7" right="0.7" top="0.75" bottom="0.75" header="0.3" footer="0.3"/>
  <pageSetup scale="64" orientation="landscape" r:id="rId1"/>
  <headerFooter>
    <oddHeader>&amp;R&amp;"Times New Roman,Bold"KyPSC Case No. 2017-00321
AG-DR-02-023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Props1.xml><?xml version="1.0" encoding="utf-8"?>
<ds:datastoreItem xmlns:ds="http://schemas.openxmlformats.org/officeDocument/2006/customXml" ds:itemID="{469CAECD-344F-4812-8547-89D52F6FCF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CEFE6D-FE23-4662-A306-18D8F2A2B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A385A9-259F-486A-885C-5AEC8F542888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ace8dc78-f72f-446e-be2b-b93d2c0549d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Off-System Sales Margins 2012-2019</dc:subject>
  <dc:creator>Czupik, Ted Jr</dc:creator>
  <cp:lastModifiedBy>Gates, Debbie</cp:lastModifiedBy>
  <cp:lastPrinted>2017-12-01T15:11:18Z</cp:lastPrinted>
  <dcterms:created xsi:type="dcterms:W3CDTF">2017-03-27T19:06:05Z</dcterms:created>
  <dcterms:modified xsi:type="dcterms:W3CDTF">2017-12-08T16:29:18Z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