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70" windowWidth="20730" windowHeight="6015"/>
  </bookViews>
  <sheets>
    <sheet name="RSIN" sheetId="1" r:id="rId1"/>
    <sheet name="RSINRC" sheetId="6" r:id="rId2"/>
    <sheet name="KWHtoCC" sheetId="3" r:id="rId3"/>
    <sheet name="RCtoCCtable" sheetId="2" r:id="rId4"/>
    <sheet name="Forecast KWH" sheetId="4" r:id="rId5"/>
    <sheet name="Forecast BILLS" sheetId="5" r:id="rId6"/>
  </sheets>
  <externalReferences>
    <externalReference r:id="rId7"/>
  </externalReferences>
  <definedNames>
    <definedName name="RSIN">RSIN!$A$1:$H$55</definedName>
    <definedName name="RSINRC">RSINRC!$A$1:$H$92</definedName>
  </definedNames>
  <calcPr calcId="145621"/>
</workbook>
</file>

<file path=xl/calcChain.xml><?xml version="1.0" encoding="utf-8"?>
<calcChain xmlns="http://schemas.openxmlformats.org/spreadsheetml/2006/main">
  <c r="J66" i="4" l="1"/>
  <c r="I66" i="4"/>
  <c r="B66" i="4"/>
  <c r="H37" i="4"/>
  <c r="I37" i="4" s="1"/>
  <c r="B37" i="4"/>
  <c r="J42" i="4"/>
  <c r="J41" i="4"/>
  <c r="J40" i="4"/>
  <c r="J39" i="4"/>
  <c r="J38" i="4"/>
  <c r="J37" i="4"/>
  <c r="C115" i="3" l="1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A30" i="5" l="1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H115" i="3"/>
  <c r="F115" i="3"/>
  <c r="H114" i="3"/>
  <c r="F114" i="3"/>
  <c r="H113" i="3"/>
  <c r="F113" i="3"/>
  <c r="H112" i="3"/>
  <c r="F112" i="3"/>
  <c r="I87" i="3"/>
  <c r="H87" i="3"/>
  <c r="G87" i="3"/>
  <c r="G115" i="3" s="1"/>
  <c r="F87" i="3"/>
  <c r="E87" i="3"/>
  <c r="D87" i="3"/>
  <c r="D115" i="3" s="1"/>
  <c r="I86" i="3"/>
  <c r="H86" i="3"/>
  <c r="G86" i="3"/>
  <c r="G114" i="3" s="1"/>
  <c r="F86" i="3"/>
  <c r="E86" i="3"/>
  <c r="D86" i="3"/>
  <c r="I85" i="3"/>
  <c r="H85" i="3"/>
  <c r="G85" i="3"/>
  <c r="G113" i="3" s="1"/>
  <c r="F85" i="3"/>
  <c r="E85" i="3"/>
  <c r="D85" i="3"/>
  <c r="I84" i="3"/>
  <c r="H84" i="3"/>
  <c r="G84" i="3"/>
  <c r="G112" i="3" s="1"/>
  <c r="F84" i="3"/>
  <c r="E84" i="3"/>
  <c r="D84" i="3"/>
  <c r="H59" i="3"/>
  <c r="F59" i="3"/>
  <c r="H58" i="3"/>
  <c r="F58" i="3"/>
  <c r="H57" i="3"/>
  <c r="F57" i="3"/>
  <c r="H56" i="3"/>
  <c r="F56" i="3"/>
  <c r="L31" i="3"/>
  <c r="K31" i="3"/>
  <c r="J31" i="3"/>
  <c r="I31" i="3"/>
  <c r="H31" i="3"/>
  <c r="G31" i="3"/>
  <c r="G59" i="3" s="1"/>
  <c r="F31" i="3"/>
  <c r="E31" i="3"/>
  <c r="D31" i="3"/>
  <c r="L30" i="3"/>
  <c r="K30" i="3"/>
  <c r="J30" i="3"/>
  <c r="I30" i="3"/>
  <c r="H30" i="3"/>
  <c r="G30" i="3"/>
  <c r="G58" i="3" s="1"/>
  <c r="F30" i="3"/>
  <c r="E30" i="3"/>
  <c r="D30" i="3"/>
  <c r="L29" i="3"/>
  <c r="K29" i="3"/>
  <c r="J29" i="3"/>
  <c r="I29" i="3"/>
  <c r="H29" i="3"/>
  <c r="G29" i="3"/>
  <c r="G57" i="3" s="1"/>
  <c r="F29" i="3"/>
  <c r="E29" i="3"/>
  <c r="D29" i="3"/>
  <c r="L28" i="3"/>
  <c r="K28" i="3"/>
  <c r="J28" i="3"/>
  <c r="I28" i="3"/>
  <c r="H28" i="3"/>
  <c r="G28" i="3"/>
  <c r="G56" i="3" s="1"/>
  <c r="F28" i="3"/>
  <c r="E28" i="3"/>
  <c r="D28" i="3"/>
  <c r="N27" i="1"/>
  <c r="M27" i="1"/>
  <c r="L27" i="1"/>
  <c r="B30" i="4" s="1"/>
  <c r="H30" i="4" s="1"/>
  <c r="I30" i="4" s="1"/>
  <c r="N26" i="1"/>
  <c r="M26" i="1"/>
  <c r="L26" i="1"/>
  <c r="B29" i="4" s="1"/>
  <c r="N25" i="1"/>
  <c r="M25" i="1"/>
  <c r="L25" i="1"/>
  <c r="B28" i="4" s="1"/>
  <c r="N24" i="1"/>
  <c r="M24" i="1"/>
  <c r="L24" i="1"/>
  <c r="B27" i="4" s="1"/>
  <c r="H27" i="4" s="1"/>
  <c r="I27" i="4" s="1"/>
  <c r="E57" i="3" l="1"/>
  <c r="M30" i="3"/>
  <c r="E113" i="3"/>
  <c r="E115" i="3"/>
  <c r="M85" i="3"/>
  <c r="B28" i="5" s="1"/>
  <c r="H28" i="5" s="1"/>
  <c r="I28" i="5" s="1"/>
  <c r="E58" i="3"/>
  <c r="D56" i="3"/>
  <c r="E59" i="3"/>
  <c r="E56" i="3"/>
  <c r="E112" i="3"/>
  <c r="E114" i="3"/>
  <c r="M84" i="3"/>
  <c r="B27" i="5" s="1"/>
  <c r="H27" i="5" s="1"/>
  <c r="I27" i="5" s="1"/>
  <c r="M86" i="3"/>
  <c r="B29" i="5" s="1"/>
  <c r="H29" i="5" s="1"/>
  <c r="D112" i="3"/>
  <c r="D58" i="3"/>
  <c r="M87" i="3"/>
  <c r="B30" i="5" s="1"/>
  <c r="H30" i="5" s="1"/>
  <c r="I30" i="5" s="1"/>
  <c r="M31" i="3"/>
  <c r="D59" i="3"/>
  <c r="M28" i="3"/>
  <c r="M29" i="3"/>
  <c r="D57" i="3"/>
  <c r="D113" i="3"/>
  <c r="D114" i="3"/>
  <c r="I29" i="5"/>
  <c r="H29" i="4"/>
  <c r="I29" i="4" s="1"/>
  <c r="H28" i="4"/>
  <c r="I28" i="4" s="1"/>
  <c r="I83" i="3"/>
  <c r="H83" i="3"/>
  <c r="G83" i="3"/>
  <c r="F83" i="3"/>
  <c r="E83" i="3"/>
  <c r="D83" i="3"/>
  <c r="I82" i="3"/>
  <c r="H82" i="3"/>
  <c r="G82" i="3"/>
  <c r="F82" i="3"/>
  <c r="E82" i="3"/>
  <c r="D82" i="3"/>
  <c r="I81" i="3"/>
  <c r="H81" i="3"/>
  <c r="G81" i="3"/>
  <c r="F81" i="3"/>
  <c r="E81" i="3"/>
  <c r="D81" i="3"/>
  <c r="I80" i="3"/>
  <c r="H80" i="3"/>
  <c r="G80" i="3"/>
  <c r="F80" i="3"/>
  <c r="E80" i="3"/>
  <c r="D80" i="3"/>
  <c r="I79" i="3"/>
  <c r="H79" i="3"/>
  <c r="G79" i="3"/>
  <c r="F79" i="3"/>
  <c r="E79" i="3"/>
  <c r="D79" i="3"/>
  <c r="I78" i="3"/>
  <c r="H78" i="3"/>
  <c r="G78" i="3"/>
  <c r="F78" i="3"/>
  <c r="E78" i="3"/>
  <c r="D78" i="3"/>
  <c r="I77" i="3"/>
  <c r="H77" i="3"/>
  <c r="G77" i="3"/>
  <c r="F77" i="3"/>
  <c r="E77" i="3"/>
  <c r="D77" i="3"/>
  <c r="I76" i="3"/>
  <c r="H76" i="3"/>
  <c r="G76" i="3"/>
  <c r="F76" i="3"/>
  <c r="E76" i="3"/>
  <c r="D76" i="3"/>
  <c r="I75" i="3"/>
  <c r="H75" i="3"/>
  <c r="G75" i="3"/>
  <c r="F75" i="3"/>
  <c r="E75" i="3"/>
  <c r="D75" i="3"/>
  <c r="I74" i="3"/>
  <c r="H74" i="3"/>
  <c r="G74" i="3"/>
  <c r="F74" i="3"/>
  <c r="E74" i="3"/>
  <c r="D74" i="3"/>
  <c r="I73" i="3"/>
  <c r="H73" i="3"/>
  <c r="G73" i="3"/>
  <c r="F73" i="3"/>
  <c r="E73" i="3"/>
  <c r="D73" i="3"/>
  <c r="I72" i="3"/>
  <c r="H72" i="3"/>
  <c r="G72" i="3"/>
  <c r="F72" i="3"/>
  <c r="E72" i="3"/>
  <c r="D72" i="3"/>
  <c r="I71" i="3"/>
  <c r="H71" i="3"/>
  <c r="G71" i="3"/>
  <c r="F71" i="3"/>
  <c r="E71" i="3"/>
  <c r="D71" i="3"/>
  <c r="I70" i="3"/>
  <c r="H70" i="3"/>
  <c r="G70" i="3"/>
  <c r="F70" i="3"/>
  <c r="E70" i="3"/>
  <c r="D70" i="3"/>
  <c r="I69" i="3"/>
  <c r="H69" i="3"/>
  <c r="G69" i="3"/>
  <c r="F69" i="3"/>
  <c r="E69" i="3"/>
  <c r="D69" i="3"/>
  <c r="I68" i="3"/>
  <c r="H68" i="3"/>
  <c r="G68" i="3"/>
  <c r="F68" i="3"/>
  <c r="E68" i="3"/>
  <c r="D68" i="3"/>
  <c r="I67" i="3"/>
  <c r="H67" i="3"/>
  <c r="G67" i="3"/>
  <c r="F67" i="3"/>
  <c r="E67" i="3"/>
  <c r="D67" i="3"/>
  <c r="I66" i="3"/>
  <c r="H66" i="3"/>
  <c r="G66" i="3"/>
  <c r="F66" i="3"/>
  <c r="E66" i="3"/>
  <c r="D66" i="3"/>
  <c r="I65" i="3"/>
  <c r="H65" i="3"/>
  <c r="G65" i="3"/>
  <c r="F65" i="3"/>
  <c r="E65" i="3"/>
  <c r="D65" i="3"/>
  <c r="I64" i="3"/>
  <c r="H64" i="3"/>
  <c r="G64" i="3"/>
  <c r="F64" i="3"/>
  <c r="E64" i="3"/>
  <c r="D64" i="3"/>
  <c r="L27" i="3"/>
  <c r="K27" i="3"/>
  <c r="J27" i="3"/>
  <c r="I27" i="3"/>
  <c r="H27" i="3"/>
  <c r="G27" i="3"/>
  <c r="F27" i="3"/>
  <c r="E27" i="3"/>
  <c r="D27" i="3"/>
  <c r="L26" i="3"/>
  <c r="K26" i="3"/>
  <c r="J26" i="3"/>
  <c r="I26" i="3"/>
  <c r="H26" i="3"/>
  <c r="G26" i="3"/>
  <c r="F26" i="3"/>
  <c r="E26" i="3"/>
  <c r="D26" i="3"/>
  <c r="L25" i="3"/>
  <c r="K25" i="3"/>
  <c r="J25" i="3"/>
  <c r="I25" i="3"/>
  <c r="H25" i="3"/>
  <c r="G25" i="3"/>
  <c r="F25" i="3"/>
  <c r="E25" i="3"/>
  <c r="D25" i="3"/>
  <c r="L24" i="3"/>
  <c r="K24" i="3"/>
  <c r="J24" i="3"/>
  <c r="I24" i="3"/>
  <c r="H24" i="3"/>
  <c r="G24" i="3"/>
  <c r="F24" i="3"/>
  <c r="E24" i="3"/>
  <c r="D24" i="3"/>
  <c r="L23" i="3"/>
  <c r="K23" i="3"/>
  <c r="J23" i="3"/>
  <c r="I23" i="3"/>
  <c r="H23" i="3"/>
  <c r="G23" i="3"/>
  <c r="F23" i="3"/>
  <c r="E23" i="3"/>
  <c r="D23" i="3"/>
  <c r="L22" i="3"/>
  <c r="K22" i="3"/>
  <c r="J22" i="3"/>
  <c r="I22" i="3"/>
  <c r="H22" i="3"/>
  <c r="G22" i="3"/>
  <c r="F22" i="3"/>
  <c r="E22" i="3"/>
  <c r="D22" i="3"/>
  <c r="L21" i="3"/>
  <c r="K21" i="3"/>
  <c r="J21" i="3"/>
  <c r="I21" i="3"/>
  <c r="H21" i="3"/>
  <c r="G21" i="3"/>
  <c r="F21" i="3"/>
  <c r="E21" i="3"/>
  <c r="D21" i="3"/>
  <c r="L20" i="3"/>
  <c r="K20" i="3"/>
  <c r="J20" i="3"/>
  <c r="I20" i="3"/>
  <c r="H20" i="3"/>
  <c r="G20" i="3"/>
  <c r="F20" i="3"/>
  <c r="E20" i="3"/>
  <c r="D20" i="3"/>
  <c r="L19" i="3"/>
  <c r="K19" i="3"/>
  <c r="J19" i="3"/>
  <c r="I19" i="3"/>
  <c r="H19" i="3"/>
  <c r="G19" i="3"/>
  <c r="F19" i="3"/>
  <c r="E19" i="3"/>
  <c r="D19" i="3"/>
  <c r="L18" i="3"/>
  <c r="K18" i="3"/>
  <c r="J18" i="3"/>
  <c r="I18" i="3"/>
  <c r="H18" i="3"/>
  <c r="G18" i="3"/>
  <c r="F18" i="3"/>
  <c r="E18" i="3"/>
  <c r="D18" i="3"/>
  <c r="L17" i="3"/>
  <c r="K17" i="3"/>
  <c r="J17" i="3"/>
  <c r="I17" i="3"/>
  <c r="H17" i="3"/>
  <c r="G17" i="3"/>
  <c r="F17" i="3"/>
  <c r="E17" i="3"/>
  <c r="D17" i="3"/>
  <c r="L16" i="3"/>
  <c r="K16" i="3"/>
  <c r="J16" i="3"/>
  <c r="I16" i="3"/>
  <c r="H16" i="3"/>
  <c r="G16" i="3"/>
  <c r="F16" i="3"/>
  <c r="E16" i="3"/>
  <c r="D16" i="3"/>
  <c r="L15" i="3"/>
  <c r="K15" i="3"/>
  <c r="J15" i="3"/>
  <c r="I15" i="3"/>
  <c r="H15" i="3"/>
  <c r="G15" i="3"/>
  <c r="F15" i="3"/>
  <c r="E15" i="3"/>
  <c r="D15" i="3"/>
  <c r="L14" i="3"/>
  <c r="K14" i="3"/>
  <c r="J14" i="3"/>
  <c r="I14" i="3"/>
  <c r="H14" i="3"/>
  <c r="G14" i="3"/>
  <c r="F14" i="3"/>
  <c r="E14" i="3"/>
  <c r="D14" i="3"/>
  <c r="L13" i="3"/>
  <c r="K13" i="3"/>
  <c r="J13" i="3"/>
  <c r="I13" i="3"/>
  <c r="H13" i="3"/>
  <c r="G13" i="3"/>
  <c r="F13" i="3"/>
  <c r="E13" i="3"/>
  <c r="D13" i="3"/>
  <c r="L12" i="3"/>
  <c r="K12" i="3"/>
  <c r="J12" i="3"/>
  <c r="I12" i="3"/>
  <c r="H12" i="3"/>
  <c r="G12" i="3"/>
  <c r="F12" i="3"/>
  <c r="E12" i="3"/>
  <c r="D12" i="3"/>
  <c r="L11" i="3"/>
  <c r="K11" i="3"/>
  <c r="J11" i="3"/>
  <c r="I11" i="3"/>
  <c r="H11" i="3"/>
  <c r="G11" i="3"/>
  <c r="F11" i="3"/>
  <c r="E11" i="3"/>
  <c r="D11" i="3"/>
  <c r="L10" i="3"/>
  <c r="K10" i="3"/>
  <c r="J10" i="3"/>
  <c r="I10" i="3"/>
  <c r="H10" i="3"/>
  <c r="G10" i="3"/>
  <c r="F10" i="3"/>
  <c r="E10" i="3"/>
  <c r="D10" i="3"/>
  <c r="L9" i="3"/>
  <c r="K9" i="3"/>
  <c r="J9" i="3"/>
  <c r="I9" i="3"/>
  <c r="H9" i="3"/>
  <c r="G9" i="3"/>
  <c r="F9" i="3"/>
  <c r="E9" i="3"/>
  <c r="D9" i="3"/>
  <c r="L8" i="3"/>
  <c r="K8" i="3"/>
  <c r="J8" i="3"/>
  <c r="I8" i="3"/>
  <c r="H8" i="3"/>
  <c r="G8" i="3"/>
  <c r="F8" i="3"/>
  <c r="E8" i="3"/>
  <c r="D8" i="3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I113" i="3" l="1"/>
  <c r="I57" i="3"/>
  <c r="I56" i="3"/>
  <c r="I58" i="3"/>
  <c r="I114" i="3"/>
  <c r="I59" i="3"/>
  <c r="I112" i="3"/>
  <c r="I115" i="3"/>
  <c r="L30" i="1"/>
  <c r="L29" i="1"/>
  <c r="M30" i="1"/>
  <c r="M29" i="1"/>
  <c r="M21" i="3"/>
  <c r="M82" i="3"/>
  <c r="N22" i="1" s="1"/>
  <c r="M25" i="3"/>
  <c r="M27" i="3"/>
  <c r="M78" i="3"/>
  <c r="N18" i="1" s="1"/>
  <c r="M80" i="3"/>
  <c r="N20" i="1" s="1"/>
  <c r="M20" i="3"/>
  <c r="M23" i="3"/>
  <c r="M76" i="3"/>
  <c r="N16" i="1" s="1"/>
  <c r="M24" i="3"/>
  <c r="M22" i="3"/>
  <c r="M26" i="3"/>
  <c r="M77" i="3"/>
  <c r="N17" i="1" s="1"/>
  <c r="M81" i="3"/>
  <c r="N21" i="1" s="1"/>
  <c r="M79" i="3"/>
  <c r="N19" i="1" s="1"/>
  <c r="M83" i="3"/>
  <c r="N23" i="1" s="1"/>
  <c r="B26" i="4"/>
  <c r="B25" i="4"/>
  <c r="B24" i="4"/>
  <c r="B23" i="4"/>
  <c r="B22" i="4"/>
  <c r="B21" i="4"/>
  <c r="H21" i="4" s="1"/>
  <c r="O21" i="4" s="1"/>
  <c r="B20" i="4"/>
  <c r="B19" i="4"/>
  <c r="B25" i="5" l="1"/>
  <c r="H25" i="5" s="1"/>
  <c r="O25" i="5" s="1"/>
  <c r="B19" i="5"/>
  <c r="H19" i="5" s="1"/>
  <c r="O19" i="5" s="1"/>
  <c r="B21" i="5"/>
  <c r="H21" i="5" s="1"/>
  <c r="O21" i="5" s="1"/>
  <c r="B23" i="5"/>
  <c r="H23" i="5" s="1"/>
  <c r="O23" i="5" s="1"/>
  <c r="B20" i="5"/>
  <c r="H20" i="5" s="1"/>
  <c r="O20" i="5" s="1"/>
  <c r="H20" i="4"/>
  <c r="O20" i="4" s="1"/>
  <c r="H24" i="4"/>
  <c r="O24" i="4" s="1"/>
  <c r="I21" i="4"/>
  <c r="H25" i="4"/>
  <c r="O25" i="4" s="1"/>
  <c r="I25" i="4"/>
  <c r="H22" i="4"/>
  <c r="O22" i="4" s="1"/>
  <c r="H26" i="4"/>
  <c r="O26" i="4" s="1"/>
  <c r="H19" i="4"/>
  <c r="O19" i="4" s="1"/>
  <c r="H23" i="4"/>
  <c r="O23" i="4" s="1"/>
  <c r="I21" i="5"/>
  <c r="B24" i="5"/>
  <c r="B22" i="5"/>
  <c r="B26" i="5"/>
  <c r="I25" i="5" l="1"/>
  <c r="I22" i="4"/>
  <c r="I23" i="5"/>
  <c r="I19" i="4"/>
  <c r="I24" i="4"/>
  <c r="I19" i="5"/>
  <c r="I20" i="5"/>
  <c r="I23" i="4"/>
  <c r="I26" i="4"/>
  <c r="I20" i="4"/>
  <c r="H26" i="5"/>
  <c r="H24" i="5"/>
  <c r="O24" i="5" s="1"/>
  <c r="H22" i="5"/>
  <c r="D89" i="3"/>
  <c r="L89" i="3"/>
  <c r="K89" i="3"/>
  <c r="J89" i="3"/>
  <c r="I89" i="3"/>
  <c r="H89" i="3"/>
  <c r="G89" i="3"/>
  <c r="F89" i="3"/>
  <c r="E89" i="3"/>
  <c r="H111" i="3" l="1"/>
  <c r="F110" i="3"/>
  <c r="F109" i="3"/>
  <c r="H107" i="3"/>
  <c r="F106" i="3"/>
  <c r="F105" i="3"/>
  <c r="G111" i="3"/>
  <c r="D110" i="3"/>
  <c r="H108" i="3"/>
  <c r="G107" i="3"/>
  <c r="D106" i="3"/>
  <c r="H104" i="3"/>
  <c r="H110" i="3"/>
  <c r="G109" i="3"/>
  <c r="D108" i="3"/>
  <c r="H106" i="3"/>
  <c r="G105" i="3"/>
  <c r="D104" i="3"/>
  <c r="F111" i="3"/>
  <c r="H109" i="3"/>
  <c r="F108" i="3"/>
  <c r="F107" i="3"/>
  <c r="H105" i="3"/>
  <c r="F104" i="3"/>
  <c r="E104" i="3"/>
  <c r="E108" i="3"/>
  <c r="E105" i="3"/>
  <c r="E109" i="3"/>
  <c r="H103" i="3"/>
  <c r="D103" i="3"/>
  <c r="E102" i="3"/>
  <c r="F101" i="3"/>
  <c r="G100" i="3"/>
  <c r="H99" i="3"/>
  <c r="D99" i="3"/>
  <c r="E98" i="3"/>
  <c r="F97" i="3"/>
  <c r="G96" i="3"/>
  <c r="H95" i="3"/>
  <c r="D95" i="3"/>
  <c r="E94" i="3"/>
  <c r="F93" i="3"/>
  <c r="G92" i="3"/>
  <c r="D105" i="3"/>
  <c r="D109" i="3"/>
  <c r="G106" i="3"/>
  <c r="G110" i="3"/>
  <c r="G103" i="3"/>
  <c r="H102" i="3"/>
  <c r="D102" i="3"/>
  <c r="E101" i="3"/>
  <c r="F100" i="3"/>
  <c r="G99" i="3"/>
  <c r="H98" i="3"/>
  <c r="D98" i="3"/>
  <c r="E97" i="3"/>
  <c r="F96" i="3"/>
  <c r="G95" i="3"/>
  <c r="H94" i="3"/>
  <c r="D94" i="3"/>
  <c r="E93" i="3"/>
  <c r="F92" i="3"/>
  <c r="E106" i="3"/>
  <c r="E110" i="3"/>
  <c r="E107" i="3"/>
  <c r="E111" i="3"/>
  <c r="F103" i="3"/>
  <c r="G102" i="3"/>
  <c r="H101" i="3"/>
  <c r="D101" i="3"/>
  <c r="E100" i="3"/>
  <c r="F99" i="3"/>
  <c r="G98" i="3"/>
  <c r="H97" i="3"/>
  <c r="D97" i="3"/>
  <c r="E96" i="3"/>
  <c r="F95" i="3"/>
  <c r="G94" i="3"/>
  <c r="H93" i="3"/>
  <c r="D93" i="3"/>
  <c r="E92" i="3"/>
  <c r="D107" i="3"/>
  <c r="D111" i="3"/>
  <c r="G104" i="3"/>
  <c r="G108" i="3"/>
  <c r="G101" i="3"/>
  <c r="F98" i="3"/>
  <c r="E95" i="3"/>
  <c r="D92" i="3"/>
  <c r="G97" i="3"/>
  <c r="E103" i="3"/>
  <c r="D100" i="3"/>
  <c r="H96" i="3"/>
  <c r="G93" i="3"/>
  <c r="F102" i="3"/>
  <c r="E99" i="3"/>
  <c r="D96" i="3"/>
  <c r="H92" i="3"/>
  <c r="H100" i="3"/>
  <c r="F94" i="3"/>
  <c r="I24" i="5"/>
  <c r="I26" i="5"/>
  <c r="O26" i="5"/>
  <c r="I22" i="5"/>
  <c r="O22" i="5"/>
  <c r="M70" i="3"/>
  <c r="M68" i="3"/>
  <c r="M64" i="3"/>
  <c r="M66" i="3"/>
  <c r="B9" i="5" s="1"/>
  <c r="M72" i="3"/>
  <c r="B15" i="5" s="1"/>
  <c r="M74" i="3"/>
  <c r="B17" i="5" s="1"/>
  <c r="M75" i="3"/>
  <c r="B18" i="5" s="1"/>
  <c r="M65" i="3"/>
  <c r="B8" i="5" s="1"/>
  <c r="M67" i="3"/>
  <c r="B10" i="5" s="1"/>
  <c r="M69" i="3"/>
  <c r="B12" i="5" s="1"/>
  <c r="M71" i="3"/>
  <c r="B14" i="5" s="1"/>
  <c r="M73" i="3"/>
  <c r="B16" i="5" s="1"/>
  <c r="B33" i="5" l="1"/>
  <c r="B32" i="5"/>
  <c r="I107" i="3"/>
  <c r="I104" i="3"/>
  <c r="I109" i="3"/>
  <c r="I105" i="3"/>
  <c r="I110" i="3"/>
  <c r="I111" i="3"/>
  <c r="I108" i="3"/>
  <c r="I106" i="3"/>
  <c r="H12" i="5"/>
  <c r="O12" i="5" s="1"/>
  <c r="H17" i="5"/>
  <c r="O17" i="5" s="1"/>
  <c r="N8" i="1"/>
  <c r="B11" i="5"/>
  <c r="H10" i="5"/>
  <c r="O10" i="5" s="1"/>
  <c r="H15" i="5"/>
  <c r="O15" i="5" s="1"/>
  <c r="N10" i="1"/>
  <c r="B13" i="5"/>
  <c r="H16" i="5"/>
  <c r="O16" i="5" s="1"/>
  <c r="H8" i="5"/>
  <c r="O8" i="5" s="1"/>
  <c r="H9" i="5"/>
  <c r="O9" i="5" s="1"/>
  <c r="H14" i="5"/>
  <c r="O14" i="5" s="1"/>
  <c r="H18" i="5"/>
  <c r="O18" i="5" s="1"/>
  <c r="N4" i="1"/>
  <c r="B7" i="5"/>
  <c r="I94" i="3"/>
  <c r="N13" i="1"/>
  <c r="N5" i="1"/>
  <c r="I100" i="3"/>
  <c r="N12" i="1"/>
  <c r="N9" i="1"/>
  <c r="N7" i="1"/>
  <c r="I102" i="3"/>
  <c r="N14" i="1"/>
  <c r="N11" i="1"/>
  <c r="N15" i="1"/>
  <c r="N6" i="1"/>
  <c r="L33" i="3"/>
  <c r="K33" i="3"/>
  <c r="J33" i="3"/>
  <c r="I33" i="3"/>
  <c r="H33" i="3"/>
  <c r="G33" i="3"/>
  <c r="F33" i="3"/>
  <c r="E33" i="3"/>
  <c r="D33" i="3"/>
  <c r="I8" i="5" l="1"/>
  <c r="I10" i="5"/>
  <c r="I17" i="5"/>
  <c r="N29" i="1"/>
  <c r="N30" i="1"/>
  <c r="G55" i="3"/>
  <c r="G54" i="3"/>
  <c r="F53" i="3"/>
  <c r="H51" i="3"/>
  <c r="G50" i="3"/>
  <c r="F49" i="3"/>
  <c r="F55" i="3"/>
  <c r="F54" i="3"/>
  <c r="E53" i="3"/>
  <c r="G51" i="3"/>
  <c r="F50" i="3"/>
  <c r="H48" i="3"/>
  <c r="D37" i="3"/>
  <c r="H55" i="3"/>
  <c r="H54" i="3"/>
  <c r="H53" i="3"/>
  <c r="F52" i="3"/>
  <c r="H50" i="3"/>
  <c r="G49" i="3"/>
  <c r="D48" i="3"/>
  <c r="D55" i="3"/>
  <c r="D54" i="3"/>
  <c r="H52" i="3"/>
  <c r="F51" i="3"/>
  <c r="H49" i="3"/>
  <c r="F48" i="3"/>
  <c r="E51" i="3"/>
  <c r="G48" i="3"/>
  <c r="G52" i="3"/>
  <c r="E54" i="3"/>
  <c r="E52" i="3"/>
  <c r="E47" i="3"/>
  <c r="F46" i="3"/>
  <c r="G45" i="3"/>
  <c r="H44" i="3"/>
  <c r="D44" i="3"/>
  <c r="E43" i="3"/>
  <c r="F42" i="3"/>
  <c r="G41" i="3"/>
  <c r="H40" i="3"/>
  <c r="D40" i="3"/>
  <c r="E39" i="3"/>
  <c r="F38" i="3"/>
  <c r="G37" i="3"/>
  <c r="G36" i="3"/>
  <c r="G53" i="3"/>
  <c r="E49" i="3"/>
  <c r="D53" i="3"/>
  <c r="D52" i="3"/>
  <c r="H47" i="3"/>
  <c r="D47" i="3"/>
  <c r="E46" i="3"/>
  <c r="F45" i="3"/>
  <c r="G44" i="3"/>
  <c r="H43" i="3"/>
  <c r="D43" i="3"/>
  <c r="E42" i="3"/>
  <c r="F41" i="3"/>
  <c r="G40" i="3"/>
  <c r="H39" i="3"/>
  <c r="D39" i="3"/>
  <c r="E38" i="3"/>
  <c r="F37" i="3"/>
  <c r="F36" i="3"/>
  <c r="F47" i="3"/>
  <c r="D49" i="3"/>
  <c r="E55" i="3"/>
  <c r="E48" i="3"/>
  <c r="G47" i="3"/>
  <c r="H46" i="3"/>
  <c r="D46" i="3"/>
  <c r="E45" i="3"/>
  <c r="F44" i="3"/>
  <c r="G43" i="3"/>
  <c r="H42" i="3"/>
  <c r="D42" i="3"/>
  <c r="E41" i="3"/>
  <c r="F40" i="3"/>
  <c r="G39" i="3"/>
  <c r="H38" i="3"/>
  <c r="D38" i="3"/>
  <c r="E37" i="3"/>
  <c r="E36" i="3"/>
  <c r="D50" i="3"/>
  <c r="D51" i="3"/>
  <c r="E50" i="3"/>
  <c r="G46" i="3"/>
  <c r="F43" i="3"/>
  <c r="E40" i="3"/>
  <c r="H36" i="3"/>
  <c r="H45" i="3"/>
  <c r="D36" i="3"/>
  <c r="D45" i="3"/>
  <c r="H41" i="3"/>
  <c r="G38" i="3"/>
  <c r="E44" i="3"/>
  <c r="D41" i="3"/>
  <c r="H37" i="3"/>
  <c r="G42" i="3"/>
  <c r="F39" i="3"/>
  <c r="I12" i="5"/>
  <c r="I16" i="5"/>
  <c r="H33" i="5"/>
  <c r="O33" i="5" s="1"/>
  <c r="H11" i="5"/>
  <c r="O11" i="5" s="1"/>
  <c r="I18" i="5"/>
  <c r="I9" i="5"/>
  <c r="H13" i="5"/>
  <c r="O13" i="5" s="1"/>
  <c r="I15" i="5"/>
  <c r="I14" i="5"/>
  <c r="H32" i="5"/>
  <c r="O32" i="5" s="1"/>
  <c r="H7" i="5"/>
  <c r="O7" i="5" s="1"/>
  <c r="I99" i="3"/>
  <c r="I103" i="3"/>
  <c r="I101" i="3"/>
  <c r="I96" i="3"/>
  <c r="I93" i="3"/>
  <c r="I92" i="3"/>
  <c r="I98" i="3"/>
  <c r="I97" i="3"/>
  <c r="I95" i="3"/>
  <c r="M11" i="3"/>
  <c r="M15" i="3"/>
  <c r="M19" i="3"/>
  <c r="M8" i="3"/>
  <c r="M12" i="3"/>
  <c r="M16" i="3"/>
  <c r="M9" i="3"/>
  <c r="M13" i="3"/>
  <c r="M17" i="3"/>
  <c r="M10" i="3"/>
  <c r="M14" i="3"/>
  <c r="M18" i="3"/>
  <c r="I50" i="3" l="1"/>
  <c r="I53" i="3"/>
  <c r="I48" i="3"/>
  <c r="I38" i="3"/>
  <c r="I49" i="3"/>
  <c r="I54" i="3"/>
  <c r="I51" i="3"/>
  <c r="I52" i="3"/>
  <c r="I55" i="3"/>
  <c r="I11" i="5"/>
  <c r="I33" i="5"/>
  <c r="I32" i="5"/>
  <c r="I13" i="5"/>
  <c r="I7" i="5"/>
  <c r="I46" i="3"/>
  <c r="I37" i="3"/>
  <c r="I42" i="3"/>
  <c r="I44" i="3"/>
  <c r="I40" i="3"/>
  <c r="I41" i="3"/>
  <c r="I47" i="3"/>
  <c r="I45" i="3"/>
  <c r="I36" i="3"/>
  <c r="I43" i="3"/>
  <c r="I39" i="3"/>
  <c r="B18" i="4"/>
  <c r="B17" i="4"/>
  <c r="B16" i="4"/>
  <c r="H16" i="4" s="1"/>
  <c r="B14" i="4"/>
  <c r="H14" i="4" s="1"/>
  <c r="B13" i="4"/>
  <c r="B12" i="4"/>
  <c r="H12" i="4" s="1"/>
  <c r="B11" i="4"/>
  <c r="B10" i="4"/>
  <c r="B9" i="4"/>
  <c r="B8" i="4"/>
  <c r="H8" i="4" s="1"/>
  <c r="B7" i="4"/>
  <c r="B33" i="4" l="1"/>
  <c r="B32" i="4"/>
  <c r="H18" i="4"/>
  <c r="O18" i="4" s="1"/>
  <c r="I8" i="4"/>
  <c r="O8" i="4"/>
  <c r="I12" i="4"/>
  <c r="O12" i="4"/>
  <c r="I16" i="4"/>
  <c r="O16" i="4"/>
  <c r="H10" i="4"/>
  <c r="O10" i="4" s="1"/>
  <c r="I14" i="4"/>
  <c r="O14" i="4"/>
  <c r="H7" i="4"/>
  <c r="O7" i="4" s="1"/>
  <c r="H9" i="4"/>
  <c r="O9" i="4" s="1"/>
  <c r="H11" i="4"/>
  <c r="O11" i="4" s="1"/>
  <c r="H13" i="4"/>
  <c r="O13" i="4" s="1"/>
  <c r="B15" i="4"/>
  <c r="H17" i="4"/>
  <c r="O17" i="4" s="1"/>
  <c r="I7" i="4" l="1"/>
  <c r="I10" i="4"/>
  <c r="I18" i="4"/>
  <c r="I11" i="4"/>
  <c r="H15" i="4"/>
  <c r="O15" i="4" s="1"/>
  <c r="I17" i="4"/>
  <c r="I13" i="4"/>
  <c r="I9" i="4"/>
  <c r="I15" i="4" l="1"/>
  <c r="H33" i="4"/>
  <c r="H32" i="4"/>
  <c r="I32" i="4" l="1"/>
  <c r="O33" i="4"/>
  <c r="O32" i="4"/>
  <c r="I33" i="4"/>
  <c r="J43" i="5" l="1"/>
  <c r="I43" i="5" s="1"/>
  <c r="J47" i="5"/>
  <c r="B47" i="5" s="1"/>
  <c r="H47" i="5" s="1"/>
  <c r="I47" i="5" s="1"/>
  <c r="J38" i="5" l="1"/>
  <c r="I38" i="5" s="1"/>
  <c r="J55" i="5"/>
  <c r="B55" i="5" s="1"/>
  <c r="H55" i="5" s="1"/>
  <c r="I55" i="5" s="1"/>
  <c r="J54" i="5"/>
  <c r="B54" i="5" s="1"/>
  <c r="H54" i="5" s="1"/>
  <c r="I54" i="5" s="1"/>
  <c r="J39" i="5"/>
  <c r="I39" i="5" s="1"/>
  <c r="J42" i="5"/>
  <c r="I42" i="5" s="1"/>
  <c r="J62" i="5"/>
  <c r="B62" i="5" s="1"/>
  <c r="H62" i="5" s="1"/>
  <c r="I62" i="5" s="1"/>
  <c r="J40" i="5"/>
  <c r="I40" i="5" s="1"/>
  <c r="J59" i="5"/>
  <c r="B59" i="5" s="1"/>
  <c r="H59" i="5" s="1"/>
  <c r="I59" i="5" s="1"/>
  <c r="J50" i="5"/>
  <c r="B50" i="5" s="1"/>
  <c r="H50" i="5" s="1"/>
  <c r="I50" i="5" s="1"/>
  <c r="J46" i="5"/>
  <c r="H46" i="5" s="1"/>
  <c r="I46" i="5" s="1"/>
  <c r="J48" i="5"/>
  <c r="B48" i="5" s="1"/>
  <c r="H48" i="5" s="1"/>
  <c r="I48" i="5" s="1"/>
  <c r="J44" i="5" l="1"/>
  <c r="H44" i="5" s="1"/>
  <c r="I44" i="5" s="1"/>
  <c r="J67" i="5"/>
  <c r="B67" i="5" s="1"/>
  <c r="H67" i="5" s="1"/>
  <c r="I67" i="5" s="1"/>
  <c r="J66" i="5"/>
  <c r="J51" i="5"/>
  <c r="B51" i="5" s="1"/>
  <c r="H51" i="5" s="1"/>
  <c r="I51" i="5" s="1"/>
  <c r="J45" i="4"/>
  <c r="B45" i="4" s="1"/>
  <c r="H45" i="4" s="1"/>
  <c r="I45" i="4" s="1"/>
  <c r="B40" i="4"/>
  <c r="H40" i="4" s="1"/>
  <c r="I40" i="4" s="1"/>
  <c r="J44" i="4"/>
  <c r="B44" i="4" s="1"/>
  <c r="H44" i="4" s="1"/>
  <c r="I44" i="4" s="1"/>
  <c r="J49" i="4"/>
  <c r="B49" i="4" s="1"/>
  <c r="H49" i="4" s="1"/>
  <c r="I49" i="4" s="1"/>
  <c r="J43" i="4"/>
  <c r="B41" i="4"/>
  <c r="H41" i="4" s="1"/>
  <c r="I41" i="4" s="1"/>
  <c r="B42" i="4"/>
  <c r="H42" i="4" s="1"/>
  <c r="I42" i="4" s="1"/>
  <c r="J52" i="5"/>
  <c r="B52" i="5" s="1"/>
  <c r="H52" i="5" s="1"/>
  <c r="I52" i="5" s="1"/>
  <c r="B38" i="4"/>
  <c r="H38" i="4" s="1"/>
  <c r="I38" i="4" s="1"/>
  <c r="J47" i="4"/>
  <c r="B47" i="4" s="1"/>
  <c r="H47" i="4" s="1"/>
  <c r="I47" i="4" s="1"/>
  <c r="B39" i="4"/>
  <c r="H39" i="4" s="1"/>
  <c r="I39" i="4" s="1"/>
  <c r="J41" i="5"/>
  <c r="I41" i="5" s="1"/>
  <c r="J63" i="5"/>
  <c r="B63" i="5" s="1"/>
  <c r="H63" i="5" s="1"/>
  <c r="I63" i="5" s="1"/>
  <c r="J49" i="5"/>
  <c r="B49" i="5" s="1"/>
  <c r="H49" i="5" s="1"/>
  <c r="I49" i="5" s="1"/>
  <c r="J58" i="5"/>
  <c r="B58" i="5" s="1"/>
  <c r="H58" i="5" s="1"/>
  <c r="I58" i="5" s="1"/>
  <c r="J45" i="5"/>
  <c r="H45" i="5" s="1"/>
  <c r="I45" i="5" s="1"/>
  <c r="J64" i="5"/>
  <c r="B64" i="5" s="1"/>
  <c r="H64" i="5" s="1"/>
  <c r="I64" i="5" s="1"/>
  <c r="J60" i="5"/>
  <c r="B60" i="5" s="1"/>
  <c r="H60" i="5" s="1"/>
  <c r="I60" i="5" s="1"/>
  <c r="I70" i="5" l="1"/>
  <c r="J70" i="5" s="1"/>
  <c r="J48" i="4"/>
  <c r="B48" i="4" s="1"/>
  <c r="H48" i="4" s="1"/>
  <c r="I48" i="4" s="1"/>
  <c r="B43" i="4"/>
  <c r="H43" i="4"/>
  <c r="I43" i="4" s="1"/>
  <c r="J46" i="4"/>
  <c r="B46" i="4" s="1"/>
  <c r="H46" i="4" s="1"/>
  <c r="I46" i="4" s="1"/>
  <c r="B66" i="5"/>
  <c r="H66" i="5" s="1"/>
  <c r="I66" i="5" s="1"/>
  <c r="J56" i="5"/>
  <c r="B56" i="5" s="1"/>
  <c r="H56" i="5" s="1"/>
  <c r="I56" i="5" s="1"/>
  <c r="J64" i="4"/>
  <c r="B64" i="4" s="1"/>
  <c r="I64" i="4" s="1"/>
  <c r="J50" i="4"/>
  <c r="B50" i="4" s="1"/>
  <c r="H50" i="4" s="1"/>
  <c r="I50" i="4" s="1"/>
  <c r="J51" i="4"/>
  <c r="B51" i="4" s="1"/>
  <c r="H51" i="4" s="1"/>
  <c r="I51" i="4" s="1"/>
  <c r="J62" i="4"/>
  <c r="B62" i="4" s="1"/>
  <c r="I62" i="4" s="1"/>
  <c r="J63" i="4"/>
  <c r="B63" i="4" s="1"/>
  <c r="I63" i="4" s="1"/>
  <c r="J60" i="4"/>
  <c r="B60" i="4" s="1"/>
  <c r="H60" i="4" s="1"/>
  <c r="I60" i="4" s="1"/>
  <c r="J53" i="4"/>
  <c r="J59" i="4"/>
  <c r="B59" i="4" s="1"/>
  <c r="H59" i="4" s="1"/>
  <c r="I59" i="4" s="1"/>
  <c r="J61" i="4"/>
  <c r="B61" i="4" s="1"/>
  <c r="H61" i="4" s="1"/>
  <c r="I61" i="4" s="1"/>
  <c r="J54" i="4"/>
  <c r="B54" i="4" s="1"/>
  <c r="H54" i="4" s="1"/>
  <c r="I54" i="4" s="1"/>
  <c r="J56" i="4"/>
  <c r="B56" i="4" s="1"/>
  <c r="H56" i="4" s="1"/>
  <c r="I56" i="4" s="1"/>
  <c r="J52" i="4"/>
  <c r="B52" i="4" s="1"/>
  <c r="H52" i="4" s="1"/>
  <c r="I52" i="4" s="1"/>
  <c r="J57" i="4"/>
  <c r="B57" i="4" s="1"/>
  <c r="H57" i="4" s="1"/>
  <c r="I57" i="4" s="1"/>
  <c r="J58" i="4"/>
  <c r="B58" i="4" s="1"/>
  <c r="H58" i="4" s="1"/>
  <c r="I58" i="4" s="1"/>
  <c r="J55" i="4"/>
  <c r="B55" i="4" s="1"/>
  <c r="H55" i="4" s="1"/>
  <c r="I55" i="4" s="1"/>
  <c r="J65" i="5"/>
  <c r="B65" i="5" s="1"/>
  <c r="H65" i="5" s="1"/>
  <c r="I65" i="5" s="1"/>
  <c r="J61" i="5"/>
  <c r="B61" i="5" s="1"/>
  <c r="H61" i="5" s="1"/>
  <c r="I61" i="5" s="1"/>
  <c r="J53" i="5"/>
  <c r="B53" i="5" s="1"/>
  <c r="H53" i="5" s="1"/>
  <c r="I53" i="5" s="1"/>
  <c r="J57" i="5"/>
  <c r="B57" i="5" s="1"/>
  <c r="H57" i="5" s="1"/>
  <c r="I57" i="5" s="1"/>
  <c r="B53" i="4" l="1"/>
  <c r="B68" i="4" s="1"/>
  <c r="H53" i="4"/>
  <c r="I53" i="4" s="1"/>
  <c r="I68" i="4" s="1"/>
  <c r="J68" i="4" s="1"/>
  <c r="J68" i="5"/>
  <c r="B68" i="5" s="1"/>
  <c r="H68" i="5" s="1"/>
  <c r="I68" i="5" s="1"/>
  <c r="I72" i="5" s="1"/>
  <c r="J72" i="5" s="1"/>
</calcChain>
</file>

<file path=xl/comments1.xml><?xml version="1.0" encoding="utf-8"?>
<comments xmlns="http://schemas.openxmlformats.org/spreadsheetml/2006/main">
  <authors>
    <author>Sailers, Bruce L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Input data by Revenue Class is needed and therefore counts are taken from the data on the kwhtoCC tab</t>
        </r>
      </text>
    </comment>
  </commentList>
</comments>
</file>

<file path=xl/comments2.xml><?xml version="1.0" encoding="utf-8"?>
<comments xmlns="http://schemas.openxmlformats.org/spreadsheetml/2006/main">
  <authors>
    <author>Sailers, Bruce L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all of the 02 records are for corrections and they drop off in November.  These records will be combined with 01 since it is not reasonable to track them separately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These are 0 kwh bills and are revenue corrections.  They should not add to the bill count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These are 0 kwh bills and are revenue corrections.  They should not add to the bill count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These are 0 kwh bills and are revenue corrections.  They should not add to the bill count</t>
        </r>
      </text>
    </comment>
  </commentList>
</comments>
</file>

<file path=xl/comments3.xml><?xml version="1.0" encoding="utf-8"?>
<comments xmlns="http://schemas.openxmlformats.org/spreadsheetml/2006/main">
  <authors>
    <author>Sailers, Bruce L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Have to line up the formulas each year to use the allocators you want.  There isn't a lookup for the calendar month incorporated here.</t>
        </r>
      </text>
    </comment>
  </commentList>
</comments>
</file>

<file path=xl/comments4.xml><?xml version="1.0" encoding="utf-8"?>
<comments xmlns="http://schemas.openxmlformats.org/spreadsheetml/2006/main">
  <authors>
    <author>Sailers, Bruce L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Sailers, Bruce L:</t>
        </r>
        <r>
          <rPr>
            <sz val="9"/>
            <color indexed="81"/>
            <rFont val="Tahoma"/>
            <family val="2"/>
          </rPr>
          <t xml:space="preserve">
Have to line up the formulas each year to use the allocators you want.  There isn't a lookup for the calendar month incorporated here.</t>
        </r>
      </text>
    </comment>
  </commentList>
</comments>
</file>

<file path=xl/sharedStrings.xml><?xml version="1.0" encoding="utf-8"?>
<sst xmlns="http://schemas.openxmlformats.org/spreadsheetml/2006/main" count="296" uniqueCount="73">
  <si>
    <t>BILLPER</t>
  </si>
  <si>
    <t>RATEABBR</t>
  </si>
  <si>
    <t>_TYPE_</t>
  </si>
  <si>
    <t>_FREQ_</t>
  </si>
  <si>
    <t>BkWH</t>
  </si>
  <si>
    <t>TOTALREV</t>
  </si>
  <si>
    <t>BILLS</t>
  </si>
  <si>
    <t>BILLS2</t>
  </si>
  <si>
    <t>RS</t>
  </si>
  <si>
    <t>Total</t>
  </si>
  <si>
    <t>KWH</t>
  </si>
  <si>
    <t>Revenue Classs to Customer Class Table</t>
  </si>
  <si>
    <t>00</t>
  </si>
  <si>
    <t>RESIDENTIAL</t>
  </si>
  <si>
    <t>01</t>
  </si>
  <si>
    <t>COMMERCIAL</t>
  </si>
  <si>
    <t>02</t>
  </si>
  <si>
    <t>04</t>
  </si>
  <si>
    <t>INDUSTRIAL</t>
  </si>
  <si>
    <t>15</t>
  </si>
  <si>
    <t>SL</t>
  </si>
  <si>
    <t>16</t>
  </si>
  <si>
    <t>OPA</t>
  </si>
  <si>
    <t>17</t>
  </si>
  <si>
    <t>18</t>
  </si>
  <si>
    <t>60</t>
  </si>
  <si>
    <t>61</t>
  </si>
  <si>
    <t>62</t>
  </si>
  <si>
    <t>64</t>
  </si>
  <si>
    <t>66</t>
  </si>
  <si>
    <t>67</t>
  </si>
  <si>
    <t>68</t>
  </si>
  <si>
    <t>70</t>
  </si>
  <si>
    <t>71</t>
  </si>
  <si>
    <t>72</t>
  </si>
  <si>
    <t>74</t>
  </si>
  <si>
    <t>76</t>
  </si>
  <si>
    <t>77</t>
  </si>
  <si>
    <t>78</t>
  </si>
  <si>
    <t>90</t>
  </si>
  <si>
    <t>91</t>
  </si>
  <si>
    <t>92</t>
  </si>
  <si>
    <t>94</t>
  </si>
  <si>
    <t>96</t>
  </si>
  <si>
    <t>97</t>
  </si>
  <si>
    <t>98</t>
  </si>
  <si>
    <t>Check</t>
  </si>
  <si>
    <t>REVCLASS</t>
  </si>
  <si>
    <t>Bills</t>
  </si>
  <si>
    <t>Customer Class Breakout of KWH and Bills (Used as input to allocate forecasted customer class information to rate schedules)</t>
  </si>
  <si>
    <t>Data Fix</t>
  </si>
  <si>
    <t>Energy Allocation:</t>
  </si>
  <si>
    <t>Actual kWh</t>
  </si>
  <si>
    <t>Allocators:</t>
  </si>
  <si>
    <t>Forecast kWh</t>
  </si>
  <si>
    <t>Adjusted</t>
  </si>
  <si>
    <t>Rounding Error</t>
  </si>
  <si>
    <t>Forecast Total</t>
  </si>
  <si>
    <t>Actual + Forecast</t>
  </si>
  <si>
    <t>RS BKWH</t>
  </si>
  <si>
    <t>Forecasted KWH Billing Determinants</t>
  </si>
  <si>
    <t>Forecasted BILLS Billing Determinants</t>
  </si>
  <si>
    <t>Actual BILLS</t>
  </si>
  <si>
    <t>RS BILLS</t>
  </si>
  <si>
    <t>Forecast BILLS</t>
  </si>
  <si>
    <t>Summary</t>
  </si>
  <si>
    <t xml:space="preserve">RS BILLS </t>
  </si>
  <si>
    <t>6 Mos 12/16 to 5/17</t>
  </si>
  <si>
    <t>Base 12/16 to 11/17</t>
  </si>
  <si>
    <t>12/2016 to 5/2017</t>
  </si>
  <si>
    <t>12/2016 to 11/2017</t>
  </si>
  <si>
    <t>Forecast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</si>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</sst>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0" fillId="3" borderId="0" xfId="1" applyNumberFormat="1" applyFont="1" applyFill="1"/>
    <xf numFmtId="0" fontId="0" fillId="3" borderId="0" xfId="0" applyFill="1"/>
    <xf numFmtId="14" fontId="0" fillId="0" borderId="0" xfId="0" applyNumberFormat="1"/>
    <xf numFmtId="164" fontId="0" fillId="3" borderId="0" xfId="0" applyNumberFormat="1" applyFill="1"/>
    <xf numFmtId="164" fontId="0" fillId="2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 applyFill="1"/>
    <xf numFmtId="164" fontId="0" fillId="4" borderId="0" xfId="1" applyNumberFormat="1" applyFont="1" applyFill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14" fontId="0" fillId="0" borderId="0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ocators%20for%20Customer%20Class%20to%20Rate%20Schedules%20-%20w%20Fixed%20SL%20KWH%20Addr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M"/>
      <sheetName val="IND"/>
      <sheetName val="OPA"/>
      <sheetName val="SL"/>
      <sheetName val="Fixed SL"/>
      <sheetName val="Forecast kWh"/>
      <sheetName val="RAC KWH"/>
      <sheetName val="RES Bills"/>
      <sheetName val="COM Bills"/>
      <sheetName val="IND Bills"/>
      <sheetName val="OPA Bills"/>
      <sheetName val="SL Bills"/>
      <sheetName val="Forecast Bills"/>
      <sheetName val="RAC Bills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Z10">
            <v>127854932</v>
          </cell>
        </row>
        <row r="11">
          <cell r="Z11">
            <v>162515726</v>
          </cell>
        </row>
        <row r="12">
          <cell r="Z12">
            <v>127226444</v>
          </cell>
        </row>
        <row r="13">
          <cell r="Z13">
            <v>138405463</v>
          </cell>
        </row>
        <row r="14">
          <cell r="Z14">
            <v>113037083</v>
          </cell>
        </row>
        <row r="15">
          <cell r="Z15">
            <v>96260912</v>
          </cell>
        </row>
        <row r="16">
          <cell r="Z16">
            <v>145912617</v>
          </cell>
        </row>
        <row r="17">
          <cell r="Z17">
            <v>156725690</v>
          </cell>
        </row>
        <row r="18">
          <cell r="Z18">
            <v>148189784</v>
          </cell>
        </row>
        <row r="19">
          <cell r="Z19">
            <v>84311495</v>
          </cell>
        </row>
        <row r="20">
          <cell r="Z20">
            <v>81996687</v>
          </cell>
        </row>
        <row r="21">
          <cell r="Z21">
            <v>86940431</v>
          </cell>
        </row>
        <row r="22">
          <cell r="Z22">
            <v>130753705</v>
          </cell>
        </row>
        <row r="23">
          <cell r="Z23">
            <v>164287585</v>
          </cell>
        </row>
        <row r="24">
          <cell r="Z24">
            <v>127926665</v>
          </cell>
        </row>
        <row r="25">
          <cell r="Z25">
            <v>140343746</v>
          </cell>
        </row>
        <row r="26">
          <cell r="Z26">
            <v>112260781</v>
          </cell>
        </row>
        <row r="27">
          <cell r="Z27">
            <v>97984934</v>
          </cell>
        </row>
        <row r="28">
          <cell r="Z28">
            <v>147769669</v>
          </cell>
        </row>
        <row r="29">
          <cell r="Z29">
            <v>157857022</v>
          </cell>
        </row>
        <row r="30">
          <cell r="Z30">
            <v>150317833</v>
          </cell>
        </row>
        <row r="31">
          <cell r="Z31">
            <v>85321895</v>
          </cell>
        </row>
      </sheetData>
      <sheetData sheetId="7">
        <row r="8">
          <cell r="Z8">
            <v>127530604</v>
          </cell>
        </row>
        <row r="9">
          <cell r="Z9">
            <v>153661299</v>
          </cell>
        </row>
        <row r="10">
          <cell r="Z10">
            <v>118044660</v>
          </cell>
        </row>
        <row r="11">
          <cell r="Z11">
            <v>106510899</v>
          </cell>
        </row>
        <row r="12">
          <cell r="Z12">
            <v>93104357</v>
          </cell>
        </row>
        <row r="13">
          <cell r="Z13">
            <v>89599655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Z10">
            <v>126816</v>
          </cell>
        </row>
        <row r="11">
          <cell r="Z11">
            <v>126989</v>
          </cell>
        </row>
        <row r="12">
          <cell r="Z12">
            <v>126965</v>
          </cell>
        </row>
        <row r="13">
          <cell r="Z13">
            <v>127123</v>
          </cell>
        </row>
        <row r="14">
          <cell r="Z14">
            <v>127241</v>
          </cell>
        </row>
        <row r="15">
          <cell r="Z15">
            <v>127357</v>
          </cell>
        </row>
        <row r="16">
          <cell r="Z16">
            <v>127745</v>
          </cell>
        </row>
        <row r="17">
          <cell r="Z17">
            <v>127936</v>
          </cell>
        </row>
        <row r="18">
          <cell r="Z18">
            <v>127849</v>
          </cell>
        </row>
        <row r="19">
          <cell r="Z19">
            <v>128103</v>
          </cell>
        </row>
        <row r="20">
          <cell r="Z20">
            <v>127418</v>
          </cell>
        </row>
        <row r="21">
          <cell r="Z21">
            <v>127175</v>
          </cell>
        </row>
        <row r="22">
          <cell r="Z22">
            <v>127437</v>
          </cell>
        </row>
        <row r="23">
          <cell r="Z23">
            <v>127610</v>
          </cell>
        </row>
        <row r="24">
          <cell r="Z24">
            <v>127584</v>
          </cell>
        </row>
        <row r="25">
          <cell r="Z25">
            <v>127742</v>
          </cell>
        </row>
        <row r="26">
          <cell r="Z26">
            <v>127860</v>
          </cell>
        </row>
        <row r="27">
          <cell r="Z27">
            <v>127976</v>
          </cell>
        </row>
        <row r="28">
          <cell r="Z28">
            <v>128363</v>
          </cell>
        </row>
        <row r="29">
          <cell r="Z29">
            <v>128553</v>
          </cell>
        </row>
        <row r="30">
          <cell r="Z30">
            <v>128464</v>
          </cell>
        </row>
        <row r="31">
          <cell r="Z31">
            <v>128717</v>
          </cell>
        </row>
      </sheetData>
      <sheetData sheetId="14">
        <row r="5">
          <cell r="Z5">
            <v>126479</v>
          </cell>
        </row>
        <row r="6">
          <cell r="Z6">
            <v>126768</v>
          </cell>
        </row>
        <row r="7">
          <cell r="Z7">
            <v>126736</v>
          </cell>
        </row>
        <row r="8">
          <cell r="Z8">
            <v>127119</v>
          </cell>
        </row>
        <row r="9">
          <cell r="Z9">
            <v>127310</v>
          </cell>
        </row>
        <row r="10">
          <cell r="Z10">
            <v>126784</v>
          </cell>
        </row>
        <row r="11">
          <cell r="Z11">
            <v>127495</v>
          </cell>
        </row>
        <row r="12">
          <cell r="Z12">
            <v>126851</v>
          </cell>
        </row>
        <row r="13">
          <cell r="Z13">
            <v>127147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"/>
  <sheetViews>
    <sheetView tabSelected="1" workbookViewId="0"/>
  </sheetViews>
  <sheetFormatPr defaultRowHeight="15" x14ac:dyDescent="0.25"/>
  <cols>
    <col min="1" max="1" width="10.7109375" bestFit="1" customWidth="1"/>
    <col min="2" max="2" width="10.140625" bestFit="1" customWidth="1"/>
    <col min="3" max="3" width="7.140625" bestFit="1" customWidth="1"/>
    <col min="4" max="4" width="7.5703125" bestFit="1" customWidth="1"/>
    <col min="5" max="5" width="10" bestFit="1" customWidth="1"/>
    <col min="6" max="6" width="12" bestFit="1" customWidth="1"/>
    <col min="7" max="8" width="7" bestFit="1" customWidth="1"/>
    <col min="11" max="11" width="18.28515625" bestFit="1" customWidth="1"/>
    <col min="12" max="12" width="14.28515625" bestFit="1" customWidth="1"/>
    <col min="13" max="13" width="12.5703125" bestFit="1" customWidth="1"/>
    <col min="14" max="15" width="10.5703125" bestFit="1" customWidth="1"/>
    <col min="18" max="18" width="16.85546875" bestFit="1" customWidth="1"/>
    <col min="19" max="19" width="12.5703125" bestFit="1" customWidth="1"/>
    <col min="20" max="20" width="10.5703125" bestFit="1" customWidth="1"/>
    <col min="23" max="23" width="15.140625" customWidth="1"/>
    <col min="24" max="24" width="12.5703125" bestFit="1" customWidth="1"/>
    <col min="25" max="25" width="10.5703125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K1" t="s">
        <v>65</v>
      </c>
    </row>
    <row r="2" spans="1:25" x14ac:dyDescent="0.25">
      <c r="A2" s="10">
        <v>42370</v>
      </c>
      <c r="B2" t="s">
        <v>8</v>
      </c>
      <c r="C2">
        <v>0</v>
      </c>
      <c r="D2">
        <v>127118</v>
      </c>
      <c r="E2">
        <v>144113298</v>
      </c>
      <c r="F2">
        <v>11949651.829999899</v>
      </c>
    </row>
    <row r="3" spans="1:25" x14ac:dyDescent="0.25">
      <c r="A3" s="10">
        <v>42401</v>
      </c>
      <c r="B3" t="s">
        <v>8</v>
      </c>
      <c r="C3">
        <v>0</v>
      </c>
      <c r="D3">
        <v>127420</v>
      </c>
      <c r="E3">
        <v>136139948</v>
      </c>
      <c r="F3">
        <v>12204580.2300003</v>
      </c>
      <c r="K3" t="s">
        <v>0</v>
      </c>
      <c r="L3" t="s">
        <v>4</v>
      </c>
      <c r="M3" t="s">
        <v>5</v>
      </c>
      <c r="N3" t="s">
        <v>6</v>
      </c>
    </row>
    <row r="4" spans="1:25" x14ac:dyDescent="0.25">
      <c r="A4" s="10">
        <v>42430</v>
      </c>
      <c r="B4" t="s">
        <v>8</v>
      </c>
      <c r="C4">
        <v>0</v>
      </c>
      <c r="D4">
        <v>127564</v>
      </c>
      <c r="E4">
        <v>110446083</v>
      </c>
      <c r="F4">
        <v>9894345.0299997404</v>
      </c>
      <c r="K4" s="10">
        <v>42370</v>
      </c>
      <c r="L4" s="1">
        <f t="shared" ref="L4:L27" si="0">SUMIFS($E$2:$E$100,$A$2:$A$100,$K4)</f>
        <v>144113298</v>
      </c>
      <c r="M4" s="1">
        <f t="shared" ref="M4:M27" si="1">SUMIFS($F$2:$F$100,$A$2:$A$100,$K4)</f>
        <v>11949651.829999899</v>
      </c>
      <c r="N4" s="1">
        <f>KWHtoCC!M64</f>
        <v>127121</v>
      </c>
      <c r="O4" s="1"/>
      <c r="R4" s="1"/>
      <c r="S4" s="1"/>
      <c r="T4" s="1"/>
      <c r="W4" s="1"/>
      <c r="X4" s="1"/>
      <c r="Y4" s="1"/>
    </row>
    <row r="5" spans="1:25" x14ac:dyDescent="0.25">
      <c r="A5" s="10">
        <v>42461</v>
      </c>
      <c r="B5" t="s">
        <v>8</v>
      </c>
      <c r="C5">
        <v>0</v>
      </c>
      <c r="D5">
        <v>127621</v>
      </c>
      <c r="E5">
        <v>92604082</v>
      </c>
      <c r="F5">
        <v>8179495.6299997503</v>
      </c>
      <c r="K5" s="10">
        <v>42401</v>
      </c>
      <c r="L5" s="1">
        <f t="shared" si="0"/>
        <v>136139948</v>
      </c>
      <c r="M5" s="1">
        <f t="shared" si="1"/>
        <v>12204580.2300003</v>
      </c>
      <c r="N5" s="1">
        <f>KWHtoCC!M65</f>
        <v>127423</v>
      </c>
      <c r="O5" s="1"/>
      <c r="R5" s="1"/>
      <c r="S5" s="1"/>
      <c r="T5" s="1"/>
      <c r="W5" s="1"/>
      <c r="X5" s="1"/>
      <c r="Y5" s="1"/>
    </row>
    <row r="6" spans="1:25" x14ac:dyDescent="0.25">
      <c r="A6" s="10">
        <v>42491</v>
      </c>
      <c r="B6" t="s">
        <v>8</v>
      </c>
      <c r="C6">
        <v>0</v>
      </c>
      <c r="D6">
        <v>127657</v>
      </c>
      <c r="E6">
        <v>83222407</v>
      </c>
      <c r="F6">
        <v>7405198.6799998702</v>
      </c>
      <c r="K6" s="10">
        <v>42430</v>
      </c>
      <c r="L6" s="1">
        <f t="shared" si="0"/>
        <v>110446083</v>
      </c>
      <c r="M6" s="1">
        <f t="shared" si="1"/>
        <v>9894345.0299997404</v>
      </c>
      <c r="N6" s="1">
        <f>KWHtoCC!M66</f>
        <v>127567</v>
      </c>
      <c r="O6" s="1"/>
      <c r="R6" s="1"/>
      <c r="S6" s="1"/>
      <c r="T6" s="1"/>
      <c r="W6" s="1"/>
      <c r="X6" s="1"/>
      <c r="Y6" s="1"/>
    </row>
    <row r="7" spans="1:25" x14ac:dyDescent="0.25">
      <c r="A7" s="10">
        <v>42522</v>
      </c>
      <c r="B7" t="s">
        <v>8</v>
      </c>
      <c r="C7">
        <v>0</v>
      </c>
      <c r="D7">
        <v>127807</v>
      </c>
      <c r="E7">
        <v>119350864</v>
      </c>
      <c r="F7">
        <v>11256186.0799997</v>
      </c>
      <c r="K7" s="10">
        <v>42461</v>
      </c>
      <c r="L7" s="1">
        <f t="shared" si="0"/>
        <v>92604082</v>
      </c>
      <c r="M7" s="1">
        <f t="shared" si="1"/>
        <v>8179495.6299997503</v>
      </c>
      <c r="N7" s="1">
        <f>KWHtoCC!M67</f>
        <v>127624</v>
      </c>
      <c r="O7" s="1"/>
      <c r="R7" s="1"/>
      <c r="S7" s="1"/>
      <c r="T7" s="1"/>
      <c r="W7" s="1"/>
      <c r="X7" s="1"/>
      <c r="Y7" s="1"/>
    </row>
    <row r="8" spans="1:25" x14ac:dyDescent="0.25">
      <c r="A8" s="10">
        <v>42552</v>
      </c>
      <c r="B8" t="s">
        <v>8</v>
      </c>
      <c r="C8">
        <v>0</v>
      </c>
      <c r="D8">
        <v>127813</v>
      </c>
      <c r="E8">
        <v>147535167</v>
      </c>
      <c r="F8">
        <v>13116561.709999699</v>
      </c>
      <c r="K8" s="10">
        <v>42491</v>
      </c>
      <c r="L8" s="1">
        <f t="shared" si="0"/>
        <v>83222407</v>
      </c>
      <c r="M8" s="1">
        <f t="shared" si="1"/>
        <v>7405198.6799998702</v>
      </c>
      <c r="N8" s="1">
        <f>KWHtoCC!M68</f>
        <v>127661</v>
      </c>
      <c r="O8" s="1"/>
      <c r="R8" s="1"/>
      <c r="S8" s="1"/>
      <c r="T8" s="1"/>
      <c r="W8" s="1"/>
      <c r="X8" s="1"/>
      <c r="Y8" s="1"/>
    </row>
    <row r="9" spans="1:25" x14ac:dyDescent="0.25">
      <c r="A9" s="10">
        <v>42583</v>
      </c>
      <c r="B9" t="s">
        <v>8</v>
      </c>
      <c r="C9">
        <v>0</v>
      </c>
      <c r="D9">
        <v>128036</v>
      </c>
      <c r="E9">
        <v>162193679</v>
      </c>
      <c r="F9">
        <v>14138195.669999801</v>
      </c>
      <c r="K9" s="10">
        <v>42522</v>
      </c>
      <c r="L9" s="1">
        <f t="shared" si="0"/>
        <v>119350864</v>
      </c>
      <c r="M9" s="1">
        <f t="shared" si="1"/>
        <v>11256186.0799997</v>
      </c>
      <c r="N9" s="1">
        <f>KWHtoCC!M69</f>
        <v>127811</v>
      </c>
      <c r="O9" s="1"/>
      <c r="R9" s="1"/>
      <c r="S9" s="1"/>
      <c r="T9" s="1"/>
      <c r="W9" s="1"/>
      <c r="X9" s="1"/>
      <c r="Y9" s="1"/>
    </row>
    <row r="10" spans="1:25" x14ac:dyDescent="0.25">
      <c r="A10" s="10">
        <v>42614</v>
      </c>
      <c r="B10" t="s">
        <v>8</v>
      </c>
      <c r="C10">
        <v>0</v>
      </c>
      <c r="D10">
        <v>128153</v>
      </c>
      <c r="E10">
        <v>150186483</v>
      </c>
      <c r="F10">
        <v>13235145.59</v>
      </c>
      <c r="K10" s="10">
        <v>42552</v>
      </c>
      <c r="L10" s="1">
        <f t="shared" si="0"/>
        <v>147535167</v>
      </c>
      <c r="M10" s="1">
        <f t="shared" si="1"/>
        <v>13116561.709999699</v>
      </c>
      <c r="N10" s="1">
        <f>KWHtoCC!M70</f>
        <v>127816</v>
      </c>
      <c r="O10" s="1"/>
      <c r="R10" s="1"/>
      <c r="S10" s="1"/>
      <c r="T10" s="1"/>
      <c r="W10" s="1"/>
      <c r="X10" s="1"/>
      <c r="Y10" s="1"/>
    </row>
    <row r="11" spans="1:25" x14ac:dyDescent="0.25">
      <c r="A11" s="10">
        <v>42644</v>
      </c>
      <c r="B11" t="s">
        <v>8</v>
      </c>
      <c r="C11">
        <v>0</v>
      </c>
      <c r="D11">
        <v>128192</v>
      </c>
      <c r="E11">
        <v>104212466</v>
      </c>
      <c r="F11">
        <v>9475586.3300000709</v>
      </c>
      <c r="K11" s="10">
        <v>42583</v>
      </c>
      <c r="L11" s="1">
        <f t="shared" si="0"/>
        <v>162193679</v>
      </c>
      <c r="M11" s="1">
        <f t="shared" si="1"/>
        <v>14138195.669999801</v>
      </c>
      <c r="N11" s="1">
        <f>KWHtoCC!M71</f>
        <v>128039</v>
      </c>
      <c r="O11" s="1"/>
      <c r="R11" s="1"/>
      <c r="S11" s="1"/>
      <c r="T11" s="1"/>
      <c r="W11" s="1"/>
      <c r="X11" s="1"/>
      <c r="Y11" s="1"/>
    </row>
    <row r="12" spans="1:25" x14ac:dyDescent="0.25">
      <c r="A12" s="10">
        <v>42675</v>
      </c>
      <c r="B12" t="s">
        <v>8</v>
      </c>
      <c r="C12">
        <v>0</v>
      </c>
      <c r="D12">
        <v>128271</v>
      </c>
      <c r="E12">
        <v>86307153</v>
      </c>
      <c r="F12">
        <v>7829376.3899998302</v>
      </c>
      <c r="K12" s="10">
        <v>42614</v>
      </c>
      <c r="L12" s="1">
        <f t="shared" si="0"/>
        <v>150186483</v>
      </c>
      <c r="M12" s="1">
        <f t="shared" si="1"/>
        <v>13235145.59</v>
      </c>
      <c r="N12" s="1">
        <f>KWHtoCC!M72</f>
        <v>128155</v>
      </c>
      <c r="O12" s="1"/>
      <c r="R12" s="1"/>
      <c r="S12" s="1"/>
      <c r="T12" s="1"/>
      <c r="W12" s="1"/>
      <c r="X12" s="1"/>
      <c r="Y12" s="1"/>
    </row>
    <row r="13" spans="1:25" x14ac:dyDescent="0.25">
      <c r="A13" s="10">
        <v>42705</v>
      </c>
      <c r="B13" t="s">
        <v>8</v>
      </c>
      <c r="C13">
        <v>0</v>
      </c>
      <c r="D13">
        <v>128459</v>
      </c>
      <c r="E13">
        <v>127271691</v>
      </c>
      <c r="F13">
        <v>10852024.35</v>
      </c>
      <c r="K13" s="10">
        <v>42644</v>
      </c>
      <c r="L13" s="1">
        <f t="shared" si="0"/>
        <v>104212466</v>
      </c>
      <c r="M13" s="1">
        <f t="shared" si="1"/>
        <v>9475586.3300000709</v>
      </c>
      <c r="N13" s="1">
        <f>KWHtoCC!M73</f>
        <v>128193</v>
      </c>
      <c r="O13" s="1"/>
      <c r="R13" s="1"/>
      <c r="S13" s="1"/>
      <c r="T13" s="1"/>
      <c r="W13" s="1"/>
      <c r="X13" s="1"/>
      <c r="Y13" s="1"/>
    </row>
    <row r="14" spans="1:25" x14ac:dyDescent="0.25">
      <c r="A14" s="10">
        <v>42736</v>
      </c>
      <c r="B14" t="s">
        <v>8</v>
      </c>
      <c r="C14">
        <v>0</v>
      </c>
      <c r="D14">
        <v>128614</v>
      </c>
      <c r="E14">
        <v>153909552</v>
      </c>
      <c r="F14">
        <v>13015738.9799996</v>
      </c>
      <c r="K14" s="10">
        <v>42675</v>
      </c>
      <c r="L14" s="1">
        <f t="shared" si="0"/>
        <v>86307153</v>
      </c>
      <c r="M14" s="1">
        <f t="shared" si="1"/>
        <v>7829376.3899998302</v>
      </c>
      <c r="N14" s="1">
        <f>KWHtoCC!M74</f>
        <v>128272</v>
      </c>
      <c r="O14" s="1"/>
      <c r="R14" s="1"/>
      <c r="S14" s="1"/>
      <c r="T14" s="1"/>
      <c r="W14" s="1"/>
      <c r="X14" s="1"/>
      <c r="Y14" s="1"/>
    </row>
    <row r="15" spans="1:25" x14ac:dyDescent="0.25">
      <c r="A15" s="10">
        <v>42767</v>
      </c>
      <c r="B15" t="s">
        <v>8</v>
      </c>
      <c r="C15">
        <v>0</v>
      </c>
      <c r="D15">
        <v>128544</v>
      </c>
      <c r="E15">
        <v>118515821</v>
      </c>
      <c r="F15">
        <v>10273032.6599997</v>
      </c>
      <c r="K15" s="10">
        <v>42705</v>
      </c>
      <c r="L15" s="1">
        <f t="shared" si="0"/>
        <v>127271691</v>
      </c>
      <c r="M15" s="1">
        <f t="shared" si="1"/>
        <v>10852024.35</v>
      </c>
      <c r="N15" s="1">
        <f>KWHtoCC!M75</f>
        <v>128461</v>
      </c>
      <c r="O15" s="1"/>
      <c r="R15" s="1"/>
      <c r="S15" s="1"/>
      <c r="T15" s="1"/>
      <c r="W15" s="1"/>
      <c r="X15" s="1"/>
      <c r="Y15" s="1"/>
    </row>
    <row r="16" spans="1:25" x14ac:dyDescent="0.25">
      <c r="A16" s="10">
        <v>42795</v>
      </c>
      <c r="B16" t="s">
        <v>8</v>
      </c>
      <c r="C16">
        <v>0</v>
      </c>
      <c r="D16">
        <v>128801</v>
      </c>
      <c r="E16">
        <v>106531225</v>
      </c>
      <c r="F16">
        <v>9193729.7799997702</v>
      </c>
      <c r="K16" s="10">
        <v>42736</v>
      </c>
      <c r="L16" s="1">
        <f t="shared" si="0"/>
        <v>153909552</v>
      </c>
      <c r="M16" s="1">
        <f t="shared" si="1"/>
        <v>13015738.9799996</v>
      </c>
      <c r="N16" s="1">
        <f>KWHtoCC!M76</f>
        <v>128616</v>
      </c>
      <c r="O16" s="1"/>
      <c r="R16" s="1"/>
      <c r="S16" s="1"/>
      <c r="T16" s="1"/>
      <c r="W16" s="1"/>
      <c r="X16" s="1"/>
      <c r="Y16" s="1"/>
    </row>
    <row r="17" spans="1:25" x14ac:dyDescent="0.25">
      <c r="A17" s="10">
        <v>42826</v>
      </c>
      <c r="B17" t="s">
        <v>8</v>
      </c>
      <c r="C17">
        <v>0</v>
      </c>
      <c r="D17">
        <v>128866</v>
      </c>
      <c r="E17">
        <v>93538947</v>
      </c>
      <c r="F17">
        <v>8029239.6499997703</v>
      </c>
      <c r="K17" s="10">
        <v>42767</v>
      </c>
      <c r="L17" s="1">
        <f t="shared" si="0"/>
        <v>118515821</v>
      </c>
      <c r="M17" s="1">
        <f t="shared" si="1"/>
        <v>10273032.6599997</v>
      </c>
      <c r="N17" s="1">
        <f>KWHtoCC!M77</f>
        <v>128544</v>
      </c>
    </row>
    <row r="18" spans="1:25" x14ac:dyDescent="0.25">
      <c r="A18" s="10">
        <v>42856</v>
      </c>
      <c r="B18" t="s">
        <v>8</v>
      </c>
      <c r="C18">
        <v>0</v>
      </c>
      <c r="D18">
        <v>128772</v>
      </c>
      <c r="E18">
        <v>89747551</v>
      </c>
      <c r="F18">
        <v>7550668.9799996195</v>
      </c>
      <c r="K18" s="10">
        <v>42795</v>
      </c>
      <c r="L18" s="1">
        <f t="shared" si="0"/>
        <v>106531225</v>
      </c>
      <c r="M18" s="1">
        <f t="shared" si="1"/>
        <v>9193729.7799997702</v>
      </c>
      <c r="N18" s="1">
        <f>KWHtoCC!M78</f>
        <v>128804</v>
      </c>
      <c r="R18" s="2"/>
      <c r="S18" s="2"/>
      <c r="T18" s="3"/>
      <c r="W18" s="2"/>
      <c r="X18" s="3"/>
      <c r="Y18" s="3"/>
    </row>
    <row r="19" spans="1:25" x14ac:dyDescent="0.25">
      <c r="K19" s="10">
        <v>42826</v>
      </c>
      <c r="L19" s="1">
        <f t="shared" si="0"/>
        <v>93538947</v>
      </c>
      <c r="M19" s="1">
        <f t="shared" si="1"/>
        <v>8029239.6499997703</v>
      </c>
      <c r="N19" s="1">
        <f>KWHtoCC!M79</f>
        <v>128867</v>
      </c>
    </row>
    <row r="20" spans="1:25" x14ac:dyDescent="0.25">
      <c r="K20" s="10">
        <v>42856</v>
      </c>
      <c r="L20" s="1">
        <f t="shared" si="0"/>
        <v>89747551</v>
      </c>
      <c r="M20" s="1">
        <f t="shared" si="1"/>
        <v>7550668.9799996195</v>
      </c>
      <c r="N20" s="1">
        <f>KWHtoCC!M80</f>
        <v>128773</v>
      </c>
    </row>
    <row r="21" spans="1:25" x14ac:dyDescent="0.25">
      <c r="K21" s="10">
        <v>42887</v>
      </c>
      <c r="L21" s="1">
        <f t="shared" si="0"/>
        <v>0</v>
      </c>
      <c r="M21" s="1">
        <f t="shared" si="1"/>
        <v>0</v>
      </c>
      <c r="N21" s="1">
        <f>KWHtoCC!M81</f>
        <v>0</v>
      </c>
    </row>
    <row r="22" spans="1:25" x14ac:dyDescent="0.25">
      <c r="K22" s="10">
        <v>42917</v>
      </c>
      <c r="L22" s="1">
        <f t="shared" si="0"/>
        <v>0</v>
      </c>
      <c r="M22" s="1">
        <f t="shared" si="1"/>
        <v>0</v>
      </c>
      <c r="N22" s="1">
        <f>KWHtoCC!M82</f>
        <v>0</v>
      </c>
    </row>
    <row r="23" spans="1:25" x14ac:dyDescent="0.25">
      <c r="K23" s="10">
        <v>42948</v>
      </c>
      <c r="L23" s="1">
        <f t="shared" si="0"/>
        <v>0</v>
      </c>
      <c r="M23" s="1">
        <f t="shared" si="1"/>
        <v>0</v>
      </c>
      <c r="N23" s="1">
        <f>KWHtoCC!M83</f>
        <v>0</v>
      </c>
    </row>
    <row r="24" spans="1:25" x14ac:dyDescent="0.25">
      <c r="K24" s="10">
        <v>42979</v>
      </c>
      <c r="L24" s="1">
        <f t="shared" si="0"/>
        <v>0</v>
      </c>
      <c r="M24" s="1">
        <f t="shared" si="1"/>
        <v>0</v>
      </c>
      <c r="N24" s="1">
        <f>KWHtoCC!M88</f>
        <v>0</v>
      </c>
    </row>
    <row r="25" spans="1:25" x14ac:dyDescent="0.25">
      <c r="K25" s="10">
        <v>43009</v>
      </c>
      <c r="L25" s="1">
        <f t="shared" si="0"/>
        <v>0</v>
      </c>
      <c r="M25" s="1">
        <f t="shared" si="1"/>
        <v>0</v>
      </c>
      <c r="N25" s="1">
        <f>KWHtoCC!M89</f>
        <v>0</v>
      </c>
    </row>
    <row r="26" spans="1:25" x14ac:dyDescent="0.25">
      <c r="K26" s="10">
        <v>43040</v>
      </c>
      <c r="L26" s="1">
        <f t="shared" si="0"/>
        <v>0</v>
      </c>
      <c r="M26" s="1">
        <f t="shared" si="1"/>
        <v>0</v>
      </c>
      <c r="N26" s="1">
        <f>KWHtoCC!M90</f>
        <v>0</v>
      </c>
    </row>
    <row r="27" spans="1:25" x14ac:dyDescent="0.25">
      <c r="K27" s="10">
        <v>43070</v>
      </c>
      <c r="L27" s="1">
        <f t="shared" si="0"/>
        <v>0</v>
      </c>
      <c r="M27" s="1">
        <f t="shared" si="1"/>
        <v>0</v>
      </c>
      <c r="N27" s="1">
        <f>KWHtoCC!M91</f>
        <v>0</v>
      </c>
    </row>
    <row r="28" spans="1:25" x14ac:dyDescent="0.25">
      <c r="L28" s="14"/>
      <c r="M28" s="14"/>
      <c r="N28" s="14"/>
    </row>
    <row r="29" spans="1:25" x14ac:dyDescent="0.25">
      <c r="K29" t="s">
        <v>67</v>
      </c>
      <c r="L29" s="7">
        <f>SUM(L15:L20)</f>
        <v>689514787</v>
      </c>
      <c r="M29" s="7">
        <f t="shared" ref="M29:N29" si="2">SUM(M15:M20)</f>
        <v>58914434.399998456</v>
      </c>
      <c r="N29" s="7">
        <f t="shared" si="2"/>
        <v>772065</v>
      </c>
    </row>
    <row r="30" spans="1:25" x14ac:dyDescent="0.25">
      <c r="K30" t="s">
        <v>68</v>
      </c>
      <c r="L30" s="7">
        <f>SUM(L15:L26)</f>
        <v>689514787</v>
      </c>
      <c r="M30" s="7">
        <f t="shared" ref="M30:N30" si="3">SUM(M15:M26)</f>
        <v>58914434.399998456</v>
      </c>
      <c r="N30" s="7">
        <f t="shared" si="3"/>
        <v>772065</v>
      </c>
    </row>
  </sheetData>
  <sortState ref="A2:F56">
    <sortCondition ref="A2:A56"/>
  </sortState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/>
  </sheetViews>
  <sheetFormatPr defaultRowHeight="15" x14ac:dyDescent="0.25"/>
  <cols>
    <col min="1" max="1" width="10.7109375" bestFit="1" customWidth="1"/>
    <col min="2" max="2" width="9.7109375" bestFit="1" customWidth="1"/>
    <col min="3" max="3" width="7.140625" bestFit="1" customWidth="1"/>
    <col min="4" max="4" width="7.5703125" bestFit="1" customWidth="1"/>
    <col min="5" max="5" width="10" bestFit="1" customWidth="1"/>
    <col min="6" max="6" width="12" bestFit="1" customWidth="1"/>
    <col min="7" max="8" width="7" bestFit="1" customWidth="1"/>
  </cols>
  <sheetData>
    <row r="1" spans="1:9" x14ac:dyDescent="0.25">
      <c r="A1" t="s">
        <v>0</v>
      </c>
      <c r="B1" t="s">
        <v>47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50</v>
      </c>
    </row>
    <row r="2" spans="1:9" x14ac:dyDescent="0.25">
      <c r="A2" s="10">
        <v>42370</v>
      </c>
      <c r="B2" t="s">
        <v>12</v>
      </c>
      <c r="C2">
        <v>0</v>
      </c>
      <c r="D2">
        <v>125120</v>
      </c>
      <c r="E2">
        <v>142691149</v>
      </c>
      <c r="F2">
        <v>11831901.4899999</v>
      </c>
      <c r="G2">
        <v>125120</v>
      </c>
      <c r="H2">
        <v>125120</v>
      </c>
    </row>
    <row r="3" spans="1:9" x14ac:dyDescent="0.25">
      <c r="A3" s="10">
        <v>42370</v>
      </c>
      <c r="B3" t="s">
        <v>14</v>
      </c>
      <c r="C3">
        <v>0</v>
      </c>
      <c r="D3">
        <v>1997</v>
      </c>
      <c r="E3">
        <v>1420715</v>
      </c>
      <c r="F3">
        <v>121305.5</v>
      </c>
      <c r="G3">
        <v>1997</v>
      </c>
      <c r="H3">
        <v>1997</v>
      </c>
    </row>
    <row r="4" spans="1:9" x14ac:dyDescent="0.25">
      <c r="A4" s="10">
        <v>42370</v>
      </c>
      <c r="B4" s="9" t="s">
        <v>14</v>
      </c>
      <c r="C4">
        <v>0</v>
      </c>
      <c r="D4">
        <v>2</v>
      </c>
      <c r="E4">
        <v>-1338</v>
      </c>
      <c r="F4">
        <v>-123.15</v>
      </c>
      <c r="G4">
        <v>2</v>
      </c>
      <c r="H4">
        <v>2</v>
      </c>
      <c r="I4" t="s">
        <v>72</v>
      </c>
    </row>
    <row r="5" spans="1:9" x14ac:dyDescent="0.25">
      <c r="A5" s="10">
        <v>42370</v>
      </c>
      <c r="B5" t="s">
        <v>21</v>
      </c>
      <c r="C5">
        <v>0</v>
      </c>
      <c r="D5">
        <v>1</v>
      </c>
      <c r="E5">
        <v>84</v>
      </c>
      <c r="F5">
        <v>11.23</v>
      </c>
      <c r="G5">
        <v>1</v>
      </c>
      <c r="H5">
        <v>1</v>
      </c>
    </row>
    <row r="6" spans="1:9" x14ac:dyDescent="0.25">
      <c r="A6" s="10">
        <v>42370</v>
      </c>
      <c r="B6" t="s">
        <v>25</v>
      </c>
      <c r="C6">
        <v>0</v>
      </c>
      <c r="D6">
        <v>1</v>
      </c>
      <c r="E6">
        <v>2688</v>
      </c>
      <c r="F6">
        <v>216.76</v>
      </c>
      <c r="G6">
        <v>1</v>
      </c>
      <c r="H6">
        <v>1</v>
      </c>
    </row>
    <row r="7" spans="1:9" x14ac:dyDescent="0.25">
      <c r="A7" s="10">
        <v>42370</v>
      </c>
      <c r="B7" t="s">
        <v>32</v>
      </c>
      <c r="C7">
        <v>0</v>
      </c>
      <c r="D7">
        <v>132</v>
      </c>
      <c r="E7">
        <v>0</v>
      </c>
      <c r="F7">
        <v>-3660</v>
      </c>
      <c r="G7">
        <v>132</v>
      </c>
      <c r="H7">
        <v>132</v>
      </c>
    </row>
    <row r="8" spans="1:9" x14ac:dyDescent="0.25">
      <c r="A8" s="10">
        <v>42401</v>
      </c>
      <c r="B8" t="s">
        <v>12</v>
      </c>
      <c r="C8">
        <v>0</v>
      </c>
      <c r="D8">
        <v>125456</v>
      </c>
      <c r="E8">
        <v>134800185</v>
      </c>
      <c r="F8">
        <v>12084670.6500003</v>
      </c>
      <c r="G8">
        <v>125456</v>
      </c>
      <c r="H8">
        <v>125456</v>
      </c>
    </row>
    <row r="9" spans="1:9" x14ac:dyDescent="0.25">
      <c r="A9" s="10">
        <v>42401</v>
      </c>
      <c r="B9" t="s">
        <v>14</v>
      </c>
      <c r="C9">
        <v>0</v>
      </c>
      <c r="D9">
        <v>1963</v>
      </c>
      <c r="E9">
        <v>1338327</v>
      </c>
      <c r="F9">
        <v>123385.68</v>
      </c>
      <c r="G9">
        <v>1963</v>
      </c>
      <c r="H9">
        <v>1963</v>
      </c>
    </row>
    <row r="10" spans="1:9" x14ac:dyDescent="0.25">
      <c r="A10" s="10">
        <v>42401</v>
      </c>
      <c r="B10" s="9" t="s">
        <v>14</v>
      </c>
      <c r="C10">
        <v>0</v>
      </c>
      <c r="D10">
        <v>2</v>
      </c>
      <c r="E10">
        <v>-1574</v>
      </c>
      <c r="F10">
        <v>-152.47999999999999</v>
      </c>
      <c r="G10">
        <v>2</v>
      </c>
      <c r="H10">
        <v>2</v>
      </c>
      <c r="I10" t="s">
        <v>72</v>
      </c>
    </row>
    <row r="11" spans="1:9" x14ac:dyDescent="0.25">
      <c r="A11" s="10">
        <v>42401</v>
      </c>
      <c r="B11" t="s">
        <v>21</v>
      </c>
      <c r="C11">
        <v>0</v>
      </c>
      <c r="D11">
        <v>1</v>
      </c>
      <c r="E11">
        <v>99</v>
      </c>
      <c r="F11">
        <v>13.06</v>
      </c>
      <c r="G11">
        <v>1</v>
      </c>
      <c r="H11">
        <v>1</v>
      </c>
    </row>
    <row r="12" spans="1:9" x14ac:dyDescent="0.25">
      <c r="A12" s="10">
        <v>42401</v>
      </c>
      <c r="B12" t="s">
        <v>25</v>
      </c>
      <c r="C12">
        <v>0</v>
      </c>
      <c r="D12">
        <v>1</v>
      </c>
      <c r="E12">
        <v>2911</v>
      </c>
      <c r="F12">
        <v>253.32</v>
      </c>
      <c r="G12">
        <v>1</v>
      </c>
      <c r="H12">
        <v>1</v>
      </c>
    </row>
    <row r="13" spans="1:9" x14ac:dyDescent="0.25">
      <c r="A13" s="10">
        <v>42401</v>
      </c>
      <c r="B13" t="s">
        <v>32</v>
      </c>
      <c r="C13">
        <v>0</v>
      </c>
      <c r="D13">
        <v>134</v>
      </c>
      <c r="E13">
        <v>0</v>
      </c>
      <c r="F13">
        <v>-3590</v>
      </c>
      <c r="G13">
        <v>134</v>
      </c>
      <c r="H13">
        <v>134</v>
      </c>
    </row>
    <row r="14" spans="1:9" x14ac:dyDescent="0.25">
      <c r="A14" s="10">
        <v>42430</v>
      </c>
      <c r="B14" t="s">
        <v>12</v>
      </c>
      <c r="C14">
        <v>0</v>
      </c>
      <c r="D14">
        <v>125600</v>
      </c>
      <c r="E14">
        <v>109192280</v>
      </c>
      <c r="F14">
        <v>9781228.26999975</v>
      </c>
      <c r="G14">
        <v>125600</v>
      </c>
      <c r="H14">
        <v>125600</v>
      </c>
    </row>
    <row r="15" spans="1:9" x14ac:dyDescent="0.25">
      <c r="A15" s="10">
        <v>42430</v>
      </c>
      <c r="B15" t="s">
        <v>14</v>
      </c>
      <c r="C15">
        <v>0</v>
      </c>
      <c r="D15">
        <v>1963</v>
      </c>
      <c r="E15">
        <v>1251579</v>
      </c>
      <c r="F15">
        <v>114532.26</v>
      </c>
      <c r="G15">
        <v>1963</v>
      </c>
      <c r="H15">
        <v>1963</v>
      </c>
    </row>
    <row r="16" spans="1:9" x14ac:dyDescent="0.25">
      <c r="A16" s="10">
        <v>42430</v>
      </c>
      <c r="B16" s="9" t="s">
        <v>14</v>
      </c>
      <c r="C16">
        <v>0</v>
      </c>
      <c r="D16">
        <v>2</v>
      </c>
      <c r="E16">
        <v>-1023</v>
      </c>
      <c r="F16">
        <v>-103.37</v>
      </c>
      <c r="G16">
        <v>2</v>
      </c>
      <c r="H16">
        <v>2</v>
      </c>
      <c r="I16" t="s">
        <v>72</v>
      </c>
    </row>
    <row r="17" spans="1:9" x14ac:dyDescent="0.25">
      <c r="A17" s="10">
        <v>42430</v>
      </c>
      <c r="B17" t="s">
        <v>21</v>
      </c>
      <c r="C17">
        <v>0</v>
      </c>
      <c r="D17">
        <v>1</v>
      </c>
      <c r="E17">
        <v>135</v>
      </c>
      <c r="F17">
        <v>15.97</v>
      </c>
      <c r="G17">
        <v>1</v>
      </c>
      <c r="H17">
        <v>1</v>
      </c>
    </row>
    <row r="18" spans="1:9" x14ac:dyDescent="0.25">
      <c r="A18" s="10">
        <v>42430</v>
      </c>
      <c r="B18" t="s">
        <v>25</v>
      </c>
      <c r="C18">
        <v>0</v>
      </c>
      <c r="D18">
        <v>1</v>
      </c>
      <c r="E18">
        <v>3112</v>
      </c>
      <c r="F18">
        <v>266.89999999999998</v>
      </c>
      <c r="G18">
        <v>1</v>
      </c>
      <c r="H18">
        <v>1</v>
      </c>
    </row>
    <row r="19" spans="1:9" x14ac:dyDescent="0.25">
      <c r="A19" s="10">
        <v>42430</v>
      </c>
      <c r="B19" t="s">
        <v>32</v>
      </c>
      <c r="C19">
        <v>0</v>
      </c>
      <c r="D19">
        <v>61</v>
      </c>
      <c r="E19">
        <v>0</v>
      </c>
      <c r="F19">
        <v>-1595</v>
      </c>
      <c r="G19">
        <v>61</v>
      </c>
      <c r="H19">
        <v>61</v>
      </c>
    </row>
    <row r="20" spans="1:9" x14ac:dyDescent="0.25">
      <c r="A20" s="10">
        <v>42461</v>
      </c>
      <c r="B20" t="s">
        <v>12</v>
      </c>
      <c r="C20">
        <v>0</v>
      </c>
      <c r="D20">
        <v>125658</v>
      </c>
      <c r="E20">
        <v>91507394</v>
      </c>
      <c r="F20">
        <v>8080905.1099997703</v>
      </c>
      <c r="G20">
        <v>125658</v>
      </c>
      <c r="H20">
        <v>125658</v>
      </c>
    </row>
    <row r="21" spans="1:9" x14ac:dyDescent="0.25">
      <c r="A21" s="10">
        <v>42461</v>
      </c>
      <c r="B21" t="s">
        <v>14</v>
      </c>
      <c r="C21">
        <v>0</v>
      </c>
      <c r="D21">
        <v>1962</v>
      </c>
      <c r="E21">
        <v>1097014</v>
      </c>
      <c r="F21">
        <v>99039.969999999899</v>
      </c>
      <c r="G21">
        <v>1962</v>
      </c>
      <c r="H21">
        <v>1962</v>
      </c>
    </row>
    <row r="22" spans="1:9" x14ac:dyDescent="0.25">
      <c r="A22" s="10">
        <v>42461</v>
      </c>
      <c r="B22" s="9" t="s">
        <v>14</v>
      </c>
      <c r="C22">
        <v>0</v>
      </c>
      <c r="D22">
        <v>2</v>
      </c>
      <c r="E22">
        <v>-912</v>
      </c>
      <c r="F22">
        <v>-91.72</v>
      </c>
      <c r="G22">
        <v>2</v>
      </c>
      <c r="H22">
        <v>2</v>
      </c>
      <c r="I22" t="s">
        <v>72</v>
      </c>
    </row>
    <row r="23" spans="1:9" x14ac:dyDescent="0.25">
      <c r="A23" s="10">
        <v>42461</v>
      </c>
      <c r="B23" t="s">
        <v>21</v>
      </c>
      <c r="C23">
        <v>0</v>
      </c>
      <c r="D23">
        <v>1</v>
      </c>
      <c r="E23">
        <v>183</v>
      </c>
      <c r="F23">
        <v>19.61</v>
      </c>
      <c r="G23">
        <v>1</v>
      </c>
      <c r="H23">
        <v>1</v>
      </c>
    </row>
    <row r="24" spans="1:9" x14ac:dyDescent="0.25">
      <c r="A24" s="10">
        <v>42461</v>
      </c>
      <c r="B24" t="s">
        <v>25</v>
      </c>
      <c r="C24">
        <v>0</v>
      </c>
      <c r="D24">
        <v>1</v>
      </c>
      <c r="E24">
        <v>403</v>
      </c>
      <c r="F24">
        <v>37.659999999999997</v>
      </c>
      <c r="G24">
        <v>1</v>
      </c>
      <c r="H24">
        <v>1</v>
      </c>
    </row>
    <row r="25" spans="1:9" x14ac:dyDescent="0.25">
      <c r="A25" s="10">
        <v>42461</v>
      </c>
      <c r="B25" t="s">
        <v>32</v>
      </c>
      <c r="C25">
        <v>0</v>
      </c>
      <c r="D25">
        <v>14</v>
      </c>
      <c r="E25">
        <v>0</v>
      </c>
      <c r="F25">
        <v>-415</v>
      </c>
      <c r="G25">
        <v>14</v>
      </c>
      <c r="H25">
        <v>14</v>
      </c>
    </row>
    <row r="26" spans="1:9" x14ac:dyDescent="0.25">
      <c r="A26" s="10">
        <v>42491</v>
      </c>
      <c r="B26" t="s">
        <v>12</v>
      </c>
      <c r="C26">
        <v>0</v>
      </c>
      <c r="D26">
        <v>125694</v>
      </c>
      <c r="E26">
        <v>82236525</v>
      </c>
      <c r="F26">
        <v>7316138.7699998803</v>
      </c>
      <c r="G26">
        <v>125694</v>
      </c>
      <c r="H26">
        <v>125694</v>
      </c>
    </row>
    <row r="27" spans="1:9" x14ac:dyDescent="0.25">
      <c r="A27" s="10">
        <v>42491</v>
      </c>
      <c r="B27" t="s">
        <v>14</v>
      </c>
      <c r="C27">
        <v>0</v>
      </c>
      <c r="D27">
        <v>1962</v>
      </c>
      <c r="E27">
        <v>987339</v>
      </c>
      <c r="F27">
        <v>90189.830000000293</v>
      </c>
      <c r="G27">
        <v>1962</v>
      </c>
      <c r="H27">
        <v>1962</v>
      </c>
    </row>
    <row r="28" spans="1:9" x14ac:dyDescent="0.25">
      <c r="A28" s="10">
        <v>42491</v>
      </c>
      <c r="B28" s="9" t="s">
        <v>14</v>
      </c>
      <c r="C28">
        <v>0</v>
      </c>
      <c r="D28">
        <v>3</v>
      </c>
      <c r="E28">
        <v>-2341</v>
      </c>
      <c r="F28">
        <v>-216.84</v>
      </c>
      <c r="G28">
        <v>3</v>
      </c>
      <c r="H28">
        <v>3</v>
      </c>
      <c r="I28" t="s">
        <v>72</v>
      </c>
    </row>
    <row r="29" spans="1:9" x14ac:dyDescent="0.25">
      <c r="A29" s="10">
        <v>42491</v>
      </c>
      <c r="B29" t="s">
        <v>21</v>
      </c>
      <c r="C29">
        <v>0</v>
      </c>
      <c r="D29">
        <v>1</v>
      </c>
      <c r="E29">
        <v>190</v>
      </c>
      <c r="F29">
        <v>20.21</v>
      </c>
      <c r="G29">
        <v>1</v>
      </c>
      <c r="H29">
        <v>1</v>
      </c>
    </row>
    <row r="30" spans="1:9" x14ac:dyDescent="0.25">
      <c r="A30" s="10">
        <v>42491</v>
      </c>
      <c r="B30" t="s">
        <v>25</v>
      </c>
      <c r="C30">
        <v>0</v>
      </c>
      <c r="D30">
        <v>1</v>
      </c>
      <c r="E30">
        <v>694</v>
      </c>
      <c r="F30">
        <v>61.71</v>
      </c>
      <c r="G30">
        <v>1</v>
      </c>
      <c r="H30">
        <v>1</v>
      </c>
    </row>
    <row r="31" spans="1:9" x14ac:dyDescent="0.25">
      <c r="A31" s="10">
        <v>42491</v>
      </c>
      <c r="B31" t="s">
        <v>32</v>
      </c>
      <c r="C31">
        <v>0</v>
      </c>
      <c r="D31">
        <v>31</v>
      </c>
      <c r="E31">
        <v>0</v>
      </c>
      <c r="F31">
        <v>-995</v>
      </c>
      <c r="G31">
        <v>31</v>
      </c>
      <c r="H31">
        <v>31</v>
      </c>
    </row>
    <row r="32" spans="1:9" x14ac:dyDescent="0.25">
      <c r="A32" s="10">
        <v>42522</v>
      </c>
      <c r="B32" t="s">
        <v>12</v>
      </c>
      <c r="C32">
        <v>0</v>
      </c>
      <c r="D32">
        <v>125843</v>
      </c>
      <c r="E32">
        <v>118315790</v>
      </c>
      <c r="F32">
        <v>11169557.729999799</v>
      </c>
      <c r="G32">
        <v>125843</v>
      </c>
      <c r="H32">
        <v>125843</v>
      </c>
    </row>
    <row r="33" spans="1:9" x14ac:dyDescent="0.25">
      <c r="A33" s="10">
        <v>42522</v>
      </c>
      <c r="B33" t="s">
        <v>14</v>
      </c>
      <c r="C33">
        <v>0</v>
      </c>
      <c r="D33">
        <v>1963</v>
      </c>
      <c r="E33">
        <v>1037354</v>
      </c>
      <c r="F33">
        <v>102005.38</v>
      </c>
      <c r="G33">
        <v>1963</v>
      </c>
      <c r="H33">
        <v>1963</v>
      </c>
    </row>
    <row r="34" spans="1:9" x14ac:dyDescent="0.25">
      <c r="A34" s="10">
        <v>42522</v>
      </c>
      <c r="B34" s="9" t="s">
        <v>14</v>
      </c>
      <c r="C34">
        <v>0</v>
      </c>
      <c r="D34">
        <v>3</v>
      </c>
      <c r="E34">
        <v>-4388</v>
      </c>
      <c r="F34">
        <v>-423.75</v>
      </c>
      <c r="G34">
        <v>3</v>
      </c>
      <c r="H34">
        <v>3</v>
      </c>
      <c r="I34" t="s">
        <v>72</v>
      </c>
    </row>
    <row r="35" spans="1:9" x14ac:dyDescent="0.25">
      <c r="A35" s="10">
        <v>42522</v>
      </c>
      <c r="B35" t="s">
        <v>21</v>
      </c>
      <c r="C35">
        <v>0</v>
      </c>
      <c r="D35">
        <v>1</v>
      </c>
      <c r="E35">
        <v>227</v>
      </c>
      <c r="F35">
        <v>24.95</v>
      </c>
      <c r="G35">
        <v>1</v>
      </c>
      <c r="H35">
        <v>1</v>
      </c>
    </row>
    <row r="36" spans="1:9" x14ac:dyDescent="0.25">
      <c r="A36" s="10">
        <v>42522</v>
      </c>
      <c r="B36" t="s">
        <v>25</v>
      </c>
      <c r="C36">
        <v>0</v>
      </c>
      <c r="D36">
        <v>1</v>
      </c>
      <c r="E36">
        <v>1881</v>
      </c>
      <c r="F36">
        <v>173.17</v>
      </c>
      <c r="G36">
        <v>1</v>
      </c>
      <c r="H36">
        <v>1</v>
      </c>
    </row>
    <row r="37" spans="1:9" x14ac:dyDescent="0.25">
      <c r="A37" s="10">
        <v>42522</v>
      </c>
      <c r="B37" t="s">
        <v>32</v>
      </c>
      <c r="C37">
        <v>0</v>
      </c>
      <c r="D37">
        <v>10514</v>
      </c>
      <c r="E37">
        <v>0</v>
      </c>
      <c r="F37">
        <v>-15130.600000001001</v>
      </c>
      <c r="G37">
        <v>10514</v>
      </c>
      <c r="H37">
        <v>10514</v>
      </c>
    </row>
    <row r="38" spans="1:9" x14ac:dyDescent="0.25">
      <c r="A38" s="10">
        <v>42522</v>
      </c>
      <c r="B38" t="s">
        <v>33</v>
      </c>
      <c r="C38">
        <v>0</v>
      </c>
      <c r="D38">
        <v>7</v>
      </c>
      <c r="E38">
        <v>0</v>
      </c>
      <c r="F38">
        <v>-10</v>
      </c>
      <c r="G38">
        <v>7</v>
      </c>
      <c r="H38">
        <v>7</v>
      </c>
    </row>
    <row r="39" spans="1:9" x14ac:dyDescent="0.25">
      <c r="A39" s="10">
        <v>42522</v>
      </c>
      <c r="B39" t="s">
        <v>34</v>
      </c>
      <c r="C39">
        <v>0</v>
      </c>
      <c r="D39">
        <v>9</v>
      </c>
      <c r="E39">
        <v>0</v>
      </c>
      <c r="F39">
        <v>-10.8</v>
      </c>
      <c r="G39">
        <v>9</v>
      </c>
      <c r="H39">
        <v>9</v>
      </c>
    </row>
    <row r="40" spans="1:9" x14ac:dyDescent="0.25">
      <c r="A40" s="10">
        <v>42552</v>
      </c>
      <c r="B40" t="s">
        <v>12</v>
      </c>
      <c r="C40">
        <v>0</v>
      </c>
      <c r="D40">
        <v>125846</v>
      </c>
      <c r="E40">
        <v>146462358</v>
      </c>
      <c r="F40">
        <v>13029963.819999799</v>
      </c>
      <c r="G40">
        <v>125846</v>
      </c>
      <c r="H40">
        <v>125846</v>
      </c>
    </row>
    <row r="41" spans="1:9" x14ac:dyDescent="0.25">
      <c r="A41" s="10">
        <v>42552</v>
      </c>
      <c r="B41" t="s">
        <v>14</v>
      </c>
      <c r="C41">
        <v>0</v>
      </c>
      <c r="D41">
        <v>1965</v>
      </c>
      <c r="E41">
        <v>1075439</v>
      </c>
      <c r="F41">
        <v>100579.73</v>
      </c>
      <c r="G41">
        <v>1965</v>
      </c>
      <c r="H41">
        <v>1965</v>
      </c>
    </row>
    <row r="42" spans="1:9" x14ac:dyDescent="0.25">
      <c r="A42" s="10">
        <v>42552</v>
      </c>
      <c r="B42" s="9" t="s">
        <v>14</v>
      </c>
      <c r="C42">
        <v>0</v>
      </c>
      <c r="D42">
        <v>3</v>
      </c>
      <c r="E42">
        <v>-5015</v>
      </c>
      <c r="F42">
        <v>-458.4</v>
      </c>
      <c r="G42">
        <v>3</v>
      </c>
      <c r="H42">
        <v>3</v>
      </c>
      <c r="I42" t="s">
        <v>72</v>
      </c>
    </row>
    <row r="43" spans="1:9" x14ac:dyDescent="0.25">
      <c r="A43" s="10">
        <v>42552</v>
      </c>
      <c r="B43" t="s">
        <v>21</v>
      </c>
      <c r="C43">
        <v>0</v>
      </c>
      <c r="D43">
        <v>1</v>
      </c>
      <c r="E43">
        <v>233</v>
      </c>
      <c r="F43">
        <v>24.43</v>
      </c>
      <c r="G43">
        <v>1</v>
      </c>
      <c r="H43">
        <v>1</v>
      </c>
    </row>
    <row r="44" spans="1:9" x14ac:dyDescent="0.25">
      <c r="A44" s="10">
        <v>42552</v>
      </c>
      <c r="B44" t="s">
        <v>25</v>
      </c>
      <c r="C44">
        <v>0</v>
      </c>
      <c r="D44">
        <v>1</v>
      </c>
      <c r="E44">
        <v>2152</v>
      </c>
      <c r="F44">
        <v>187.73</v>
      </c>
      <c r="G44">
        <v>1</v>
      </c>
      <c r="H44">
        <v>1</v>
      </c>
    </row>
    <row r="45" spans="1:9" x14ac:dyDescent="0.25">
      <c r="A45" s="10">
        <v>42552</v>
      </c>
      <c r="B45" t="s">
        <v>32</v>
      </c>
      <c r="C45">
        <v>0</v>
      </c>
      <c r="D45">
        <v>10579</v>
      </c>
      <c r="E45">
        <v>0</v>
      </c>
      <c r="F45">
        <v>-13712.800000001</v>
      </c>
      <c r="G45">
        <v>10579</v>
      </c>
      <c r="H45">
        <v>10579</v>
      </c>
    </row>
    <row r="46" spans="1:9" x14ac:dyDescent="0.25">
      <c r="A46" s="10">
        <v>42552</v>
      </c>
      <c r="B46" t="s">
        <v>33</v>
      </c>
      <c r="C46">
        <v>0</v>
      </c>
      <c r="D46">
        <v>8</v>
      </c>
      <c r="E46">
        <v>0</v>
      </c>
      <c r="F46">
        <v>-11</v>
      </c>
      <c r="G46">
        <v>8</v>
      </c>
      <c r="H46">
        <v>8</v>
      </c>
    </row>
    <row r="47" spans="1:9" x14ac:dyDescent="0.25">
      <c r="A47" s="10">
        <v>42552</v>
      </c>
      <c r="B47" t="s">
        <v>34</v>
      </c>
      <c r="C47">
        <v>0</v>
      </c>
      <c r="D47">
        <v>10</v>
      </c>
      <c r="E47">
        <v>0</v>
      </c>
      <c r="F47">
        <v>-11.8</v>
      </c>
      <c r="G47">
        <v>10</v>
      </c>
      <c r="H47">
        <v>10</v>
      </c>
    </row>
    <row r="48" spans="1:9" x14ac:dyDescent="0.25">
      <c r="A48" s="10">
        <v>42583</v>
      </c>
      <c r="B48" t="s">
        <v>12</v>
      </c>
      <c r="C48">
        <v>0</v>
      </c>
      <c r="D48">
        <v>126069</v>
      </c>
      <c r="E48">
        <v>161115320</v>
      </c>
      <c r="F48">
        <v>14039384.5399998</v>
      </c>
      <c r="G48">
        <v>126069</v>
      </c>
      <c r="H48">
        <v>126069</v>
      </c>
    </row>
    <row r="49" spans="1:9" x14ac:dyDescent="0.25">
      <c r="A49" s="10">
        <v>42583</v>
      </c>
      <c r="B49" t="s">
        <v>14</v>
      </c>
      <c r="C49">
        <v>0</v>
      </c>
      <c r="D49">
        <v>1965</v>
      </c>
      <c r="E49">
        <v>1075985</v>
      </c>
      <c r="F49">
        <v>99055.83</v>
      </c>
      <c r="G49">
        <v>1965</v>
      </c>
      <c r="H49">
        <v>1965</v>
      </c>
    </row>
    <row r="50" spans="1:9" x14ac:dyDescent="0.25">
      <c r="A50" s="10">
        <v>42583</v>
      </c>
      <c r="B50" s="9" t="s">
        <v>14</v>
      </c>
      <c r="C50">
        <v>0</v>
      </c>
      <c r="D50">
        <v>2</v>
      </c>
      <c r="E50">
        <v>-1869</v>
      </c>
      <c r="F50">
        <v>-173.94</v>
      </c>
      <c r="G50">
        <v>2</v>
      </c>
      <c r="H50">
        <v>2</v>
      </c>
      <c r="I50" t="s">
        <v>72</v>
      </c>
    </row>
    <row r="51" spans="1:9" x14ac:dyDescent="0.25">
      <c r="A51" s="10">
        <v>42583</v>
      </c>
      <c r="B51" t="s">
        <v>21</v>
      </c>
      <c r="C51">
        <v>0</v>
      </c>
      <c r="D51">
        <v>1</v>
      </c>
      <c r="E51">
        <v>190</v>
      </c>
      <c r="F51">
        <v>20.52</v>
      </c>
      <c r="G51">
        <v>1</v>
      </c>
      <c r="H51">
        <v>1</v>
      </c>
    </row>
    <row r="52" spans="1:9" x14ac:dyDescent="0.25">
      <c r="A52" s="10">
        <v>42583</v>
      </c>
      <c r="B52" t="s">
        <v>25</v>
      </c>
      <c r="C52">
        <v>0</v>
      </c>
      <c r="D52">
        <v>1</v>
      </c>
      <c r="E52">
        <v>2491</v>
      </c>
      <c r="F52">
        <v>213.28</v>
      </c>
      <c r="G52">
        <v>1</v>
      </c>
      <c r="H52">
        <v>1</v>
      </c>
    </row>
    <row r="53" spans="1:9" x14ac:dyDescent="0.25">
      <c r="A53" s="10">
        <v>42583</v>
      </c>
      <c r="B53" t="s">
        <v>26</v>
      </c>
      <c r="C53">
        <v>0</v>
      </c>
      <c r="D53">
        <v>1</v>
      </c>
      <c r="E53">
        <v>1562</v>
      </c>
      <c r="F53">
        <v>135.44</v>
      </c>
      <c r="G53">
        <v>1</v>
      </c>
      <c r="H53">
        <v>1</v>
      </c>
    </row>
    <row r="54" spans="1:9" x14ac:dyDescent="0.25">
      <c r="A54" s="10">
        <v>42583</v>
      </c>
      <c r="B54" t="s">
        <v>32</v>
      </c>
      <c r="C54">
        <v>0</v>
      </c>
      <c r="D54">
        <v>16</v>
      </c>
      <c r="E54">
        <v>0</v>
      </c>
      <c r="F54">
        <v>-440</v>
      </c>
      <c r="G54">
        <v>16</v>
      </c>
      <c r="H54">
        <v>16</v>
      </c>
    </row>
    <row r="55" spans="1:9" x14ac:dyDescent="0.25">
      <c r="A55" s="10">
        <v>42614</v>
      </c>
      <c r="B55" t="s">
        <v>12</v>
      </c>
      <c r="C55">
        <v>0</v>
      </c>
      <c r="D55">
        <v>126184</v>
      </c>
      <c r="E55">
        <v>149105740</v>
      </c>
      <c r="F55">
        <v>13161957.420000101</v>
      </c>
      <c r="G55">
        <v>126184</v>
      </c>
      <c r="H55">
        <v>126184</v>
      </c>
    </row>
    <row r="56" spans="1:9" x14ac:dyDescent="0.25">
      <c r="A56" s="10">
        <v>42614</v>
      </c>
      <c r="B56" t="s">
        <v>14</v>
      </c>
      <c r="C56">
        <v>0</v>
      </c>
      <c r="D56">
        <v>1967</v>
      </c>
      <c r="E56">
        <v>1077530</v>
      </c>
      <c r="F56">
        <v>100117.44</v>
      </c>
      <c r="G56">
        <v>1967</v>
      </c>
      <c r="H56">
        <v>1967</v>
      </c>
    </row>
    <row r="57" spans="1:9" x14ac:dyDescent="0.25">
      <c r="A57" s="10">
        <v>42614</v>
      </c>
      <c r="B57" s="9" t="s">
        <v>14</v>
      </c>
      <c r="C57">
        <v>0</v>
      </c>
      <c r="D57">
        <v>1</v>
      </c>
      <c r="E57">
        <v>-948</v>
      </c>
      <c r="F57">
        <v>-89.33</v>
      </c>
      <c r="G57">
        <v>1</v>
      </c>
      <c r="H57">
        <v>1</v>
      </c>
      <c r="I57" t="s">
        <v>72</v>
      </c>
    </row>
    <row r="58" spans="1:9" x14ac:dyDescent="0.25">
      <c r="A58" s="10">
        <v>42614</v>
      </c>
      <c r="B58" t="s">
        <v>21</v>
      </c>
      <c r="C58">
        <v>0</v>
      </c>
      <c r="D58">
        <v>1</v>
      </c>
      <c r="E58">
        <v>200</v>
      </c>
      <c r="F58">
        <v>21.51</v>
      </c>
      <c r="G58">
        <v>1</v>
      </c>
      <c r="H58">
        <v>1</v>
      </c>
    </row>
    <row r="59" spans="1:9" x14ac:dyDescent="0.25">
      <c r="A59" s="10">
        <v>42614</v>
      </c>
      <c r="B59" t="s">
        <v>25</v>
      </c>
      <c r="C59">
        <v>0</v>
      </c>
      <c r="D59">
        <v>1</v>
      </c>
      <c r="E59">
        <v>2287</v>
      </c>
      <c r="F59">
        <v>197.88</v>
      </c>
      <c r="G59">
        <v>1</v>
      </c>
      <c r="H59">
        <v>1</v>
      </c>
    </row>
    <row r="60" spans="1:9" x14ac:dyDescent="0.25">
      <c r="A60" s="10">
        <v>42614</v>
      </c>
      <c r="B60" t="s">
        <v>26</v>
      </c>
      <c r="C60">
        <v>0</v>
      </c>
      <c r="D60">
        <v>1</v>
      </c>
      <c r="E60">
        <v>1674</v>
      </c>
      <c r="F60">
        <v>146.07</v>
      </c>
      <c r="G60">
        <v>1</v>
      </c>
      <c r="H60">
        <v>1</v>
      </c>
    </row>
    <row r="61" spans="1:9" x14ac:dyDescent="0.25">
      <c r="A61" s="10">
        <v>42614</v>
      </c>
      <c r="B61" t="s">
        <v>32</v>
      </c>
      <c r="C61">
        <v>0</v>
      </c>
      <c r="D61">
        <v>10644</v>
      </c>
      <c r="E61">
        <v>0</v>
      </c>
      <c r="F61">
        <v>-27160.600000001901</v>
      </c>
      <c r="G61">
        <v>10644</v>
      </c>
      <c r="H61">
        <v>10644</v>
      </c>
    </row>
    <row r="62" spans="1:9" x14ac:dyDescent="0.25">
      <c r="A62" s="10">
        <v>42614</v>
      </c>
      <c r="B62" t="s">
        <v>33</v>
      </c>
      <c r="C62">
        <v>0</v>
      </c>
      <c r="D62">
        <v>7</v>
      </c>
      <c r="E62">
        <v>0</v>
      </c>
      <c r="F62">
        <v>-20</v>
      </c>
      <c r="G62">
        <v>7</v>
      </c>
      <c r="H62">
        <v>7</v>
      </c>
    </row>
    <row r="63" spans="1:9" x14ac:dyDescent="0.25">
      <c r="A63" s="10">
        <v>42614</v>
      </c>
      <c r="B63" t="s">
        <v>34</v>
      </c>
      <c r="C63">
        <v>0</v>
      </c>
      <c r="D63">
        <v>10</v>
      </c>
      <c r="E63">
        <v>0</v>
      </c>
      <c r="F63">
        <v>-24.8</v>
      </c>
      <c r="G63">
        <v>10</v>
      </c>
      <c r="H63">
        <v>10</v>
      </c>
    </row>
    <row r="64" spans="1:9" x14ac:dyDescent="0.25">
      <c r="A64" s="10">
        <v>42644</v>
      </c>
      <c r="B64" t="s">
        <v>12</v>
      </c>
      <c r="C64">
        <v>0</v>
      </c>
      <c r="D64">
        <v>126223</v>
      </c>
      <c r="E64">
        <v>103246352</v>
      </c>
      <c r="F64">
        <v>9397342.9900000691</v>
      </c>
      <c r="G64">
        <v>126223</v>
      </c>
      <c r="H64">
        <v>126223</v>
      </c>
    </row>
    <row r="65" spans="1:9" x14ac:dyDescent="0.25">
      <c r="A65" s="10">
        <v>42644</v>
      </c>
      <c r="B65" t="s">
        <v>14</v>
      </c>
      <c r="C65">
        <v>0</v>
      </c>
      <c r="D65">
        <v>1966</v>
      </c>
      <c r="E65">
        <v>964259</v>
      </c>
      <c r="F65">
        <v>91558.2</v>
      </c>
      <c r="G65">
        <v>1966</v>
      </c>
      <c r="H65">
        <v>1966</v>
      </c>
    </row>
    <row r="66" spans="1:9" x14ac:dyDescent="0.25">
      <c r="A66" s="10">
        <v>42644</v>
      </c>
      <c r="B66" s="9" t="s">
        <v>14</v>
      </c>
      <c r="C66">
        <v>0</v>
      </c>
      <c r="D66">
        <v>1</v>
      </c>
      <c r="E66">
        <v>-682</v>
      </c>
      <c r="F66">
        <v>-67.08</v>
      </c>
      <c r="G66">
        <v>1</v>
      </c>
      <c r="H66">
        <v>1</v>
      </c>
      <c r="I66" t="s">
        <v>72</v>
      </c>
    </row>
    <row r="67" spans="1:9" x14ac:dyDescent="0.25">
      <c r="A67" s="10">
        <v>42644</v>
      </c>
      <c r="B67" t="s">
        <v>21</v>
      </c>
      <c r="C67">
        <v>0</v>
      </c>
      <c r="D67">
        <v>1</v>
      </c>
      <c r="E67">
        <v>190</v>
      </c>
      <c r="F67">
        <v>20.85</v>
      </c>
      <c r="G67">
        <v>1</v>
      </c>
      <c r="H67">
        <v>1</v>
      </c>
    </row>
    <row r="68" spans="1:9" x14ac:dyDescent="0.25">
      <c r="A68" s="10">
        <v>42644</v>
      </c>
      <c r="B68" t="s">
        <v>25</v>
      </c>
      <c r="C68">
        <v>0</v>
      </c>
      <c r="D68">
        <v>1</v>
      </c>
      <c r="E68">
        <v>1304</v>
      </c>
      <c r="F68">
        <v>116.15</v>
      </c>
      <c r="G68">
        <v>1</v>
      </c>
      <c r="H68">
        <v>1</v>
      </c>
    </row>
    <row r="69" spans="1:9" x14ac:dyDescent="0.25">
      <c r="A69" s="10">
        <v>42644</v>
      </c>
      <c r="B69" t="s">
        <v>26</v>
      </c>
      <c r="C69">
        <v>0</v>
      </c>
      <c r="D69">
        <v>1</v>
      </c>
      <c r="E69">
        <v>1043</v>
      </c>
      <c r="F69">
        <v>93.82</v>
      </c>
      <c r="G69">
        <v>1</v>
      </c>
      <c r="H69">
        <v>1</v>
      </c>
    </row>
    <row r="70" spans="1:9" x14ac:dyDescent="0.25">
      <c r="A70" s="10">
        <v>42644</v>
      </c>
      <c r="B70" t="s">
        <v>32</v>
      </c>
      <c r="C70">
        <v>0</v>
      </c>
      <c r="D70">
        <v>10332</v>
      </c>
      <c r="E70">
        <v>0</v>
      </c>
      <c r="F70">
        <v>-13462.0000000009</v>
      </c>
      <c r="G70">
        <v>10332</v>
      </c>
      <c r="H70">
        <v>10332</v>
      </c>
    </row>
    <row r="71" spans="1:9" x14ac:dyDescent="0.25">
      <c r="A71" s="10">
        <v>42644</v>
      </c>
      <c r="B71" t="s">
        <v>33</v>
      </c>
      <c r="C71">
        <v>0</v>
      </c>
      <c r="D71">
        <v>4</v>
      </c>
      <c r="E71">
        <v>0</v>
      </c>
      <c r="F71">
        <v>-5.8</v>
      </c>
      <c r="G71">
        <v>4</v>
      </c>
      <c r="H71">
        <v>4</v>
      </c>
    </row>
    <row r="72" spans="1:9" x14ac:dyDescent="0.25">
      <c r="A72" s="10">
        <v>42644</v>
      </c>
      <c r="B72" t="s">
        <v>34</v>
      </c>
      <c r="C72">
        <v>0</v>
      </c>
      <c r="D72">
        <v>9</v>
      </c>
      <c r="E72">
        <v>0</v>
      </c>
      <c r="F72">
        <v>-10.8</v>
      </c>
      <c r="G72">
        <v>9</v>
      </c>
      <c r="H72">
        <v>9</v>
      </c>
    </row>
    <row r="73" spans="1:9" x14ac:dyDescent="0.25">
      <c r="A73" s="10">
        <v>42675</v>
      </c>
      <c r="B73" t="s">
        <v>12</v>
      </c>
      <c r="C73">
        <v>0</v>
      </c>
      <c r="D73">
        <v>126303</v>
      </c>
      <c r="E73">
        <v>85328759</v>
      </c>
      <c r="F73">
        <v>7739926.1099998401</v>
      </c>
      <c r="G73">
        <v>126303</v>
      </c>
      <c r="H73">
        <v>126303</v>
      </c>
    </row>
    <row r="74" spans="1:9" x14ac:dyDescent="0.25">
      <c r="A74" s="10">
        <v>42675</v>
      </c>
      <c r="B74" t="s">
        <v>14</v>
      </c>
      <c r="C74">
        <v>0</v>
      </c>
      <c r="D74">
        <v>1966</v>
      </c>
      <c r="E74">
        <v>976266</v>
      </c>
      <c r="F74">
        <v>91157.549999999901</v>
      </c>
      <c r="G74">
        <v>1966</v>
      </c>
      <c r="H74">
        <v>1966</v>
      </c>
    </row>
    <row r="75" spans="1:9" x14ac:dyDescent="0.25">
      <c r="A75" s="10">
        <v>42675</v>
      </c>
      <c r="B75" t="s">
        <v>21</v>
      </c>
      <c r="C75">
        <v>0</v>
      </c>
      <c r="D75">
        <v>1</v>
      </c>
      <c r="E75">
        <v>305</v>
      </c>
      <c r="F75">
        <v>30.24</v>
      </c>
      <c r="G75">
        <v>1</v>
      </c>
      <c r="H75">
        <v>1</v>
      </c>
    </row>
    <row r="76" spans="1:9" x14ac:dyDescent="0.25">
      <c r="A76" s="10">
        <v>42675</v>
      </c>
      <c r="B76" t="s">
        <v>25</v>
      </c>
      <c r="C76">
        <v>0</v>
      </c>
      <c r="D76">
        <v>1</v>
      </c>
      <c r="E76">
        <v>731</v>
      </c>
      <c r="F76">
        <v>66.069999999999993</v>
      </c>
      <c r="G76">
        <v>1</v>
      </c>
      <c r="H76">
        <v>1</v>
      </c>
    </row>
    <row r="77" spans="1:9" x14ac:dyDescent="0.25">
      <c r="A77" s="10">
        <v>42675</v>
      </c>
      <c r="B77" t="s">
        <v>26</v>
      </c>
      <c r="C77">
        <v>0</v>
      </c>
      <c r="D77">
        <v>1</v>
      </c>
      <c r="E77">
        <v>1092</v>
      </c>
      <c r="F77">
        <v>96.42</v>
      </c>
      <c r="G77">
        <v>1</v>
      </c>
      <c r="H77">
        <v>1</v>
      </c>
    </row>
    <row r="78" spans="1:9" x14ac:dyDescent="0.25">
      <c r="A78" s="10">
        <v>42675</v>
      </c>
      <c r="B78" t="s">
        <v>32</v>
      </c>
      <c r="C78">
        <v>0</v>
      </c>
      <c r="D78">
        <v>69</v>
      </c>
      <c r="E78">
        <v>0</v>
      </c>
      <c r="F78">
        <v>-1900</v>
      </c>
      <c r="G78">
        <v>69</v>
      </c>
      <c r="H78">
        <v>69</v>
      </c>
    </row>
    <row r="79" spans="1:9" x14ac:dyDescent="0.25">
      <c r="A79" s="10">
        <v>42705</v>
      </c>
      <c r="B79" t="s">
        <v>12</v>
      </c>
      <c r="C79">
        <v>0</v>
      </c>
      <c r="D79">
        <v>126492</v>
      </c>
      <c r="E79">
        <v>125962651</v>
      </c>
      <c r="F79">
        <v>10740353.839999899</v>
      </c>
      <c r="G79">
        <v>126492</v>
      </c>
      <c r="H79">
        <v>126492</v>
      </c>
    </row>
    <row r="80" spans="1:9" x14ac:dyDescent="0.25">
      <c r="A80" s="10">
        <v>42705</v>
      </c>
      <c r="B80" t="s">
        <v>14</v>
      </c>
      <c r="C80">
        <v>0</v>
      </c>
      <c r="D80">
        <v>1966</v>
      </c>
      <c r="E80">
        <v>1303647</v>
      </c>
      <c r="F80">
        <v>114291.5</v>
      </c>
      <c r="G80">
        <v>1966</v>
      </c>
      <c r="H80">
        <v>1966</v>
      </c>
    </row>
    <row r="81" spans="1:8" x14ac:dyDescent="0.25">
      <c r="A81" s="10">
        <v>42705</v>
      </c>
      <c r="B81" t="s">
        <v>21</v>
      </c>
      <c r="C81">
        <v>0</v>
      </c>
      <c r="D81">
        <v>1</v>
      </c>
      <c r="E81">
        <v>103</v>
      </c>
      <c r="F81">
        <v>12.91</v>
      </c>
      <c r="G81">
        <v>1</v>
      </c>
      <c r="H81">
        <v>1</v>
      </c>
    </row>
    <row r="82" spans="1:8" x14ac:dyDescent="0.25">
      <c r="A82" s="10">
        <v>42705</v>
      </c>
      <c r="B82" t="s">
        <v>25</v>
      </c>
      <c r="C82">
        <v>0</v>
      </c>
      <c r="D82">
        <v>1</v>
      </c>
      <c r="E82">
        <v>2227</v>
      </c>
      <c r="F82">
        <v>184.32</v>
      </c>
      <c r="G82">
        <v>1</v>
      </c>
      <c r="H82">
        <v>1</v>
      </c>
    </row>
    <row r="83" spans="1:8" x14ac:dyDescent="0.25">
      <c r="A83" s="10">
        <v>42705</v>
      </c>
      <c r="B83" t="s">
        <v>26</v>
      </c>
      <c r="C83">
        <v>0</v>
      </c>
      <c r="D83">
        <v>1</v>
      </c>
      <c r="E83">
        <v>3063</v>
      </c>
      <c r="F83">
        <v>251.78</v>
      </c>
      <c r="G83">
        <v>1</v>
      </c>
      <c r="H83">
        <v>1</v>
      </c>
    </row>
    <row r="84" spans="1:8" x14ac:dyDescent="0.25">
      <c r="A84" s="10">
        <v>42705</v>
      </c>
      <c r="B84" t="s">
        <v>32</v>
      </c>
      <c r="C84">
        <v>0</v>
      </c>
      <c r="D84">
        <v>101</v>
      </c>
      <c r="E84">
        <v>0</v>
      </c>
      <c r="F84">
        <v>-3070</v>
      </c>
      <c r="G84">
        <v>101</v>
      </c>
      <c r="H84">
        <v>101</v>
      </c>
    </row>
    <row r="85" spans="1:8" x14ac:dyDescent="0.25">
      <c r="A85" s="10">
        <v>42736</v>
      </c>
      <c r="B85" t="s">
        <v>12</v>
      </c>
      <c r="C85">
        <v>0</v>
      </c>
      <c r="D85">
        <v>126647</v>
      </c>
      <c r="E85">
        <v>152444266</v>
      </c>
      <c r="F85">
        <v>12894544.6599997</v>
      </c>
      <c r="G85">
        <v>126647</v>
      </c>
      <c r="H85">
        <v>126647</v>
      </c>
    </row>
    <row r="86" spans="1:8" x14ac:dyDescent="0.25">
      <c r="A86" s="10">
        <v>42736</v>
      </c>
      <c r="B86" t="s">
        <v>14</v>
      </c>
      <c r="C86">
        <v>0</v>
      </c>
      <c r="D86">
        <v>1966</v>
      </c>
      <c r="E86">
        <v>1454976</v>
      </c>
      <c r="F86">
        <v>126692.05</v>
      </c>
      <c r="G86">
        <v>1966</v>
      </c>
      <c r="H86">
        <v>1966</v>
      </c>
    </row>
    <row r="87" spans="1:8" x14ac:dyDescent="0.25">
      <c r="A87" s="10">
        <v>42736</v>
      </c>
      <c r="B87" t="s">
        <v>21</v>
      </c>
      <c r="C87">
        <v>0</v>
      </c>
      <c r="D87">
        <v>1</v>
      </c>
      <c r="E87">
        <v>173</v>
      </c>
      <c r="F87">
        <v>18.59</v>
      </c>
      <c r="G87">
        <v>1</v>
      </c>
      <c r="H87">
        <v>1</v>
      </c>
    </row>
    <row r="88" spans="1:8" x14ac:dyDescent="0.25">
      <c r="A88" s="10">
        <v>42736</v>
      </c>
      <c r="B88" t="s">
        <v>25</v>
      </c>
      <c r="C88">
        <v>0</v>
      </c>
      <c r="D88">
        <v>1</v>
      </c>
      <c r="E88">
        <v>2777</v>
      </c>
      <c r="F88">
        <v>229.09</v>
      </c>
      <c r="G88">
        <v>1</v>
      </c>
      <c r="H88">
        <v>1</v>
      </c>
    </row>
    <row r="89" spans="1:8" x14ac:dyDescent="0.25">
      <c r="A89" s="10">
        <v>42736</v>
      </c>
      <c r="B89" t="s">
        <v>26</v>
      </c>
      <c r="C89">
        <v>0</v>
      </c>
      <c r="D89">
        <v>1</v>
      </c>
      <c r="E89">
        <v>7360</v>
      </c>
      <c r="F89">
        <v>599.59</v>
      </c>
      <c r="G89">
        <v>1</v>
      </c>
      <c r="H89">
        <v>1</v>
      </c>
    </row>
    <row r="90" spans="1:8" x14ac:dyDescent="0.25">
      <c r="A90" s="10">
        <v>42736</v>
      </c>
      <c r="B90" t="s">
        <v>32</v>
      </c>
      <c r="C90">
        <v>0</v>
      </c>
      <c r="D90">
        <v>217</v>
      </c>
      <c r="E90">
        <v>0</v>
      </c>
      <c r="F90">
        <v>-6345</v>
      </c>
      <c r="G90">
        <v>217</v>
      </c>
      <c r="H90">
        <v>217</v>
      </c>
    </row>
    <row r="91" spans="1:8" x14ac:dyDescent="0.25">
      <c r="A91" s="10">
        <v>42767</v>
      </c>
      <c r="B91" t="s">
        <v>12</v>
      </c>
      <c r="C91">
        <v>0</v>
      </c>
      <c r="D91">
        <v>126571</v>
      </c>
      <c r="E91">
        <v>117263659</v>
      </c>
      <c r="F91">
        <v>10169305.0099997</v>
      </c>
      <c r="G91">
        <v>126571</v>
      </c>
      <c r="H91">
        <v>126571</v>
      </c>
    </row>
    <row r="92" spans="1:8" x14ac:dyDescent="0.25">
      <c r="A92" s="10">
        <v>42767</v>
      </c>
      <c r="B92" t="s">
        <v>14</v>
      </c>
      <c r="C92">
        <v>0</v>
      </c>
      <c r="D92">
        <v>1970</v>
      </c>
      <c r="E92">
        <v>1244787</v>
      </c>
      <c r="F92">
        <v>110945.33</v>
      </c>
      <c r="G92">
        <v>1970</v>
      </c>
      <c r="H92">
        <v>1970</v>
      </c>
    </row>
    <row r="93" spans="1:8" x14ac:dyDescent="0.25">
      <c r="A93" s="10">
        <v>42767</v>
      </c>
      <c r="B93" t="s">
        <v>21</v>
      </c>
      <c r="C93">
        <v>0</v>
      </c>
      <c r="D93">
        <v>1</v>
      </c>
      <c r="E93">
        <v>112</v>
      </c>
      <c r="F93">
        <v>13.76</v>
      </c>
      <c r="G93">
        <v>1</v>
      </c>
      <c r="H93">
        <v>1</v>
      </c>
    </row>
    <row r="94" spans="1:8" x14ac:dyDescent="0.25">
      <c r="A94" s="10">
        <v>42767</v>
      </c>
      <c r="B94" t="s">
        <v>25</v>
      </c>
      <c r="C94">
        <v>0</v>
      </c>
      <c r="D94">
        <v>1</v>
      </c>
      <c r="E94">
        <v>1584</v>
      </c>
      <c r="F94">
        <v>134.22999999999999</v>
      </c>
      <c r="G94">
        <v>1</v>
      </c>
      <c r="H94">
        <v>1</v>
      </c>
    </row>
    <row r="95" spans="1:8" x14ac:dyDescent="0.25">
      <c r="A95" s="10">
        <v>42767</v>
      </c>
      <c r="B95" t="s">
        <v>26</v>
      </c>
      <c r="C95">
        <v>0</v>
      </c>
      <c r="D95">
        <v>1</v>
      </c>
      <c r="E95">
        <v>5679</v>
      </c>
      <c r="F95">
        <v>469.33</v>
      </c>
      <c r="G95">
        <v>1</v>
      </c>
      <c r="H95">
        <v>1</v>
      </c>
    </row>
    <row r="96" spans="1:8" x14ac:dyDescent="0.25">
      <c r="A96" s="10">
        <v>42767</v>
      </c>
      <c r="B96" t="s">
        <v>32</v>
      </c>
      <c r="C96">
        <v>0</v>
      </c>
      <c r="D96">
        <v>271</v>
      </c>
      <c r="E96">
        <v>0</v>
      </c>
      <c r="F96">
        <v>-7835</v>
      </c>
      <c r="G96">
        <v>271</v>
      </c>
      <c r="H96">
        <v>271</v>
      </c>
    </row>
    <row r="97" spans="1:9" x14ac:dyDescent="0.25">
      <c r="A97" s="10">
        <v>42795</v>
      </c>
      <c r="B97" t="s">
        <v>12</v>
      </c>
      <c r="C97">
        <v>0</v>
      </c>
      <c r="D97">
        <v>126856</v>
      </c>
      <c r="E97">
        <v>105383962</v>
      </c>
      <c r="F97">
        <v>9093012.5699997693</v>
      </c>
      <c r="G97">
        <v>126856</v>
      </c>
      <c r="H97">
        <v>126856</v>
      </c>
    </row>
    <row r="98" spans="1:9" x14ac:dyDescent="0.25">
      <c r="A98" s="10">
        <v>42795</v>
      </c>
      <c r="B98" t="s">
        <v>14</v>
      </c>
      <c r="C98">
        <v>0</v>
      </c>
      <c r="D98">
        <v>1944</v>
      </c>
      <c r="E98">
        <v>1146706</v>
      </c>
      <c r="F98">
        <v>101588.63</v>
      </c>
      <c r="G98">
        <v>1944</v>
      </c>
      <c r="H98">
        <v>1944</v>
      </c>
    </row>
    <row r="99" spans="1:9" x14ac:dyDescent="0.25">
      <c r="A99" s="10">
        <v>42795</v>
      </c>
      <c r="B99" s="9" t="s">
        <v>14</v>
      </c>
      <c r="C99">
        <v>0</v>
      </c>
      <c r="D99">
        <v>1</v>
      </c>
      <c r="E99">
        <v>-4040</v>
      </c>
      <c r="F99">
        <v>-546.54999999999995</v>
      </c>
      <c r="G99">
        <v>1</v>
      </c>
      <c r="H99">
        <v>1</v>
      </c>
      <c r="I99" t="s">
        <v>72</v>
      </c>
    </row>
    <row r="100" spans="1:9" x14ac:dyDescent="0.25">
      <c r="A100" s="10">
        <v>42795</v>
      </c>
      <c r="B100" t="s">
        <v>21</v>
      </c>
      <c r="C100">
        <v>0</v>
      </c>
      <c r="D100">
        <v>1</v>
      </c>
      <c r="E100">
        <v>101</v>
      </c>
      <c r="F100">
        <v>12.76</v>
      </c>
      <c r="G100">
        <v>1</v>
      </c>
      <c r="H100">
        <v>1</v>
      </c>
    </row>
    <row r="101" spans="1:9" x14ac:dyDescent="0.25">
      <c r="A101" s="10">
        <v>42795</v>
      </c>
      <c r="B101" t="s">
        <v>25</v>
      </c>
      <c r="C101">
        <v>0</v>
      </c>
      <c r="D101">
        <v>1</v>
      </c>
      <c r="E101">
        <v>1236</v>
      </c>
      <c r="F101">
        <v>104.44</v>
      </c>
      <c r="G101">
        <v>1</v>
      </c>
      <c r="H101">
        <v>1</v>
      </c>
    </row>
    <row r="102" spans="1:9" x14ac:dyDescent="0.25">
      <c r="A102" s="10">
        <v>42795</v>
      </c>
      <c r="B102" t="s">
        <v>26</v>
      </c>
      <c r="C102">
        <v>0</v>
      </c>
      <c r="D102">
        <v>1</v>
      </c>
      <c r="E102">
        <v>3260</v>
      </c>
      <c r="F102">
        <v>267.93</v>
      </c>
      <c r="G102">
        <v>1</v>
      </c>
      <c r="H102">
        <v>1</v>
      </c>
    </row>
    <row r="103" spans="1:9" x14ac:dyDescent="0.25">
      <c r="A103" s="10">
        <v>42795</v>
      </c>
      <c r="B103" t="s">
        <v>32</v>
      </c>
      <c r="C103">
        <v>0</v>
      </c>
      <c r="D103">
        <v>24</v>
      </c>
      <c r="E103">
        <v>0</v>
      </c>
      <c r="F103">
        <v>-710</v>
      </c>
      <c r="G103">
        <v>24</v>
      </c>
      <c r="H103">
        <v>24</v>
      </c>
    </row>
    <row r="104" spans="1:9" x14ac:dyDescent="0.25">
      <c r="A104" s="10">
        <v>42826</v>
      </c>
      <c r="B104" t="s">
        <v>12</v>
      </c>
      <c r="C104">
        <v>0</v>
      </c>
      <c r="D104">
        <v>127222</v>
      </c>
      <c r="E104">
        <v>92636631</v>
      </c>
      <c r="F104">
        <v>7950595.8599997601</v>
      </c>
      <c r="G104">
        <v>127222</v>
      </c>
      <c r="H104">
        <v>127222</v>
      </c>
    </row>
    <row r="105" spans="1:9" x14ac:dyDescent="0.25">
      <c r="A105" s="10">
        <v>42826</v>
      </c>
      <c r="B105" t="s">
        <v>14</v>
      </c>
      <c r="C105">
        <v>0</v>
      </c>
      <c r="D105">
        <v>1642</v>
      </c>
      <c r="E105">
        <v>897730</v>
      </c>
      <c r="F105">
        <v>79064.800000000003</v>
      </c>
      <c r="G105">
        <v>1642</v>
      </c>
      <c r="H105">
        <v>1642</v>
      </c>
    </row>
    <row r="106" spans="1:9" x14ac:dyDescent="0.25">
      <c r="A106" s="10">
        <v>42826</v>
      </c>
      <c r="B106" t="s">
        <v>21</v>
      </c>
      <c r="C106">
        <v>0</v>
      </c>
      <c r="D106">
        <v>1</v>
      </c>
      <c r="E106">
        <v>203</v>
      </c>
      <c r="F106">
        <v>20.77</v>
      </c>
      <c r="G106">
        <v>1</v>
      </c>
      <c r="H106">
        <v>1</v>
      </c>
    </row>
    <row r="107" spans="1:9" x14ac:dyDescent="0.25">
      <c r="A107" s="10">
        <v>42826</v>
      </c>
      <c r="B107" t="s">
        <v>25</v>
      </c>
      <c r="C107">
        <v>0</v>
      </c>
      <c r="D107">
        <v>1</v>
      </c>
      <c r="E107">
        <v>941</v>
      </c>
      <c r="F107">
        <v>79.53</v>
      </c>
      <c r="G107">
        <v>1</v>
      </c>
      <c r="H107">
        <v>1</v>
      </c>
    </row>
    <row r="108" spans="1:9" x14ac:dyDescent="0.25">
      <c r="A108" s="10">
        <v>42826</v>
      </c>
      <c r="B108" t="s">
        <v>26</v>
      </c>
      <c r="C108">
        <v>0</v>
      </c>
      <c r="D108">
        <v>1</v>
      </c>
      <c r="E108">
        <v>3442</v>
      </c>
      <c r="F108">
        <v>278.69</v>
      </c>
      <c r="G108">
        <v>1</v>
      </c>
      <c r="H108">
        <v>1</v>
      </c>
    </row>
    <row r="109" spans="1:9" x14ac:dyDescent="0.25">
      <c r="A109" s="10">
        <v>42826</v>
      </c>
      <c r="B109" t="s">
        <v>32</v>
      </c>
      <c r="C109">
        <v>0</v>
      </c>
      <c r="D109">
        <v>28</v>
      </c>
      <c r="E109">
        <v>0</v>
      </c>
      <c r="F109">
        <v>-800</v>
      </c>
      <c r="G109">
        <v>28</v>
      </c>
      <c r="H109">
        <v>28</v>
      </c>
    </row>
    <row r="110" spans="1:9" x14ac:dyDescent="0.25">
      <c r="A110" s="10">
        <v>42856</v>
      </c>
      <c r="B110" t="s">
        <v>12</v>
      </c>
      <c r="C110">
        <v>0</v>
      </c>
      <c r="D110">
        <v>127272</v>
      </c>
      <c r="E110">
        <v>88974106</v>
      </c>
      <c r="F110">
        <v>7483460.5599996299</v>
      </c>
      <c r="G110">
        <v>127272</v>
      </c>
      <c r="H110">
        <v>127272</v>
      </c>
    </row>
    <row r="111" spans="1:9" x14ac:dyDescent="0.25">
      <c r="A111" s="10">
        <v>42856</v>
      </c>
      <c r="B111" t="s">
        <v>14</v>
      </c>
      <c r="C111">
        <v>0</v>
      </c>
      <c r="D111">
        <v>1498</v>
      </c>
      <c r="E111">
        <v>771036</v>
      </c>
      <c r="F111">
        <v>67166.419999999896</v>
      </c>
      <c r="G111">
        <v>1498</v>
      </c>
      <c r="H111">
        <v>1498</v>
      </c>
    </row>
    <row r="112" spans="1:9" x14ac:dyDescent="0.25">
      <c r="A112" s="10">
        <v>42856</v>
      </c>
      <c r="B112" t="s">
        <v>21</v>
      </c>
      <c r="C112">
        <v>0</v>
      </c>
      <c r="D112">
        <v>1</v>
      </c>
      <c r="E112">
        <v>199</v>
      </c>
      <c r="F112">
        <v>20.16</v>
      </c>
      <c r="G112">
        <v>1</v>
      </c>
      <c r="H112">
        <v>1</v>
      </c>
    </row>
    <row r="113" spans="1:8" x14ac:dyDescent="0.25">
      <c r="A113" s="10">
        <v>42856</v>
      </c>
      <c r="B113" t="s">
        <v>25</v>
      </c>
      <c r="C113">
        <v>0</v>
      </c>
      <c r="D113">
        <v>1</v>
      </c>
      <c r="E113">
        <v>795</v>
      </c>
      <c r="F113">
        <v>66.73</v>
      </c>
      <c r="G113">
        <v>1</v>
      </c>
      <c r="H113">
        <v>1</v>
      </c>
    </row>
    <row r="114" spans="1:8" x14ac:dyDescent="0.25">
      <c r="A114" s="10">
        <v>42856</v>
      </c>
      <c r="B114" t="s">
        <v>26</v>
      </c>
      <c r="C114">
        <v>0</v>
      </c>
      <c r="D114">
        <v>1</v>
      </c>
      <c r="E114">
        <v>1415</v>
      </c>
      <c r="F114">
        <v>115.11</v>
      </c>
      <c r="G114">
        <v>1</v>
      </c>
      <c r="H114">
        <v>1</v>
      </c>
    </row>
    <row r="115" spans="1:8" x14ac:dyDescent="0.25">
      <c r="A115" s="10">
        <v>42856</v>
      </c>
      <c r="B115" t="s">
        <v>32</v>
      </c>
      <c r="C115">
        <v>0</v>
      </c>
      <c r="D115">
        <v>6</v>
      </c>
      <c r="E115">
        <v>0</v>
      </c>
      <c r="F115">
        <v>-160</v>
      </c>
      <c r="G115">
        <v>6</v>
      </c>
      <c r="H115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9"/>
  <sheetViews>
    <sheetView workbookViewId="0"/>
  </sheetViews>
  <sheetFormatPr defaultRowHeight="15" x14ac:dyDescent="0.25"/>
  <cols>
    <col min="3" max="3" width="13.28515625" customWidth="1"/>
    <col min="4" max="4" width="15.28515625" bestFit="1" customWidth="1"/>
    <col min="5" max="6" width="13.28515625" bestFit="1" customWidth="1"/>
    <col min="7" max="7" width="8" bestFit="1" customWidth="1"/>
    <col min="8" max="8" width="12.28515625" bestFit="1" customWidth="1"/>
    <col min="9" max="9" width="13.140625" bestFit="1" customWidth="1"/>
    <col min="10" max="10" width="12.140625" bestFit="1" customWidth="1"/>
    <col min="11" max="12" width="13.140625" bestFit="1" customWidth="1"/>
    <col min="13" max="14" width="12.5703125" bestFit="1" customWidth="1"/>
    <col min="15" max="15" width="8" bestFit="1" customWidth="1"/>
    <col min="16" max="16" width="12.140625" bestFit="1" customWidth="1"/>
    <col min="17" max="17" width="10.7109375" bestFit="1" customWidth="1"/>
    <col min="18" max="18" width="9.7109375" bestFit="1" customWidth="1"/>
    <col min="19" max="19" width="7.140625" bestFit="1" customWidth="1"/>
    <col min="20" max="20" width="7.5703125" bestFit="1" customWidth="1"/>
    <col min="21" max="21" width="10" bestFit="1" customWidth="1"/>
    <col min="22" max="22" width="12" bestFit="1" customWidth="1"/>
    <col min="23" max="24" width="7" bestFit="1" customWidth="1"/>
  </cols>
  <sheetData>
    <row r="1" spans="1:25" x14ac:dyDescent="0.25">
      <c r="A1" t="s">
        <v>49</v>
      </c>
    </row>
    <row r="2" spans="1:25" x14ac:dyDescent="0.25"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25"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C5" t="s">
        <v>10</v>
      </c>
      <c r="Q5" s="13"/>
      <c r="R5" s="13"/>
      <c r="S5" s="13"/>
      <c r="T5" s="13"/>
      <c r="U5" s="13"/>
      <c r="V5" s="13"/>
      <c r="W5" s="13"/>
      <c r="X5" s="13"/>
      <c r="Y5" s="13"/>
    </row>
    <row r="6" spans="1:25" x14ac:dyDescent="0.25">
      <c r="Q6" s="13"/>
      <c r="R6" s="13"/>
      <c r="S6" s="13"/>
      <c r="T6" s="13"/>
      <c r="U6" s="13"/>
      <c r="V6" s="13"/>
      <c r="W6" s="13"/>
      <c r="X6" s="13"/>
      <c r="Y6" s="13"/>
    </row>
    <row r="7" spans="1:25" x14ac:dyDescent="0.25">
      <c r="D7" s="4" t="s">
        <v>12</v>
      </c>
      <c r="E7" s="4" t="s">
        <v>14</v>
      </c>
      <c r="F7" s="4" t="s">
        <v>16</v>
      </c>
      <c r="G7" s="4" t="s">
        <v>21</v>
      </c>
      <c r="H7" s="4" t="s">
        <v>25</v>
      </c>
      <c r="I7" s="4" t="s">
        <v>26</v>
      </c>
      <c r="J7" s="4" t="s">
        <v>32</v>
      </c>
      <c r="K7" s="4" t="s">
        <v>33</v>
      </c>
      <c r="L7" s="4" t="s">
        <v>34</v>
      </c>
      <c r="M7" t="s">
        <v>9</v>
      </c>
      <c r="Q7" s="13"/>
      <c r="R7" s="13"/>
      <c r="S7" s="13"/>
      <c r="T7" s="13"/>
      <c r="U7" s="13"/>
      <c r="V7" s="13"/>
      <c r="W7" s="13"/>
      <c r="X7" s="13"/>
      <c r="Y7" s="13"/>
    </row>
    <row r="8" spans="1:25" x14ac:dyDescent="0.25">
      <c r="C8" s="10">
        <v>42370</v>
      </c>
      <c r="D8" s="1">
        <f>SUMIFS(RSINRC!$E$2:$E$150,RSINRC!$A$2:$A$150,KWHtoCC!$C8,RSINRC!$B$2:$B$150,KWHtoCC!D$7)</f>
        <v>142691149</v>
      </c>
      <c r="E8" s="1">
        <f>SUMIFS(RSINRC!$E$2:$E$150,RSINRC!$A$2:$A$150,KWHtoCC!$C8,RSINRC!$B$2:$B$150,KWHtoCC!E$7)</f>
        <v>1419377</v>
      </c>
      <c r="F8" s="1">
        <f>SUMIFS(RSINRC!$E$2:$E$150,RSINRC!$A$2:$A$150,KWHtoCC!$C8,RSINRC!$B$2:$B$150,KWHtoCC!F$7)</f>
        <v>0</v>
      </c>
      <c r="G8" s="1">
        <f>SUMIFS(RSINRC!$E$2:$E$150,RSINRC!$A$2:$A$150,KWHtoCC!$C8,RSINRC!$B$2:$B$150,KWHtoCC!G$7)</f>
        <v>84</v>
      </c>
      <c r="H8" s="1">
        <f>SUMIFS(RSINRC!$E$2:$E$150,RSINRC!$A$2:$A$150,KWHtoCC!$C8,RSINRC!$B$2:$B$150,KWHtoCC!H$7)</f>
        <v>2688</v>
      </c>
      <c r="I8" s="1">
        <f>SUMIFS(RSINRC!$E$2:$E$150,RSINRC!$A$2:$A$150,KWHtoCC!$C8,RSINRC!$B$2:$B$150,KWHtoCC!I$7)</f>
        <v>0</v>
      </c>
      <c r="J8" s="1">
        <f>SUMIFS(RSINRC!$E$2:$E$150,RSINRC!$A$2:$A$150,KWHtoCC!$C8,RSINRC!$B$2:$B$150,KWHtoCC!J$7)</f>
        <v>0</v>
      </c>
      <c r="K8" s="1">
        <f>SUMIFS(RSINRC!$E$2:$E$150,RSINRC!$A$2:$A$150,KWHtoCC!$C8,RSINRC!$B$2:$B$150,KWHtoCC!K$7)</f>
        <v>0</v>
      </c>
      <c r="L8" s="1">
        <f>SUMIFS(RSINRC!$E$2:$E$150,RSINRC!$A$2:$A$150,KWHtoCC!$C8,RSINRC!$B$2:$B$150,KWHtoCC!L$7)</f>
        <v>0</v>
      </c>
      <c r="M8" s="7">
        <f>SUM(D8:L8)</f>
        <v>144113298</v>
      </c>
      <c r="Q8" s="13"/>
      <c r="R8" s="13"/>
      <c r="S8" s="13"/>
      <c r="T8" s="13"/>
      <c r="U8" s="13"/>
      <c r="V8" s="13"/>
      <c r="W8" s="13"/>
      <c r="X8" s="13"/>
      <c r="Y8" s="13"/>
    </row>
    <row r="9" spans="1:25" x14ac:dyDescent="0.25">
      <c r="C9" s="10">
        <v>42401</v>
      </c>
      <c r="D9" s="1">
        <f>SUMIFS(RSINRC!$E$2:$E$150,RSINRC!$A$2:$A$150,KWHtoCC!$C9,RSINRC!$B$2:$B$150,KWHtoCC!D$7)</f>
        <v>134800185</v>
      </c>
      <c r="E9" s="1">
        <f>SUMIFS(RSINRC!$E$2:$E$150,RSINRC!$A$2:$A$150,KWHtoCC!$C9,RSINRC!$B$2:$B$150,KWHtoCC!E$7)</f>
        <v>1336753</v>
      </c>
      <c r="F9" s="1">
        <f>SUMIFS(RSINRC!$E$2:$E$150,RSINRC!$A$2:$A$150,KWHtoCC!$C9,RSINRC!$B$2:$B$150,KWHtoCC!F$7)</f>
        <v>0</v>
      </c>
      <c r="G9" s="1">
        <f>SUMIFS(RSINRC!$E$2:$E$150,RSINRC!$A$2:$A$150,KWHtoCC!$C9,RSINRC!$B$2:$B$150,KWHtoCC!G$7)</f>
        <v>99</v>
      </c>
      <c r="H9" s="1">
        <f>SUMIFS(RSINRC!$E$2:$E$150,RSINRC!$A$2:$A$150,KWHtoCC!$C9,RSINRC!$B$2:$B$150,KWHtoCC!H$7)</f>
        <v>2911</v>
      </c>
      <c r="I9" s="1">
        <f>SUMIFS(RSINRC!$E$2:$E$150,RSINRC!$A$2:$A$150,KWHtoCC!$C9,RSINRC!$B$2:$B$150,KWHtoCC!I$7)</f>
        <v>0</v>
      </c>
      <c r="J9" s="1">
        <f>SUMIFS(RSINRC!$E$2:$E$150,RSINRC!$A$2:$A$150,KWHtoCC!$C9,RSINRC!$B$2:$B$150,KWHtoCC!J$7)</f>
        <v>0</v>
      </c>
      <c r="K9" s="1">
        <f>SUMIFS(RSINRC!$E$2:$E$150,RSINRC!$A$2:$A$150,KWHtoCC!$C9,RSINRC!$B$2:$B$150,KWHtoCC!K$7)</f>
        <v>0</v>
      </c>
      <c r="L9" s="1">
        <f>SUMIFS(RSINRC!$E$2:$E$150,RSINRC!$A$2:$A$150,KWHtoCC!$C9,RSINRC!$B$2:$B$150,KWHtoCC!L$7)</f>
        <v>0</v>
      </c>
      <c r="M9" s="7">
        <f t="shared" ref="M9:M27" si="0">SUM(D9:L9)</f>
        <v>136139948</v>
      </c>
      <c r="Q9" s="13"/>
      <c r="R9" s="13"/>
      <c r="S9" s="13"/>
      <c r="T9" s="13"/>
      <c r="U9" s="13"/>
      <c r="V9" s="13"/>
      <c r="W9" s="13"/>
      <c r="X9" s="13"/>
      <c r="Y9" s="13"/>
    </row>
    <row r="10" spans="1:25" x14ac:dyDescent="0.25">
      <c r="C10" s="10">
        <v>42430</v>
      </c>
      <c r="D10" s="1">
        <f>SUMIFS(RSINRC!$E$2:$E$150,RSINRC!$A$2:$A$150,KWHtoCC!$C10,RSINRC!$B$2:$B$150,KWHtoCC!D$7)</f>
        <v>109192280</v>
      </c>
      <c r="E10" s="1">
        <f>SUMIFS(RSINRC!$E$2:$E$150,RSINRC!$A$2:$A$150,KWHtoCC!$C10,RSINRC!$B$2:$B$150,KWHtoCC!E$7)</f>
        <v>1250556</v>
      </c>
      <c r="F10" s="1">
        <f>SUMIFS(RSINRC!$E$2:$E$150,RSINRC!$A$2:$A$150,KWHtoCC!$C10,RSINRC!$B$2:$B$150,KWHtoCC!F$7)</f>
        <v>0</v>
      </c>
      <c r="G10" s="1">
        <f>SUMIFS(RSINRC!$E$2:$E$150,RSINRC!$A$2:$A$150,KWHtoCC!$C10,RSINRC!$B$2:$B$150,KWHtoCC!G$7)</f>
        <v>135</v>
      </c>
      <c r="H10" s="1">
        <f>SUMIFS(RSINRC!$E$2:$E$150,RSINRC!$A$2:$A$150,KWHtoCC!$C10,RSINRC!$B$2:$B$150,KWHtoCC!H$7)</f>
        <v>3112</v>
      </c>
      <c r="I10" s="1">
        <f>SUMIFS(RSINRC!$E$2:$E$150,RSINRC!$A$2:$A$150,KWHtoCC!$C10,RSINRC!$B$2:$B$150,KWHtoCC!I$7)</f>
        <v>0</v>
      </c>
      <c r="J10" s="1">
        <f>SUMIFS(RSINRC!$E$2:$E$150,RSINRC!$A$2:$A$150,KWHtoCC!$C10,RSINRC!$B$2:$B$150,KWHtoCC!J$7)</f>
        <v>0</v>
      </c>
      <c r="K10" s="1">
        <f>SUMIFS(RSINRC!$E$2:$E$150,RSINRC!$A$2:$A$150,KWHtoCC!$C10,RSINRC!$B$2:$B$150,KWHtoCC!K$7)</f>
        <v>0</v>
      </c>
      <c r="L10" s="1">
        <f>SUMIFS(RSINRC!$E$2:$E$150,RSINRC!$A$2:$A$150,KWHtoCC!$C10,RSINRC!$B$2:$B$150,KWHtoCC!L$7)</f>
        <v>0</v>
      </c>
      <c r="M10" s="7">
        <f t="shared" si="0"/>
        <v>110446083</v>
      </c>
      <c r="Q10" s="13"/>
      <c r="R10" s="13"/>
      <c r="S10" s="13"/>
      <c r="T10" s="13"/>
      <c r="U10" s="13"/>
      <c r="V10" s="13"/>
      <c r="W10" s="13"/>
      <c r="X10" s="13"/>
      <c r="Y10" s="13"/>
    </row>
    <row r="11" spans="1:25" x14ac:dyDescent="0.25">
      <c r="C11" s="10">
        <v>42461</v>
      </c>
      <c r="D11" s="1">
        <f>SUMIFS(RSINRC!$E$2:$E$150,RSINRC!$A$2:$A$150,KWHtoCC!$C11,RSINRC!$B$2:$B$150,KWHtoCC!D$7)</f>
        <v>91507394</v>
      </c>
      <c r="E11" s="1">
        <f>SUMIFS(RSINRC!$E$2:$E$150,RSINRC!$A$2:$A$150,KWHtoCC!$C11,RSINRC!$B$2:$B$150,KWHtoCC!E$7)</f>
        <v>1096102</v>
      </c>
      <c r="F11" s="1">
        <f>SUMIFS(RSINRC!$E$2:$E$150,RSINRC!$A$2:$A$150,KWHtoCC!$C11,RSINRC!$B$2:$B$150,KWHtoCC!F$7)</f>
        <v>0</v>
      </c>
      <c r="G11" s="1">
        <f>SUMIFS(RSINRC!$E$2:$E$150,RSINRC!$A$2:$A$150,KWHtoCC!$C11,RSINRC!$B$2:$B$150,KWHtoCC!G$7)</f>
        <v>183</v>
      </c>
      <c r="H11" s="1">
        <f>SUMIFS(RSINRC!$E$2:$E$150,RSINRC!$A$2:$A$150,KWHtoCC!$C11,RSINRC!$B$2:$B$150,KWHtoCC!H$7)</f>
        <v>403</v>
      </c>
      <c r="I11" s="1">
        <f>SUMIFS(RSINRC!$E$2:$E$150,RSINRC!$A$2:$A$150,KWHtoCC!$C11,RSINRC!$B$2:$B$150,KWHtoCC!I$7)</f>
        <v>0</v>
      </c>
      <c r="J11" s="1">
        <f>SUMIFS(RSINRC!$E$2:$E$150,RSINRC!$A$2:$A$150,KWHtoCC!$C11,RSINRC!$B$2:$B$150,KWHtoCC!J$7)</f>
        <v>0</v>
      </c>
      <c r="K11" s="1">
        <f>SUMIFS(RSINRC!$E$2:$E$150,RSINRC!$A$2:$A$150,KWHtoCC!$C11,RSINRC!$B$2:$B$150,KWHtoCC!K$7)</f>
        <v>0</v>
      </c>
      <c r="L11" s="1">
        <f>SUMIFS(RSINRC!$E$2:$E$150,RSINRC!$A$2:$A$150,KWHtoCC!$C11,RSINRC!$B$2:$B$150,KWHtoCC!L$7)</f>
        <v>0</v>
      </c>
      <c r="M11" s="7">
        <f t="shared" si="0"/>
        <v>92604082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x14ac:dyDescent="0.25">
      <c r="C12" s="10">
        <v>42491</v>
      </c>
      <c r="D12" s="1">
        <f>SUMIFS(RSINRC!$E$2:$E$150,RSINRC!$A$2:$A$150,KWHtoCC!$C12,RSINRC!$B$2:$B$150,KWHtoCC!D$7)</f>
        <v>82236525</v>
      </c>
      <c r="E12" s="1">
        <f>SUMIFS(RSINRC!$E$2:$E$150,RSINRC!$A$2:$A$150,KWHtoCC!$C12,RSINRC!$B$2:$B$150,KWHtoCC!E$7)</f>
        <v>984998</v>
      </c>
      <c r="F12" s="1">
        <f>SUMIFS(RSINRC!$E$2:$E$150,RSINRC!$A$2:$A$150,KWHtoCC!$C12,RSINRC!$B$2:$B$150,KWHtoCC!F$7)</f>
        <v>0</v>
      </c>
      <c r="G12" s="1">
        <f>SUMIFS(RSINRC!$E$2:$E$150,RSINRC!$A$2:$A$150,KWHtoCC!$C12,RSINRC!$B$2:$B$150,KWHtoCC!G$7)</f>
        <v>190</v>
      </c>
      <c r="H12" s="1">
        <f>SUMIFS(RSINRC!$E$2:$E$150,RSINRC!$A$2:$A$150,KWHtoCC!$C12,RSINRC!$B$2:$B$150,KWHtoCC!H$7)</f>
        <v>694</v>
      </c>
      <c r="I12" s="1">
        <f>SUMIFS(RSINRC!$E$2:$E$150,RSINRC!$A$2:$A$150,KWHtoCC!$C12,RSINRC!$B$2:$B$150,KWHtoCC!I$7)</f>
        <v>0</v>
      </c>
      <c r="J12" s="1">
        <f>SUMIFS(RSINRC!$E$2:$E$150,RSINRC!$A$2:$A$150,KWHtoCC!$C12,RSINRC!$B$2:$B$150,KWHtoCC!J$7)</f>
        <v>0</v>
      </c>
      <c r="K12" s="1">
        <f>SUMIFS(RSINRC!$E$2:$E$150,RSINRC!$A$2:$A$150,KWHtoCC!$C12,RSINRC!$B$2:$B$150,KWHtoCC!K$7)</f>
        <v>0</v>
      </c>
      <c r="L12" s="1">
        <f>SUMIFS(RSINRC!$E$2:$E$150,RSINRC!$A$2:$A$150,KWHtoCC!$C12,RSINRC!$B$2:$B$150,KWHtoCC!L$7)</f>
        <v>0</v>
      </c>
      <c r="M12" s="7">
        <f t="shared" si="0"/>
        <v>83222407</v>
      </c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C13" s="10">
        <v>42522</v>
      </c>
      <c r="D13" s="1">
        <f>SUMIFS(RSINRC!$E$2:$E$150,RSINRC!$A$2:$A$150,KWHtoCC!$C13,RSINRC!$B$2:$B$150,KWHtoCC!D$7)</f>
        <v>118315790</v>
      </c>
      <c r="E13" s="1">
        <f>SUMIFS(RSINRC!$E$2:$E$150,RSINRC!$A$2:$A$150,KWHtoCC!$C13,RSINRC!$B$2:$B$150,KWHtoCC!E$7)</f>
        <v>1032966</v>
      </c>
      <c r="F13" s="1">
        <f>SUMIFS(RSINRC!$E$2:$E$150,RSINRC!$A$2:$A$150,KWHtoCC!$C13,RSINRC!$B$2:$B$150,KWHtoCC!F$7)</f>
        <v>0</v>
      </c>
      <c r="G13" s="1">
        <f>SUMIFS(RSINRC!$E$2:$E$150,RSINRC!$A$2:$A$150,KWHtoCC!$C13,RSINRC!$B$2:$B$150,KWHtoCC!G$7)</f>
        <v>227</v>
      </c>
      <c r="H13" s="1">
        <f>SUMIFS(RSINRC!$E$2:$E$150,RSINRC!$A$2:$A$150,KWHtoCC!$C13,RSINRC!$B$2:$B$150,KWHtoCC!H$7)</f>
        <v>1881</v>
      </c>
      <c r="I13" s="1">
        <f>SUMIFS(RSINRC!$E$2:$E$150,RSINRC!$A$2:$A$150,KWHtoCC!$C13,RSINRC!$B$2:$B$150,KWHtoCC!I$7)</f>
        <v>0</v>
      </c>
      <c r="J13" s="1">
        <f>SUMIFS(RSINRC!$E$2:$E$150,RSINRC!$A$2:$A$150,KWHtoCC!$C13,RSINRC!$B$2:$B$150,KWHtoCC!J$7)</f>
        <v>0</v>
      </c>
      <c r="K13" s="1">
        <f>SUMIFS(RSINRC!$E$2:$E$150,RSINRC!$A$2:$A$150,KWHtoCC!$C13,RSINRC!$B$2:$B$150,KWHtoCC!K$7)</f>
        <v>0</v>
      </c>
      <c r="L13" s="1">
        <f>SUMIFS(RSINRC!$E$2:$E$150,RSINRC!$A$2:$A$150,KWHtoCC!$C13,RSINRC!$B$2:$B$150,KWHtoCC!L$7)</f>
        <v>0</v>
      </c>
      <c r="M13" s="7">
        <f t="shared" si="0"/>
        <v>119350864</v>
      </c>
      <c r="Q13" s="13"/>
      <c r="R13" s="13"/>
      <c r="S13" s="13"/>
      <c r="T13" s="13"/>
      <c r="U13" s="13"/>
      <c r="V13" s="13"/>
      <c r="W13" s="13"/>
      <c r="X13" s="13"/>
      <c r="Y13" s="13"/>
    </row>
    <row r="14" spans="1:25" x14ac:dyDescent="0.25">
      <c r="C14" s="10">
        <v>42552</v>
      </c>
      <c r="D14" s="1">
        <f>SUMIFS(RSINRC!$E$2:$E$150,RSINRC!$A$2:$A$150,KWHtoCC!$C14,RSINRC!$B$2:$B$150,KWHtoCC!D$7)</f>
        <v>146462358</v>
      </c>
      <c r="E14" s="1">
        <f>SUMIFS(RSINRC!$E$2:$E$150,RSINRC!$A$2:$A$150,KWHtoCC!$C14,RSINRC!$B$2:$B$150,KWHtoCC!E$7)</f>
        <v>1070424</v>
      </c>
      <c r="F14" s="1">
        <f>SUMIFS(RSINRC!$E$2:$E$150,RSINRC!$A$2:$A$150,KWHtoCC!$C14,RSINRC!$B$2:$B$150,KWHtoCC!F$7)</f>
        <v>0</v>
      </c>
      <c r="G14" s="1">
        <f>SUMIFS(RSINRC!$E$2:$E$150,RSINRC!$A$2:$A$150,KWHtoCC!$C14,RSINRC!$B$2:$B$150,KWHtoCC!G$7)</f>
        <v>233</v>
      </c>
      <c r="H14" s="1">
        <f>SUMIFS(RSINRC!$E$2:$E$150,RSINRC!$A$2:$A$150,KWHtoCC!$C14,RSINRC!$B$2:$B$150,KWHtoCC!H$7)</f>
        <v>2152</v>
      </c>
      <c r="I14" s="1">
        <f>SUMIFS(RSINRC!$E$2:$E$150,RSINRC!$A$2:$A$150,KWHtoCC!$C14,RSINRC!$B$2:$B$150,KWHtoCC!I$7)</f>
        <v>0</v>
      </c>
      <c r="J14" s="1">
        <f>SUMIFS(RSINRC!$E$2:$E$150,RSINRC!$A$2:$A$150,KWHtoCC!$C14,RSINRC!$B$2:$B$150,KWHtoCC!J$7)</f>
        <v>0</v>
      </c>
      <c r="K14" s="1">
        <f>SUMIFS(RSINRC!$E$2:$E$150,RSINRC!$A$2:$A$150,KWHtoCC!$C14,RSINRC!$B$2:$B$150,KWHtoCC!K$7)</f>
        <v>0</v>
      </c>
      <c r="L14" s="1">
        <f>SUMIFS(RSINRC!$E$2:$E$150,RSINRC!$A$2:$A$150,KWHtoCC!$C14,RSINRC!$B$2:$B$150,KWHtoCC!L$7)</f>
        <v>0</v>
      </c>
      <c r="M14" s="7">
        <f t="shared" si="0"/>
        <v>147535167</v>
      </c>
      <c r="Q14" s="13"/>
      <c r="R14" s="13"/>
      <c r="S14" s="13"/>
      <c r="T14" s="13"/>
      <c r="U14" s="13"/>
      <c r="V14" s="13"/>
      <c r="W14" s="13"/>
      <c r="X14" s="13"/>
      <c r="Y14" s="13"/>
    </row>
    <row r="15" spans="1:25" x14ac:dyDescent="0.25">
      <c r="C15" s="10">
        <v>42583</v>
      </c>
      <c r="D15" s="1">
        <f>SUMIFS(RSINRC!$E$2:$E$150,RSINRC!$A$2:$A$150,KWHtoCC!$C15,RSINRC!$B$2:$B$150,KWHtoCC!D$7)</f>
        <v>161115320</v>
      </c>
      <c r="E15" s="1">
        <f>SUMIFS(RSINRC!$E$2:$E$150,RSINRC!$A$2:$A$150,KWHtoCC!$C15,RSINRC!$B$2:$B$150,KWHtoCC!E$7)</f>
        <v>1074116</v>
      </c>
      <c r="F15" s="1">
        <f>SUMIFS(RSINRC!$E$2:$E$150,RSINRC!$A$2:$A$150,KWHtoCC!$C15,RSINRC!$B$2:$B$150,KWHtoCC!F$7)</f>
        <v>0</v>
      </c>
      <c r="G15" s="1">
        <f>SUMIFS(RSINRC!$E$2:$E$150,RSINRC!$A$2:$A$150,KWHtoCC!$C15,RSINRC!$B$2:$B$150,KWHtoCC!G$7)</f>
        <v>190</v>
      </c>
      <c r="H15" s="1">
        <f>SUMIFS(RSINRC!$E$2:$E$150,RSINRC!$A$2:$A$150,KWHtoCC!$C15,RSINRC!$B$2:$B$150,KWHtoCC!H$7)</f>
        <v>2491</v>
      </c>
      <c r="I15" s="1">
        <f>SUMIFS(RSINRC!$E$2:$E$150,RSINRC!$A$2:$A$150,KWHtoCC!$C15,RSINRC!$B$2:$B$150,KWHtoCC!I$7)</f>
        <v>1562</v>
      </c>
      <c r="J15" s="1">
        <f>SUMIFS(RSINRC!$E$2:$E$150,RSINRC!$A$2:$A$150,KWHtoCC!$C15,RSINRC!$B$2:$B$150,KWHtoCC!J$7)</f>
        <v>0</v>
      </c>
      <c r="K15" s="1">
        <f>SUMIFS(RSINRC!$E$2:$E$150,RSINRC!$A$2:$A$150,KWHtoCC!$C15,RSINRC!$B$2:$B$150,KWHtoCC!K$7)</f>
        <v>0</v>
      </c>
      <c r="L15" s="1">
        <f>SUMIFS(RSINRC!$E$2:$E$150,RSINRC!$A$2:$A$150,KWHtoCC!$C15,RSINRC!$B$2:$B$150,KWHtoCC!L$7)</f>
        <v>0</v>
      </c>
      <c r="M15" s="7">
        <f t="shared" si="0"/>
        <v>162193679</v>
      </c>
      <c r="Q15" s="13"/>
      <c r="R15" s="13"/>
      <c r="S15" s="13"/>
      <c r="T15" s="13"/>
      <c r="U15" s="13"/>
      <c r="V15" s="13"/>
      <c r="W15" s="13"/>
      <c r="X15" s="13"/>
      <c r="Y15" s="13"/>
    </row>
    <row r="16" spans="1:25" x14ac:dyDescent="0.25">
      <c r="C16" s="10">
        <v>42614</v>
      </c>
      <c r="D16" s="1">
        <f>SUMIFS(RSINRC!$E$2:$E$150,RSINRC!$A$2:$A$150,KWHtoCC!$C16,RSINRC!$B$2:$B$150,KWHtoCC!D$7)</f>
        <v>149105740</v>
      </c>
      <c r="E16" s="1">
        <f>SUMIFS(RSINRC!$E$2:$E$150,RSINRC!$A$2:$A$150,KWHtoCC!$C16,RSINRC!$B$2:$B$150,KWHtoCC!E$7)</f>
        <v>1076582</v>
      </c>
      <c r="F16" s="1">
        <f>SUMIFS(RSINRC!$E$2:$E$150,RSINRC!$A$2:$A$150,KWHtoCC!$C16,RSINRC!$B$2:$B$150,KWHtoCC!F$7)</f>
        <v>0</v>
      </c>
      <c r="G16" s="1">
        <f>SUMIFS(RSINRC!$E$2:$E$150,RSINRC!$A$2:$A$150,KWHtoCC!$C16,RSINRC!$B$2:$B$150,KWHtoCC!G$7)</f>
        <v>200</v>
      </c>
      <c r="H16" s="1">
        <f>SUMIFS(RSINRC!$E$2:$E$150,RSINRC!$A$2:$A$150,KWHtoCC!$C16,RSINRC!$B$2:$B$150,KWHtoCC!H$7)</f>
        <v>2287</v>
      </c>
      <c r="I16" s="1">
        <f>SUMIFS(RSINRC!$E$2:$E$150,RSINRC!$A$2:$A$150,KWHtoCC!$C16,RSINRC!$B$2:$B$150,KWHtoCC!I$7)</f>
        <v>1674</v>
      </c>
      <c r="J16" s="1">
        <f>SUMIFS(RSINRC!$E$2:$E$150,RSINRC!$A$2:$A$150,KWHtoCC!$C16,RSINRC!$B$2:$B$150,KWHtoCC!J$7)</f>
        <v>0</v>
      </c>
      <c r="K16" s="1">
        <f>SUMIFS(RSINRC!$E$2:$E$150,RSINRC!$A$2:$A$150,KWHtoCC!$C16,RSINRC!$B$2:$B$150,KWHtoCC!K$7)</f>
        <v>0</v>
      </c>
      <c r="L16" s="1">
        <f>SUMIFS(RSINRC!$E$2:$E$150,RSINRC!$A$2:$A$150,KWHtoCC!$C16,RSINRC!$B$2:$B$150,KWHtoCC!L$7)</f>
        <v>0</v>
      </c>
      <c r="M16" s="7">
        <f t="shared" si="0"/>
        <v>150186483</v>
      </c>
      <c r="Q16" s="13"/>
      <c r="R16" s="13"/>
      <c r="S16" s="13"/>
      <c r="T16" s="13"/>
      <c r="U16" s="13"/>
      <c r="V16" s="13"/>
      <c r="W16" s="13"/>
      <c r="X16" s="13"/>
      <c r="Y16" s="13"/>
    </row>
    <row r="17" spans="3:25" x14ac:dyDescent="0.25">
      <c r="C17" s="10">
        <v>42644</v>
      </c>
      <c r="D17" s="1">
        <f>SUMIFS(RSINRC!$E$2:$E$150,RSINRC!$A$2:$A$150,KWHtoCC!$C17,RSINRC!$B$2:$B$150,KWHtoCC!D$7)</f>
        <v>103246352</v>
      </c>
      <c r="E17" s="1">
        <f>SUMIFS(RSINRC!$E$2:$E$150,RSINRC!$A$2:$A$150,KWHtoCC!$C17,RSINRC!$B$2:$B$150,KWHtoCC!E$7)</f>
        <v>963577</v>
      </c>
      <c r="F17" s="1">
        <f>SUMIFS(RSINRC!$E$2:$E$150,RSINRC!$A$2:$A$150,KWHtoCC!$C17,RSINRC!$B$2:$B$150,KWHtoCC!F$7)</f>
        <v>0</v>
      </c>
      <c r="G17" s="1">
        <f>SUMIFS(RSINRC!$E$2:$E$150,RSINRC!$A$2:$A$150,KWHtoCC!$C17,RSINRC!$B$2:$B$150,KWHtoCC!G$7)</f>
        <v>190</v>
      </c>
      <c r="H17" s="1">
        <f>SUMIFS(RSINRC!$E$2:$E$150,RSINRC!$A$2:$A$150,KWHtoCC!$C17,RSINRC!$B$2:$B$150,KWHtoCC!H$7)</f>
        <v>1304</v>
      </c>
      <c r="I17" s="1">
        <f>SUMIFS(RSINRC!$E$2:$E$150,RSINRC!$A$2:$A$150,KWHtoCC!$C17,RSINRC!$B$2:$B$150,KWHtoCC!I$7)</f>
        <v>1043</v>
      </c>
      <c r="J17" s="1">
        <f>SUMIFS(RSINRC!$E$2:$E$150,RSINRC!$A$2:$A$150,KWHtoCC!$C17,RSINRC!$B$2:$B$150,KWHtoCC!J$7)</f>
        <v>0</v>
      </c>
      <c r="K17" s="1">
        <f>SUMIFS(RSINRC!$E$2:$E$150,RSINRC!$A$2:$A$150,KWHtoCC!$C17,RSINRC!$B$2:$B$150,KWHtoCC!K$7)</f>
        <v>0</v>
      </c>
      <c r="L17" s="1">
        <f>SUMIFS(RSINRC!$E$2:$E$150,RSINRC!$A$2:$A$150,KWHtoCC!$C17,RSINRC!$B$2:$B$150,KWHtoCC!L$7)</f>
        <v>0</v>
      </c>
      <c r="M17" s="7">
        <f t="shared" si="0"/>
        <v>104212466</v>
      </c>
      <c r="Q17" s="13"/>
      <c r="R17" s="13"/>
      <c r="S17" s="13"/>
      <c r="T17" s="13"/>
      <c r="U17" s="13"/>
      <c r="V17" s="13"/>
      <c r="W17" s="13"/>
      <c r="X17" s="13"/>
      <c r="Y17" s="13"/>
    </row>
    <row r="18" spans="3:25" x14ac:dyDescent="0.25">
      <c r="C18" s="10">
        <v>42675</v>
      </c>
      <c r="D18" s="1">
        <f>SUMIFS(RSINRC!$E$2:$E$150,RSINRC!$A$2:$A$150,KWHtoCC!$C18,RSINRC!$B$2:$B$150,KWHtoCC!D$7)</f>
        <v>85328759</v>
      </c>
      <c r="E18" s="1">
        <f>SUMIFS(RSINRC!$E$2:$E$150,RSINRC!$A$2:$A$150,KWHtoCC!$C18,RSINRC!$B$2:$B$150,KWHtoCC!E$7)</f>
        <v>976266</v>
      </c>
      <c r="F18" s="1">
        <f>SUMIFS(RSINRC!$E$2:$E$150,RSINRC!$A$2:$A$150,KWHtoCC!$C18,RSINRC!$B$2:$B$150,KWHtoCC!F$7)</f>
        <v>0</v>
      </c>
      <c r="G18" s="1">
        <f>SUMIFS(RSINRC!$E$2:$E$150,RSINRC!$A$2:$A$150,KWHtoCC!$C18,RSINRC!$B$2:$B$150,KWHtoCC!G$7)</f>
        <v>305</v>
      </c>
      <c r="H18" s="1">
        <f>SUMIFS(RSINRC!$E$2:$E$150,RSINRC!$A$2:$A$150,KWHtoCC!$C18,RSINRC!$B$2:$B$150,KWHtoCC!H$7)</f>
        <v>731</v>
      </c>
      <c r="I18" s="1">
        <f>SUMIFS(RSINRC!$E$2:$E$150,RSINRC!$A$2:$A$150,KWHtoCC!$C18,RSINRC!$B$2:$B$150,KWHtoCC!I$7)</f>
        <v>1092</v>
      </c>
      <c r="J18" s="1">
        <f>SUMIFS(RSINRC!$E$2:$E$150,RSINRC!$A$2:$A$150,KWHtoCC!$C18,RSINRC!$B$2:$B$150,KWHtoCC!J$7)</f>
        <v>0</v>
      </c>
      <c r="K18" s="1">
        <f>SUMIFS(RSINRC!$E$2:$E$150,RSINRC!$A$2:$A$150,KWHtoCC!$C18,RSINRC!$B$2:$B$150,KWHtoCC!K$7)</f>
        <v>0</v>
      </c>
      <c r="L18" s="1">
        <f>SUMIFS(RSINRC!$E$2:$E$150,RSINRC!$A$2:$A$150,KWHtoCC!$C18,RSINRC!$B$2:$B$150,KWHtoCC!L$7)</f>
        <v>0</v>
      </c>
      <c r="M18" s="7">
        <f t="shared" si="0"/>
        <v>86307153</v>
      </c>
      <c r="Q18" s="13"/>
      <c r="R18" s="13"/>
      <c r="S18" s="13"/>
      <c r="T18" s="13"/>
      <c r="U18" s="13"/>
      <c r="V18" s="13"/>
      <c r="W18" s="13"/>
      <c r="X18" s="13"/>
      <c r="Y18" s="13"/>
    </row>
    <row r="19" spans="3:25" x14ac:dyDescent="0.25">
      <c r="C19" s="10">
        <v>42705</v>
      </c>
      <c r="D19" s="1">
        <f>SUMIFS(RSINRC!$E$2:$E$150,RSINRC!$A$2:$A$150,KWHtoCC!$C19,RSINRC!$B$2:$B$150,KWHtoCC!D$7)</f>
        <v>125962651</v>
      </c>
      <c r="E19" s="1">
        <f>SUMIFS(RSINRC!$E$2:$E$150,RSINRC!$A$2:$A$150,KWHtoCC!$C19,RSINRC!$B$2:$B$150,KWHtoCC!E$7)</f>
        <v>1303647</v>
      </c>
      <c r="F19" s="1">
        <f>SUMIFS(RSINRC!$E$2:$E$150,RSINRC!$A$2:$A$150,KWHtoCC!$C19,RSINRC!$B$2:$B$150,KWHtoCC!F$7)</f>
        <v>0</v>
      </c>
      <c r="G19" s="1">
        <f>SUMIFS(RSINRC!$E$2:$E$150,RSINRC!$A$2:$A$150,KWHtoCC!$C19,RSINRC!$B$2:$B$150,KWHtoCC!G$7)</f>
        <v>103</v>
      </c>
      <c r="H19" s="1">
        <f>SUMIFS(RSINRC!$E$2:$E$150,RSINRC!$A$2:$A$150,KWHtoCC!$C19,RSINRC!$B$2:$B$150,KWHtoCC!H$7)</f>
        <v>2227</v>
      </c>
      <c r="I19" s="1">
        <f>SUMIFS(RSINRC!$E$2:$E$150,RSINRC!$A$2:$A$150,KWHtoCC!$C19,RSINRC!$B$2:$B$150,KWHtoCC!I$7)</f>
        <v>3063</v>
      </c>
      <c r="J19" s="1">
        <f>SUMIFS(RSINRC!$E$2:$E$150,RSINRC!$A$2:$A$150,KWHtoCC!$C19,RSINRC!$B$2:$B$150,KWHtoCC!J$7)</f>
        <v>0</v>
      </c>
      <c r="K19" s="1">
        <f>SUMIFS(RSINRC!$E$2:$E$150,RSINRC!$A$2:$A$150,KWHtoCC!$C19,RSINRC!$B$2:$B$150,KWHtoCC!K$7)</f>
        <v>0</v>
      </c>
      <c r="L19" s="1">
        <f>SUMIFS(RSINRC!$E$2:$E$150,RSINRC!$A$2:$A$150,KWHtoCC!$C19,RSINRC!$B$2:$B$150,KWHtoCC!L$7)</f>
        <v>0</v>
      </c>
      <c r="M19" s="7">
        <f t="shared" si="0"/>
        <v>127271691</v>
      </c>
      <c r="Q19" s="13"/>
      <c r="R19" s="13"/>
      <c r="S19" s="13"/>
      <c r="T19" s="13"/>
      <c r="U19" s="13"/>
      <c r="V19" s="13"/>
      <c r="W19" s="13"/>
      <c r="X19" s="13"/>
      <c r="Y19" s="13"/>
    </row>
    <row r="20" spans="3:25" x14ac:dyDescent="0.25">
      <c r="C20" s="10">
        <v>42736</v>
      </c>
      <c r="D20" s="1">
        <f>SUMIFS(RSINRC!$E$2:$E$150,RSINRC!$A$2:$A$150,KWHtoCC!$C20,RSINRC!$B$2:$B$150,KWHtoCC!D$7)</f>
        <v>152444266</v>
      </c>
      <c r="E20" s="1">
        <f>SUMIFS(RSINRC!$E$2:$E$150,RSINRC!$A$2:$A$150,KWHtoCC!$C20,RSINRC!$B$2:$B$150,KWHtoCC!E$7)</f>
        <v>1454976</v>
      </c>
      <c r="F20" s="1">
        <f>SUMIFS(RSINRC!$E$2:$E$150,RSINRC!$A$2:$A$150,KWHtoCC!$C20,RSINRC!$B$2:$B$150,KWHtoCC!F$7)</f>
        <v>0</v>
      </c>
      <c r="G20" s="1">
        <f>SUMIFS(RSINRC!$E$2:$E$150,RSINRC!$A$2:$A$150,KWHtoCC!$C20,RSINRC!$B$2:$B$150,KWHtoCC!G$7)</f>
        <v>173</v>
      </c>
      <c r="H20" s="1">
        <f>SUMIFS(RSINRC!$E$2:$E$150,RSINRC!$A$2:$A$150,KWHtoCC!$C20,RSINRC!$B$2:$B$150,KWHtoCC!H$7)</f>
        <v>2777</v>
      </c>
      <c r="I20" s="1">
        <f>SUMIFS(RSINRC!$E$2:$E$150,RSINRC!$A$2:$A$150,KWHtoCC!$C20,RSINRC!$B$2:$B$150,KWHtoCC!I$7)</f>
        <v>7360</v>
      </c>
      <c r="J20" s="1">
        <f>SUMIFS(RSINRC!$E$2:$E$150,RSINRC!$A$2:$A$150,KWHtoCC!$C20,RSINRC!$B$2:$B$150,KWHtoCC!J$7)</f>
        <v>0</v>
      </c>
      <c r="K20" s="1">
        <f>SUMIFS(RSINRC!$E$2:$E$150,RSINRC!$A$2:$A$150,KWHtoCC!$C20,RSINRC!$B$2:$B$150,KWHtoCC!K$7)</f>
        <v>0</v>
      </c>
      <c r="L20" s="1">
        <f>SUMIFS(RSINRC!$E$2:$E$150,RSINRC!$A$2:$A$150,KWHtoCC!$C20,RSINRC!$B$2:$B$150,KWHtoCC!L$7)</f>
        <v>0</v>
      </c>
      <c r="M20" s="7">
        <f t="shared" si="0"/>
        <v>153909552</v>
      </c>
      <c r="Q20" s="13"/>
      <c r="R20" s="13"/>
      <c r="S20" s="13"/>
      <c r="T20" s="13"/>
      <c r="U20" s="13"/>
      <c r="V20" s="13"/>
      <c r="W20" s="13"/>
      <c r="X20" s="13"/>
      <c r="Y20" s="13"/>
    </row>
    <row r="21" spans="3:25" x14ac:dyDescent="0.25">
      <c r="C21" s="10">
        <v>42767</v>
      </c>
      <c r="D21" s="1">
        <f>SUMIFS(RSINRC!$E$2:$E$150,RSINRC!$A$2:$A$150,KWHtoCC!$C21,RSINRC!$B$2:$B$150,KWHtoCC!D$7)</f>
        <v>117263659</v>
      </c>
      <c r="E21" s="1">
        <f>SUMIFS(RSINRC!$E$2:$E$150,RSINRC!$A$2:$A$150,KWHtoCC!$C21,RSINRC!$B$2:$B$150,KWHtoCC!E$7)</f>
        <v>1244787</v>
      </c>
      <c r="F21" s="1">
        <f>SUMIFS(RSINRC!$E$2:$E$150,RSINRC!$A$2:$A$150,KWHtoCC!$C21,RSINRC!$B$2:$B$150,KWHtoCC!F$7)</f>
        <v>0</v>
      </c>
      <c r="G21" s="1">
        <f>SUMIFS(RSINRC!$E$2:$E$150,RSINRC!$A$2:$A$150,KWHtoCC!$C21,RSINRC!$B$2:$B$150,KWHtoCC!G$7)</f>
        <v>112</v>
      </c>
      <c r="H21" s="1">
        <f>SUMIFS(RSINRC!$E$2:$E$150,RSINRC!$A$2:$A$150,KWHtoCC!$C21,RSINRC!$B$2:$B$150,KWHtoCC!H$7)</f>
        <v>1584</v>
      </c>
      <c r="I21" s="1">
        <f>SUMIFS(RSINRC!$E$2:$E$150,RSINRC!$A$2:$A$150,KWHtoCC!$C21,RSINRC!$B$2:$B$150,KWHtoCC!I$7)</f>
        <v>5679</v>
      </c>
      <c r="J21" s="1">
        <f>SUMIFS(RSINRC!$E$2:$E$150,RSINRC!$A$2:$A$150,KWHtoCC!$C21,RSINRC!$B$2:$B$150,KWHtoCC!J$7)</f>
        <v>0</v>
      </c>
      <c r="K21" s="1">
        <f>SUMIFS(RSINRC!$E$2:$E$150,RSINRC!$A$2:$A$150,KWHtoCC!$C21,RSINRC!$B$2:$B$150,KWHtoCC!K$7)</f>
        <v>0</v>
      </c>
      <c r="L21" s="1">
        <f>SUMIFS(RSINRC!$E$2:$E$150,RSINRC!$A$2:$A$150,KWHtoCC!$C21,RSINRC!$B$2:$B$150,KWHtoCC!L$7)</f>
        <v>0</v>
      </c>
      <c r="M21" s="7">
        <f t="shared" si="0"/>
        <v>118515821</v>
      </c>
      <c r="Q21" s="13"/>
      <c r="R21" s="13"/>
      <c r="S21" s="13"/>
      <c r="T21" s="13"/>
      <c r="U21" s="13"/>
      <c r="V21" s="13"/>
      <c r="W21" s="13"/>
      <c r="X21" s="13"/>
      <c r="Y21" s="13"/>
    </row>
    <row r="22" spans="3:25" x14ac:dyDescent="0.25">
      <c r="C22" s="10">
        <v>42795</v>
      </c>
      <c r="D22" s="1">
        <f>SUMIFS(RSINRC!$E$2:$E$150,RSINRC!$A$2:$A$150,KWHtoCC!$C22,RSINRC!$B$2:$B$150,KWHtoCC!D$7)</f>
        <v>105383962</v>
      </c>
      <c r="E22" s="1">
        <f>SUMIFS(RSINRC!$E$2:$E$150,RSINRC!$A$2:$A$150,KWHtoCC!$C22,RSINRC!$B$2:$B$150,KWHtoCC!E$7)</f>
        <v>1142666</v>
      </c>
      <c r="F22" s="1">
        <f>SUMIFS(RSINRC!$E$2:$E$150,RSINRC!$A$2:$A$150,KWHtoCC!$C22,RSINRC!$B$2:$B$150,KWHtoCC!F$7)</f>
        <v>0</v>
      </c>
      <c r="G22" s="1">
        <f>SUMIFS(RSINRC!$E$2:$E$150,RSINRC!$A$2:$A$150,KWHtoCC!$C22,RSINRC!$B$2:$B$150,KWHtoCC!G$7)</f>
        <v>101</v>
      </c>
      <c r="H22" s="1">
        <f>SUMIFS(RSINRC!$E$2:$E$150,RSINRC!$A$2:$A$150,KWHtoCC!$C22,RSINRC!$B$2:$B$150,KWHtoCC!H$7)</f>
        <v>1236</v>
      </c>
      <c r="I22" s="1">
        <f>SUMIFS(RSINRC!$E$2:$E$150,RSINRC!$A$2:$A$150,KWHtoCC!$C22,RSINRC!$B$2:$B$150,KWHtoCC!I$7)</f>
        <v>3260</v>
      </c>
      <c r="J22" s="1">
        <f>SUMIFS(RSINRC!$E$2:$E$150,RSINRC!$A$2:$A$150,KWHtoCC!$C22,RSINRC!$B$2:$B$150,KWHtoCC!J$7)</f>
        <v>0</v>
      </c>
      <c r="K22" s="1">
        <f>SUMIFS(RSINRC!$E$2:$E$150,RSINRC!$A$2:$A$150,KWHtoCC!$C22,RSINRC!$B$2:$B$150,KWHtoCC!K$7)</f>
        <v>0</v>
      </c>
      <c r="L22" s="1">
        <f>SUMIFS(RSINRC!$E$2:$E$150,RSINRC!$A$2:$A$150,KWHtoCC!$C22,RSINRC!$B$2:$B$150,KWHtoCC!L$7)</f>
        <v>0</v>
      </c>
      <c r="M22" s="7">
        <f t="shared" si="0"/>
        <v>106531225</v>
      </c>
      <c r="Q22" s="13"/>
      <c r="R22" s="13"/>
      <c r="S22" s="13"/>
      <c r="T22" s="13"/>
      <c r="U22" s="13"/>
      <c r="V22" s="13"/>
      <c r="W22" s="13"/>
      <c r="X22" s="13"/>
      <c r="Y22" s="13"/>
    </row>
    <row r="23" spans="3:25" x14ac:dyDescent="0.25">
      <c r="C23" s="10">
        <v>42826</v>
      </c>
      <c r="D23" s="1">
        <f>SUMIFS(RSINRC!$E$2:$E$150,RSINRC!$A$2:$A$150,KWHtoCC!$C23,RSINRC!$B$2:$B$150,KWHtoCC!D$7)</f>
        <v>92636631</v>
      </c>
      <c r="E23" s="1">
        <f>SUMIFS(RSINRC!$E$2:$E$150,RSINRC!$A$2:$A$150,KWHtoCC!$C23,RSINRC!$B$2:$B$150,KWHtoCC!E$7)</f>
        <v>897730</v>
      </c>
      <c r="F23" s="1">
        <f>SUMIFS(RSINRC!$E$2:$E$150,RSINRC!$A$2:$A$150,KWHtoCC!$C23,RSINRC!$B$2:$B$150,KWHtoCC!F$7)</f>
        <v>0</v>
      </c>
      <c r="G23" s="1">
        <f>SUMIFS(RSINRC!$E$2:$E$150,RSINRC!$A$2:$A$150,KWHtoCC!$C23,RSINRC!$B$2:$B$150,KWHtoCC!G$7)</f>
        <v>203</v>
      </c>
      <c r="H23" s="1">
        <f>SUMIFS(RSINRC!$E$2:$E$150,RSINRC!$A$2:$A$150,KWHtoCC!$C23,RSINRC!$B$2:$B$150,KWHtoCC!H$7)</f>
        <v>941</v>
      </c>
      <c r="I23" s="1">
        <f>SUMIFS(RSINRC!$E$2:$E$150,RSINRC!$A$2:$A$150,KWHtoCC!$C23,RSINRC!$B$2:$B$150,KWHtoCC!I$7)</f>
        <v>3442</v>
      </c>
      <c r="J23" s="1">
        <f>SUMIFS(RSINRC!$E$2:$E$150,RSINRC!$A$2:$A$150,KWHtoCC!$C23,RSINRC!$B$2:$B$150,KWHtoCC!J$7)</f>
        <v>0</v>
      </c>
      <c r="K23" s="1">
        <f>SUMIFS(RSINRC!$E$2:$E$150,RSINRC!$A$2:$A$150,KWHtoCC!$C23,RSINRC!$B$2:$B$150,KWHtoCC!K$7)</f>
        <v>0</v>
      </c>
      <c r="L23" s="1">
        <f>SUMIFS(RSINRC!$E$2:$E$150,RSINRC!$A$2:$A$150,KWHtoCC!$C23,RSINRC!$B$2:$B$150,KWHtoCC!L$7)</f>
        <v>0</v>
      </c>
      <c r="M23" s="7">
        <f t="shared" si="0"/>
        <v>93538947</v>
      </c>
      <c r="Q23" s="13"/>
      <c r="R23" s="13"/>
      <c r="S23" s="13"/>
      <c r="T23" s="13"/>
      <c r="U23" s="13"/>
      <c r="V23" s="13"/>
      <c r="W23" s="13"/>
      <c r="X23" s="13"/>
      <c r="Y23" s="13"/>
    </row>
    <row r="24" spans="3:25" x14ac:dyDescent="0.25">
      <c r="C24" s="10">
        <v>42856</v>
      </c>
      <c r="D24" s="1">
        <f>SUMIFS(RSINRC!$E$2:$E$150,RSINRC!$A$2:$A$150,KWHtoCC!$C24,RSINRC!$B$2:$B$150,KWHtoCC!D$7)</f>
        <v>88974106</v>
      </c>
      <c r="E24" s="1">
        <f>SUMIFS(RSINRC!$E$2:$E$150,RSINRC!$A$2:$A$150,KWHtoCC!$C24,RSINRC!$B$2:$B$150,KWHtoCC!E$7)</f>
        <v>771036</v>
      </c>
      <c r="F24" s="1">
        <f>SUMIFS(RSINRC!$E$2:$E$150,RSINRC!$A$2:$A$150,KWHtoCC!$C24,RSINRC!$B$2:$B$150,KWHtoCC!F$7)</f>
        <v>0</v>
      </c>
      <c r="G24" s="1">
        <f>SUMIFS(RSINRC!$E$2:$E$150,RSINRC!$A$2:$A$150,KWHtoCC!$C24,RSINRC!$B$2:$B$150,KWHtoCC!G$7)</f>
        <v>199</v>
      </c>
      <c r="H24" s="1">
        <f>SUMIFS(RSINRC!$E$2:$E$150,RSINRC!$A$2:$A$150,KWHtoCC!$C24,RSINRC!$B$2:$B$150,KWHtoCC!H$7)</f>
        <v>795</v>
      </c>
      <c r="I24" s="1">
        <f>SUMIFS(RSINRC!$E$2:$E$150,RSINRC!$A$2:$A$150,KWHtoCC!$C24,RSINRC!$B$2:$B$150,KWHtoCC!I$7)</f>
        <v>1415</v>
      </c>
      <c r="J24" s="1">
        <f>SUMIFS(RSINRC!$E$2:$E$150,RSINRC!$A$2:$A$150,KWHtoCC!$C24,RSINRC!$B$2:$B$150,KWHtoCC!J$7)</f>
        <v>0</v>
      </c>
      <c r="K24" s="1">
        <f>SUMIFS(RSINRC!$E$2:$E$150,RSINRC!$A$2:$A$150,KWHtoCC!$C24,RSINRC!$B$2:$B$150,KWHtoCC!K$7)</f>
        <v>0</v>
      </c>
      <c r="L24" s="1">
        <f>SUMIFS(RSINRC!$E$2:$E$150,RSINRC!$A$2:$A$150,KWHtoCC!$C24,RSINRC!$B$2:$B$150,KWHtoCC!L$7)</f>
        <v>0</v>
      </c>
      <c r="M24" s="7">
        <f t="shared" si="0"/>
        <v>89747551</v>
      </c>
      <c r="Q24" s="13"/>
      <c r="R24" s="13"/>
      <c r="S24" s="13"/>
      <c r="T24" s="13"/>
      <c r="U24" s="13"/>
      <c r="V24" s="13"/>
      <c r="W24" s="13"/>
      <c r="X24" s="13"/>
      <c r="Y24" s="13"/>
    </row>
    <row r="25" spans="3:25" x14ac:dyDescent="0.25">
      <c r="C25" s="10">
        <v>42887</v>
      </c>
      <c r="D25" s="1">
        <f>SUMIFS(RSINRC!$E$2:$E$150,RSINRC!$A$2:$A$150,KWHtoCC!$C25,RSINRC!$B$2:$B$150,KWHtoCC!D$7)</f>
        <v>0</v>
      </c>
      <c r="E25" s="1">
        <f>SUMIFS(RSINRC!$E$2:$E$150,RSINRC!$A$2:$A$150,KWHtoCC!$C25,RSINRC!$B$2:$B$150,KWHtoCC!E$7)</f>
        <v>0</v>
      </c>
      <c r="F25" s="1">
        <f>SUMIFS(RSINRC!$E$2:$E$150,RSINRC!$A$2:$A$150,KWHtoCC!$C25,RSINRC!$B$2:$B$150,KWHtoCC!F$7)</f>
        <v>0</v>
      </c>
      <c r="G25" s="1">
        <f>SUMIFS(RSINRC!$E$2:$E$150,RSINRC!$A$2:$A$150,KWHtoCC!$C25,RSINRC!$B$2:$B$150,KWHtoCC!G$7)</f>
        <v>0</v>
      </c>
      <c r="H25" s="1">
        <f>SUMIFS(RSINRC!$E$2:$E$150,RSINRC!$A$2:$A$150,KWHtoCC!$C25,RSINRC!$B$2:$B$150,KWHtoCC!H$7)</f>
        <v>0</v>
      </c>
      <c r="I25" s="1">
        <f>SUMIFS(RSINRC!$E$2:$E$150,RSINRC!$A$2:$A$150,KWHtoCC!$C25,RSINRC!$B$2:$B$150,KWHtoCC!I$7)</f>
        <v>0</v>
      </c>
      <c r="J25" s="1">
        <f>SUMIFS(RSINRC!$E$2:$E$150,RSINRC!$A$2:$A$150,KWHtoCC!$C25,RSINRC!$B$2:$B$150,KWHtoCC!J$7)</f>
        <v>0</v>
      </c>
      <c r="K25" s="1">
        <f>SUMIFS(RSINRC!$E$2:$E$150,RSINRC!$A$2:$A$150,KWHtoCC!$C25,RSINRC!$B$2:$B$150,KWHtoCC!K$7)</f>
        <v>0</v>
      </c>
      <c r="L25" s="1">
        <f>SUMIFS(RSINRC!$E$2:$E$150,RSINRC!$A$2:$A$150,KWHtoCC!$C25,RSINRC!$B$2:$B$150,KWHtoCC!L$7)</f>
        <v>0</v>
      </c>
      <c r="M25" s="7">
        <f t="shared" si="0"/>
        <v>0</v>
      </c>
      <c r="Q25" s="13"/>
      <c r="R25" s="13"/>
      <c r="S25" s="13"/>
      <c r="T25" s="13"/>
      <c r="U25" s="13"/>
      <c r="V25" s="13"/>
      <c r="W25" s="13"/>
      <c r="X25" s="13"/>
      <c r="Y25" s="13"/>
    </row>
    <row r="26" spans="3:25" x14ac:dyDescent="0.25">
      <c r="C26" s="10">
        <v>42917</v>
      </c>
      <c r="D26" s="1">
        <f>SUMIFS(RSINRC!$E$2:$E$150,RSINRC!$A$2:$A$150,KWHtoCC!$C26,RSINRC!$B$2:$B$150,KWHtoCC!D$7)</f>
        <v>0</v>
      </c>
      <c r="E26" s="1">
        <f>SUMIFS(RSINRC!$E$2:$E$150,RSINRC!$A$2:$A$150,KWHtoCC!$C26,RSINRC!$B$2:$B$150,KWHtoCC!E$7)</f>
        <v>0</v>
      </c>
      <c r="F26" s="1">
        <f>SUMIFS(RSINRC!$E$2:$E$150,RSINRC!$A$2:$A$150,KWHtoCC!$C26,RSINRC!$B$2:$B$150,KWHtoCC!F$7)</f>
        <v>0</v>
      </c>
      <c r="G26" s="1">
        <f>SUMIFS(RSINRC!$E$2:$E$150,RSINRC!$A$2:$A$150,KWHtoCC!$C26,RSINRC!$B$2:$B$150,KWHtoCC!G$7)</f>
        <v>0</v>
      </c>
      <c r="H26" s="1">
        <f>SUMIFS(RSINRC!$E$2:$E$150,RSINRC!$A$2:$A$150,KWHtoCC!$C26,RSINRC!$B$2:$B$150,KWHtoCC!H$7)</f>
        <v>0</v>
      </c>
      <c r="I26" s="1">
        <f>SUMIFS(RSINRC!$E$2:$E$150,RSINRC!$A$2:$A$150,KWHtoCC!$C26,RSINRC!$B$2:$B$150,KWHtoCC!I$7)</f>
        <v>0</v>
      </c>
      <c r="J26" s="1">
        <f>SUMIFS(RSINRC!$E$2:$E$150,RSINRC!$A$2:$A$150,KWHtoCC!$C26,RSINRC!$B$2:$B$150,KWHtoCC!J$7)</f>
        <v>0</v>
      </c>
      <c r="K26" s="1">
        <f>SUMIFS(RSINRC!$E$2:$E$150,RSINRC!$A$2:$A$150,KWHtoCC!$C26,RSINRC!$B$2:$B$150,KWHtoCC!K$7)</f>
        <v>0</v>
      </c>
      <c r="L26" s="1">
        <f>SUMIFS(RSINRC!$E$2:$E$150,RSINRC!$A$2:$A$150,KWHtoCC!$C26,RSINRC!$B$2:$B$150,KWHtoCC!L$7)</f>
        <v>0</v>
      </c>
      <c r="M26" s="7">
        <f t="shared" si="0"/>
        <v>0</v>
      </c>
      <c r="Q26" s="13"/>
      <c r="R26" s="13"/>
      <c r="S26" s="13"/>
      <c r="T26" s="13"/>
      <c r="U26" s="13"/>
      <c r="V26" s="13"/>
      <c r="W26" s="13"/>
      <c r="X26" s="13"/>
      <c r="Y26" s="13"/>
    </row>
    <row r="27" spans="3:25" x14ac:dyDescent="0.25">
      <c r="C27" s="10">
        <v>42948</v>
      </c>
      <c r="D27" s="1">
        <f>SUMIFS(RSINRC!$E$2:$E$150,RSINRC!$A$2:$A$150,KWHtoCC!$C27,RSINRC!$B$2:$B$150,KWHtoCC!D$7)</f>
        <v>0</v>
      </c>
      <c r="E27" s="1">
        <f>SUMIFS(RSINRC!$E$2:$E$150,RSINRC!$A$2:$A$150,KWHtoCC!$C27,RSINRC!$B$2:$B$150,KWHtoCC!E$7)</f>
        <v>0</v>
      </c>
      <c r="F27" s="1">
        <f>SUMIFS(RSINRC!$E$2:$E$150,RSINRC!$A$2:$A$150,KWHtoCC!$C27,RSINRC!$B$2:$B$150,KWHtoCC!F$7)</f>
        <v>0</v>
      </c>
      <c r="G27" s="1">
        <f>SUMIFS(RSINRC!$E$2:$E$150,RSINRC!$A$2:$A$150,KWHtoCC!$C27,RSINRC!$B$2:$B$150,KWHtoCC!G$7)</f>
        <v>0</v>
      </c>
      <c r="H27" s="1">
        <f>SUMIFS(RSINRC!$E$2:$E$150,RSINRC!$A$2:$A$150,KWHtoCC!$C27,RSINRC!$B$2:$B$150,KWHtoCC!H$7)</f>
        <v>0</v>
      </c>
      <c r="I27" s="1">
        <f>SUMIFS(RSINRC!$E$2:$E$150,RSINRC!$A$2:$A$150,KWHtoCC!$C27,RSINRC!$B$2:$B$150,KWHtoCC!I$7)</f>
        <v>0</v>
      </c>
      <c r="J27" s="1">
        <f>SUMIFS(RSINRC!$E$2:$E$150,RSINRC!$A$2:$A$150,KWHtoCC!$C27,RSINRC!$B$2:$B$150,KWHtoCC!J$7)</f>
        <v>0</v>
      </c>
      <c r="K27" s="1">
        <f>SUMIFS(RSINRC!$E$2:$E$150,RSINRC!$A$2:$A$150,KWHtoCC!$C27,RSINRC!$B$2:$B$150,KWHtoCC!K$7)</f>
        <v>0</v>
      </c>
      <c r="L27" s="1">
        <f>SUMIFS(RSINRC!$E$2:$E$150,RSINRC!$A$2:$A$150,KWHtoCC!$C27,RSINRC!$B$2:$B$150,KWHtoCC!L$7)</f>
        <v>0</v>
      </c>
      <c r="M27" s="7">
        <f t="shared" si="0"/>
        <v>0</v>
      </c>
      <c r="Q27" s="13"/>
      <c r="R27" s="13"/>
      <c r="S27" s="13"/>
      <c r="T27" s="13"/>
      <c r="U27" s="13"/>
      <c r="V27" s="13"/>
      <c r="W27" s="13"/>
      <c r="X27" s="13"/>
      <c r="Y27" s="13"/>
    </row>
    <row r="28" spans="3:25" x14ac:dyDescent="0.25">
      <c r="C28" s="10">
        <v>42979</v>
      </c>
      <c r="D28" s="1">
        <f>SUMIFS(RSINRC!$E$2:$E$150,RSINRC!$A$2:$A$150,KWHtoCC!$C28,RSINRC!$B$2:$B$150,KWHtoCC!D$7)</f>
        <v>0</v>
      </c>
      <c r="E28" s="1">
        <f>SUMIFS(RSINRC!$E$2:$E$150,RSINRC!$A$2:$A$150,KWHtoCC!$C28,RSINRC!$B$2:$B$150,KWHtoCC!E$7)</f>
        <v>0</v>
      </c>
      <c r="F28" s="1">
        <f>SUMIFS(RSINRC!$E$2:$E$150,RSINRC!$A$2:$A$150,KWHtoCC!$C28,RSINRC!$B$2:$B$150,KWHtoCC!F$7)</f>
        <v>0</v>
      </c>
      <c r="G28" s="1">
        <f>SUMIFS(RSINRC!$E$2:$E$150,RSINRC!$A$2:$A$150,KWHtoCC!$C28,RSINRC!$B$2:$B$150,KWHtoCC!G$7)</f>
        <v>0</v>
      </c>
      <c r="H28" s="1">
        <f>SUMIFS(RSINRC!$E$2:$E$150,RSINRC!$A$2:$A$150,KWHtoCC!$C28,RSINRC!$B$2:$B$150,KWHtoCC!H$7)</f>
        <v>0</v>
      </c>
      <c r="I28" s="1">
        <f>SUMIFS(RSINRC!$E$2:$E$150,RSINRC!$A$2:$A$150,KWHtoCC!$C28,RSINRC!$B$2:$B$150,KWHtoCC!I$7)</f>
        <v>0</v>
      </c>
      <c r="J28" s="1">
        <f>SUMIFS(RSINRC!$E$2:$E$150,RSINRC!$A$2:$A$150,KWHtoCC!$C28,RSINRC!$B$2:$B$150,KWHtoCC!J$7)</f>
        <v>0</v>
      </c>
      <c r="K28" s="1">
        <f>SUMIFS(RSINRC!$E$2:$E$150,RSINRC!$A$2:$A$150,KWHtoCC!$C28,RSINRC!$B$2:$B$150,KWHtoCC!K$7)</f>
        <v>0</v>
      </c>
      <c r="L28" s="1">
        <f>SUMIFS(RSINRC!$E$2:$E$150,RSINRC!$A$2:$A$150,KWHtoCC!$C28,RSINRC!$B$2:$B$150,KWHtoCC!L$7)</f>
        <v>0</v>
      </c>
      <c r="M28" s="7">
        <f t="shared" ref="M28:M31" si="1">SUM(D28:L28)</f>
        <v>0</v>
      </c>
      <c r="Q28" s="13"/>
      <c r="R28" s="13"/>
      <c r="S28" s="13"/>
      <c r="T28" s="13"/>
      <c r="U28" s="13"/>
      <c r="V28" s="13"/>
      <c r="W28" s="13"/>
      <c r="X28" s="13"/>
      <c r="Y28" s="13"/>
    </row>
    <row r="29" spans="3:25" x14ac:dyDescent="0.25">
      <c r="C29" s="10">
        <v>43009</v>
      </c>
      <c r="D29" s="1">
        <f>SUMIFS(RSINRC!$E$2:$E$150,RSINRC!$A$2:$A$150,KWHtoCC!$C29,RSINRC!$B$2:$B$150,KWHtoCC!D$7)</f>
        <v>0</v>
      </c>
      <c r="E29" s="1">
        <f>SUMIFS(RSINRC!$E$2:$E$150,RSINRC!$A$2:$A$150,KWHtoCC!$C29,RSINRC!$B$2:$B$150,KWHtoCC!E$7)</f>
        <v>0</v>
      </c>
      <c r="F29" s="1">
        <f>SUMIFS(RSINRC!$E$2:$E$150,RSINRC!$A$2:$A$150,KWHtoCC!$C29,RSINRC!$B$2:$B$150,KWHtoCC!F$7)</f>
        <v>0</v>
      </c>
      <c r="G29" s="1">
        <f>SUMIFS(RSINRC!$E$2:$E$150,RSINRC!$A$2:$A$150,KWHtoCC!$C29,RSINRC!$B$2:$B$150,KWHtoCC!G$7)</f>
        <v>0</v>
      </c>
      <c r="H29" s="1">
        <f>SUMIFS(RSINRC!$E$2:$E$150,RSINRC!$A$2:$A$150,KWHtoCC!$C29,RSINRC!$B$2:$B$150,KWHtoCC!H$7)</f>
        <v>0</v>
      </c>
      <c r="I29" s="1">
        <f>SUMIFS(RSINRC!$E$2:$E$150,RSINRC!$A$2:$A$150,KWHtoCC!$C29,RSINRC!$B$2:$B$150,KWHtoCC!I$7)</f>
        <v>0</v>
      </c>
      <c r="J29" s="1">
        <f>SUMIFS(RSINRC!$E$2:$E$150,RSINRC!$A$2:$A$150,KWHtoCC!$C29,RSINRC!$B$2:$B$150,KWHtoCC!J$7)</f>
        <v>0</v>
      </c>
      <c r="K29" s="1">
        <f>SUMIFS(RSINRC!$E$2:$E$150,RSINRC!$A$2:$A$150,KWHtoCC!$C29,RSINRC!$B$2:$B$150,KWHtoCC!K$7)</f>
        <v>0</v>
      </c>
      <c r="L29" s="1">
        <f>SUMIFS(RSINRC!$E$2:$E$150,RSINRC!$A$2:$A$150,KWHtoCC!$C29,RSINRC!$B$2:$B$150,KWHtoCC!L$7)</f>
        <v>0</v>
      </c>
      <c r="M29" s="7">
        <f t="shared" si="1"/>
        <v>0</v>
      </c>
      <c r="Q29" s="13"/>
      <c r="R29" s="13"/>
      <c r="S29" s="13"/>
      <c r="T29" s="13"/>
      <c r="U29" s="13"/>
      <c r="V29" s="13"/>
      <c r="W29" s="13"/>
      <c r="X29" s="13"/>
      <c r="Y29" s="13"/>
    </row>
    <row r="30" spans="3:25" x14ac:dyDescent="0.25">
      <c r="C30" s="10">
        <v>43040</v>
      </c>
      <c r="D30" s="1">
        <f>SUMIFS(RSINRC!$E$2:$E$150,RSINRC!$A$2:$A$150,KWHtoCC!$C30,RSINRC!$B$2:$B$150,KWHtoCC!D$7)</f>
        <v>0</v>
      </c>
      <c r="E30" s="1">
        <f>SUMIFS(RSINRC!$E$2:$E$150,RSINRC!$A$2:$A$150,KWHtoCC!$C30,RSINRC!$B$2:$B$150,KWHtoCC!E$7)</f>
        <v>0</v>
      </c>
      <c r="F30" s="1">
        <f>SUMIFS(RSINRC!$E$2:$E$150,RSINRC!$A$2:$A$150,KWHtoCC!$C30,RSINRC!$B$2:$B$150,KWHtoCC!F$7)</f>
        <v>0</v>
      </c>
      <c r="G30" s="1">
        <f>SUMIFS(RSINRC!$E$2:$E$150,RSINRC!$A$2:$A$150,KWHtoCC!$C30,RSINRC!$B$2:$B$150,KWHtoCC!G$7)</f>
        <v>0</v>
      </c>
      <c r="H30" s="1">
        <f>SUMIFS(RSINRC!$E$2:$E$150,RSINRC!$A$2:$A$150,KWHtoCC!$C30,RSINRC!$B$2:$B$150,KWHtoCC!H$7)</f>
        <v>0</v>
      </c>
      <c r="I30" s="1">
        <f>SUMIFS(RSINRC!$E$2:$E$150,RSINRC!$A$2:$A$150,KWHtoCC!$C30,RSINRC!$B$2:$B$150,KWHtoCC!I$7)</f>
        <v>0</v>
      </c>
      <c r="J30" s="1">
        <f>SUMIFS(RSINRC!$E$2:$E$150,RSINRC!$A$2:$A$150,KWHtoCC!$C30,RSINRC!$B$2:$B$150,KWHtoCC!J$7)</f>
        <v>0</v>
      </c>
      <c r="K30" s="1">
        <f>SUMIFS(RSINRC!$E$2:$E$150,RSINRC!$A$2:$A$150,KWHtoCC!$C30,RSINRC!$B$2:$B$150,KWHtoCC!K$7)</f>
        <v>0</v>
      </c>
      <c r="L30" s="1">
        <f>SUMIFS(RSINRC!$E$2:$E$150,RSINRC!$A$2:$A$150,KWHtoCC!$C30,RSINRC!$B$2:$B$150,KWHtoCC!L$7)</f>
        <v>0</v>
      </c>
      <c r="M30" s="7">
        <f t="shared" si="1"/>
        <v>0</v>
      </c>
      <c r="Q30" s="13"/>
      <c r="R30" s="13"/>
      <c r="S30" s="13"/>
      <c r="T30" s="13"/>
      <c r="U30" s="13"/>
      <c r="V30" s="13"/>
      <c r="W30" s="13"/>
      <c r="X30" s="13"/>
      <c r="Y30" s="13"/>
    </row>
    <row r="31" spans="3:25" x14ac:dyDescent="0.25">
      <c r="C31" s="10">
        <v>43070</v>
      </c>
      <c r="D31" s="1">
        <f>SUMIFS(RSINRC!$E$2:$E$150,RSINRC!$A$2:$A$150,KWHtoCC!$C31,RSINRC!$B$2:$B$150,KWHtoCC!D$7)</f>
        <v>0</v>
      </c>
      <c r="E31" s="1">
        <f>SUMIFS(RSINRC!$E$2:$E$150,RSINRC!$A$2:$A$150,KWHtoCC!$C31,RSINRC!$B$2:$B$150,KWHtoCC!E$7)</f>
        <v>0</v>
      </c>
      <c r="F31" s="1">
        <f>SUMIFS(RSINRC!$E$2:$E$150,RSINRC!$A$2:$A$150,KWHtoCC!$C31,RSINRC!$B$2:$B$150,KWHtoCC!F$7)</f>
        <v>0</v>
      </c>
      <c r="G31" s="1">
        <f>SUMIFS(RSINRC!$E$2:$E$150,RSINRC!$A$2:$A$150,KWHtoCC!$C31,RSINRC!$B$2:$B$150,KWHtoCC!G$7)</f>
        <v>0</v>
      </c>
      <c r="H31" s="1">
        <f>SUMIFS(RSINRC!$E$2:$E$150,RSINRC!$A$2:$A$150,KWHtoCC!$C31,RSINRC!$B$2:$B$150,KWHtoCC!H$7)</f>
        <v>0</v>
      </c>
      <c r="I31" s="1">
        <f>SUMIFS(RSINRC!$E$2:$E$150,RSINRC!$A$2:$A$150,KWHtoCC!$C31,RSINRC!$B$2:$B$150,KWHtoCC!I$7)</f>
        <v>0</v>
      </c>
      <c r="J31" s="1">
        <f>SUMIFS(RSINRC!$E$2:$E$150,RSINRC!$A$2:$A$150,KWHtoCC!$C31,RSINRC!$B$2:$B$150,KWHtoCC!J$7)</f>
        <v>0</v>
      </c>
      <c r="K31" s="1">
        <f>SUMIFS(RSINRC!$E$2:$E$150,RSINRC!$A$2:$A$150,KWHtoCC!$C31,RSINRC!$B$2:$B$150,KWHtoCC!K$7)</f>
        <v>0</v>
      </c>
      <c r="L31" s="1">
        <f>SUMIFS(RSINRC!$E$2:$E$150,RSINRC!$A$2:$A$150,KWHtoCC!$C31,RSINRC!$B$2:$B$150,KWHtoCC!L$7)</f>
        <v>0</v>
      </c>
      <c r="M31" s="7">
        <f t="shared" si="1"/>
        <v>0</v>
      </c>
      <c r="Q31" s="13"/>
      <c r="R31" s="13"/>
      <c r="S31" s="13"/>
      <c r="T31" s="13"/>
      <c r="U31" s="13"/>
      <c r="V31" s="13"/>
      <c r="W31" s="13"/>
      <c r="X31" s="13"/>
      <c r="Y31" s="13"/>
    </row>
    <row r="32" spans="3:25" x14ac:dyDescent="0.25">
      <c r="C32" s="5"/>
      <c r="D32" s="6"/>
      <c r="E32" s="6"/>
      <c r="F32" s="6"/>
      <c r="G32" s="6"/>
      <c r="H32" s="6"/>
      <c r="I32" s="6"/>
      <c r="Q32" s="13"/>
      <c r="R32" s="13"/>
      <c r="S32" s="13"/>
      <c r="T32" s="13"/>
      <c r="U32" s="13"/>
      <c r="V32" s="13"/>
      <c r="W32" s="13"/>
      <c r="X32" s="13"/>
      <c r="Y32" s="13"/>
    </row>
    <row r="33" spans="3:25" x14ac:dyDescent="0.25">
      <c r="D33" t="str">
        <f>VLOOKUP(D7,RCtoCCtable!$B$4:$C$32,2,0)</f>
        <v>RESIDENTIAL</v>
      </c>
      <c r="E33" t="str">
        <f>VLOOKUP(E7,RCtoCCtable!$B$4:$C$32,2,0)</f>
        <v>COMMERCIAL</v>
      </c>
      <c r="F33" t="str">
        <f>VLOOKUP(F7,RCtoCCtable!$B$4:$C$32,2,0)</f>
        <v>COMMERCIAL</v>
      </c>
      <c r="G33" t="str">
        <f>VLOOKUP(G7,RCtoCCtable!$B$4:$C$32,2,0)</f>
        <v>OPA</v>
      </c>
      <c r="H33" t="str">
        <f>VLOOKUP(H7,RCtoCCtable!$B$4:$C$32,2,0)</f>
        <v>RESIDENTIAL</v>
      </c>
      <c r="I33" t="str">
        <f>VLOOKUP(I7,RCtoCCtable!$B$4:$C$32,2,0)</f>
        <v>COMMERCIAL</v>
      </c>
      <c r="J33" t="str">
        <f>VLOOKUP(J7,RCtoCCtable!$B$4:$C$32,2,0)</f>
        <v>RESIDENTIAL</v>
      </c>
      <c r="K33" t="str">
        <f>VLOOKUP(K7,RCtoCCtable!$B$4:$C$32,2,0)</f>
        <v>COMMERCIAL</v>
      </c>
      <c r="L33" t="str">
        <f>VLOOKUP(L7,RCtoCCtable!$B$4:$C$32,2,0)</f>
        <v>COMMERCIAL</v>
      </c>
      <c r="Q33" s="13"/>
      <c r="R33" s="13"/>
      <c r="S33" s="13"/>
      <c r="T33" s="13"/>
      <c r="U33" s="13"/>
      <c r="V33" s="13"/>
      <c r="W33" s="13"/>
      <c r="X33" s="13"/>
      <c r="Y33" s="13"/>
    </row>
    <row r="34" spans="3:25" x14ac:dyDescent="0.25">
      <c r="Q34" s="13"/>
      <c r="R34" s="13"/>
      <c r="S34" s="13"/>
      <c r="T34" s="13"/>
      <c r="U34" s="13"/>
      <c r="V34" s="13"/>
      <c r="W34" s="13"/>
      <c r="X34" s="13"/>
      <c r="Y34" s="13"/>
    </row>
    <row r="35" spans="3:25" x14ac:dyDescent="0.25">
      <c r="D35" t="s">
        <v>13</v>
      </c>
      <c r="E35" t="s">
        <v>15</v>
      </c>
      <c r="F35" t="s">
        <v>18</v>
      </c>
      <c r="G35" t="s">
        <v>22</v>
      </c>
      <c r="H35" t="s">
        <v>20</v>
      </c>
      <c r="I35" t="s">
        <v>46</v>
      </c>
      <c r="Q35" s="13"/>
      <c r="R35" s="13"/>
      <c r="S35" s="13"/>
      <c r="T35" s="13"/>
      <c r="U35" s="13"/>
      <c r="V35" s="13"/>
      <c r="W35" s="13"/>
      <c r="X35" s="13"/>
      <c r="Y35" s="13"/>
    </row>
    <row r="36" spans="3:25" x14ac:dyDescent="0.25">
      <c r="C36" s="10">
        <f>C8</f>
        <v>42370</v>
      </c>
      <c r="D36" s="1">
        <f>SUMIF($D$33:$O$33,D$35,$D8:$O8)</f>
        <v>142693837</v>
      </c>
      <c r="E36" s="1">
        <f t="shared" ref="E36:H36" si="2">SUMIF($D$33:$O$33,E$35,$D8:$O8)</f>
        <v>1419377</v>
      </c>
      <c r="F36" s="1">
        <f t="shared" si="2"/>
        <v>0</v>
      </c>
      <c r="G36" s="1">
        <f t="shared" si="2"/>
        <v>84</v>
      </c>
      <c r="H36" s="1">
        <f t="shared" si="2"/>
        <v>0</v>
      </c>
      <c r="I36" s="7">
        <f t="shared" ref="I36:I55" si="3">SUM(D36:H36)-M8</f>
        <v>0</v>
      </c>
      <c r="Q36" s="13"/>
      <c r="R36" s="13"/>
      <c r="S36" s="13"/>
      <c r="T36" s="13"/>
      <c r="U36" s="13"/>
      <c r="V36" s="13"/>
      <c r="W36" s="13"/>
      <c r="X36" s="13"/>
      <c r="Y36" s="13"/>
    </row>
    <row r="37" spans="3:25" x14ac:dyDescent="0.25">
      <c r="C37" s="10">
        <f t="shared" ref="C37:C59" si="4">C9</f>
        <v>42401</v>
      </c>
      <c r="D37" s="1">
        <f>SUMIF($D$33:$O$33,D$35,$D9:$O9)</f>
        <v>134803096</v>
      </c>
      <c r="E37" s="1">
        <f t="shared" ref="E37:H37" si="5">SUMIF($D$33:$O$33,E$35,$D9:$O9)</f>
        <v>1336753</v>
      </c>
      <c r="F37" s="1">
        <f t="shared" si="5"/>
        <v>0</v>
      </c>
      <c r="G37" s="1">
        <f t="shared" si="5"/>
        <v>99</v>
      </c>
      <c r="H37" s="1">
        <f t="shared" si="5"/>
        <v>0</v>
      </c>
      <c r="I37" s="7">
        <f t="shared" si="3"/>
        <v>0</v>
      </c>
      <c r="Q37" s="13"/>
      <c r="R37" s="13"/>
      <c r="S37" s="13"/>
      <c r="T37" s="13"/>
      <c r="U37" s="13"/>
      <c r="V37" s="13"/>
      <c r="W37" s="13"/>
      <c r="X37" s="13"/>
      <c r="Y37" s="13"/>
    </row>
    <row r="38" spans="3:25" x14ac:dyDescent="0.25">
      <c r="C38" s="10">
        <f t="shared" si="4"/>
        <v>42430</v>
      </c>
      <c r="D38" s="1">
        <f t="shared" ref="D38:H38" si="6">SUMIF($D$33:$O$33,D$35,$D10:$O10)</f>
        <v>109195392</v>
      </c>
      <c r="E38" s="1">
        <f t="shared" si="6"/>
        <v>1250556</v>
      </c>
      <c r="F38" s="1">
        <f t="shared" si="6"/>
        <v>0</v>
      </c>
      <c r="G38" s="1">
        <f t="shared" si="6"/>
        <v>135</v>
      </c>
      <c r="H38" s="1">
        <f t="shared" si="6"/>
        <v>0</v>
      </c>
      <c r="I38" s="7">
        <f t="shared" si="3"/>
        <v>0</v>
      </c>
      <c r="Q38" s="13"/>
      <c r="R38" s="13"/>
      <c r="S38" s="13"/>
      <c r="T38" s="13"/>
      <c r="U38" s="13"/>
      <c r="V38" s="13"/>
      <c r="W38" s="13"/>
      <c r="X38" s="13"/>
      <c r="Y38" s="13"/>
    </row>
    <row r="39" spans="3:25" x14ac:dyDescent="0.25">
      <c r="C39" s="10">
        <f t="shared" si="4"/>
        <v>42461</v>
      </c>
      <c r="D39" s="1">
        <f t="shared" ref="D39:H39" si="7">SUMIF($D$33:$O$33,D$35,$D11:$O11)</f>
        <v>91507797</v>
      </c>
      <c r="E39" s="1">
        <f t="shared" si="7"/>
        <v>1096102</v>
      </c>
      <c r="F39" s="1">
        <f t="shared" si="7"/>
        <v>0</v>
      </c>
      <c r="G39" s="1">
        <f t="shared" si="7"/>
        <v>183</v>
      </c>
      <c r="H39" s="1">
        <f t="shared" si="7"/>
        <v>0</v>
      </c>
      <c r="I39" s="7">
        <f t="shared" si="3"/>
        <v>0</v>
      </c>
      <c r="Q39" s="13"/>
      <c r="R39" s="13"/>
      <c r="S39" s="13"/>
      <c r="T39" s="13"/>
      <c r="U39" s="13"/>
      <c r="V39" s="13"/>
      <c r="W39" s="13"/>
      <c r="X39" s="13"/>
      <c r="Y39" s="13"/>
    </row>
    <row r="40" spans="3:25" x14ac:dyDescent="0.25">
      <c r="C40" s="10">
        <f t="shared" si="4"/>
        <v>42491</v>
      </c>
      <c r="D40" s="1">
        <f t="shared" ref="D40:H40" si="8">SUMIF($D$33:$O$33,D$35,$D12:$O12)</f>
        <v>82237219</v>
      </c>
      <c r="E40" s="1">
        <f t="shared" si="8"/>
        <v>984998</v>
      </c>
      <c r="F40" s="1">
        <f t="shared" si="8"/>
        <v>0</v>
      </c>
      <c r="G40" s="1">
        <f t="shared" si="8"/>
        <v>190</v>
      </c>
      <c r="H40" s="1">
        <f t="shared" si="8"/>
        <v>0</v>
      </c>
      <c r="I40" s="7">
        <f t="shared" si="3"/>
        <v>0</v>
      </c>
      <c r="Q40" s="13"/>
      <c r="R40" s="13"/>
      <c r="S40" s="13"/>
      <c r="T40" s="13"/>
      <c r="U40" s="13"/>
      <c r="V40" s="13"/>
      <c r="W40" s="13"/>
      <c r="X40" s="13"/>
      <c r="Y40" s="13"/>
    </row>
    <row r="41" spans="3:25" x14ac:dyDescent="0.25">
      <c r="C41" s="10">
        <f t="shared" si="4"/>
        <v>42522</v>
      </c>
      <c r="D41" s="1">
        <f t="shared" ref="D41:H41" si="9">SUMIF($D$33:$O$33,D$35,$D13:$O13)</f>
        <v>118317671</v>
      </c>
      <c r="E41" s="1">
        <f t="shared" si="9"/>
        <v>1032966</v>
      </c>
      <c r="F41" s="1">
        <f t="shared" si="9"/>
        <v>0</v>
      </c>
      <c r="G41" s="1">
        <f t="shared" si="9"/>
        <v>227</v>
      </c>
      <c r="H41" s="1">
        <f t="shared" si="9"/>
        <v>0</v>
      </c>
      <c r="I41" s="7">
        <f t="shared" si="3"/>
        <v>0</v>
      </c>
      <c r="Q41" s="13"/>
      <c r="R41" s="13"/>
      <c r="S41" s="13"/>
      <c r="T41" s="13"/>
      <c r="U41" s="13"/>
      <c r="V41" s="13"/>
      <c r="W41" s="13"/>
      <c r="X41" s="13"/>
      <c r="Y41" s="13"/>
    </row>
    <row r="42" spans="3:25" x14ac:dyDescent="0.25">
      <c r="C42" s="10">
        <f t="shared" si="4"/>
        <v>42552</v>
      </c>
      <c r="D42" s="1">
        <f t="shared" ref="D42:H42" si="10">SUMIF($D$33:$O$33,D$35,$D14:$O14)</f>
        <v>146464510</v>
      </c>
      <c r="E42" s="1">
        <f t="shared" si="10"/>
        <v>1070424</v>
      </c>
      <c r="F42" s="1">
        <f t="shared" si="10"/>
        <v>0</v>
      </c>
      <c r="G42" s="1">
        <f t="shared" si="10"/>
        <v>233</v>
      </c>
      <c r="H42" s="1">
        <f t="shared" si="10"/>
        <v>0</v>
      </c>
      <c r="I42" s="7">
        <f t="shared" si="3"/>
        <v>0</v>
      </c>
      <c r="Q42" s="13"/>
      <c r="R42" s="13"/>
      <c r="S42" s="13"/>
      <c r="T42" s="13"/>
      <c r="U42" s="13"/>
      <c r="V42" s="13"/>
      <c r="W42" s="13"/>
      <c r="X42" s="13"/>
      <c r="Y42" s="13"/>
    </row>
    <row r="43" spans="3:25" x14ac:dyDescent="0.25">
      <c r="C43" s="10">
        <f t="shared" si="4"/>
        <v>42583</v>
      </c>
      <c r="D43" s="1">
        <f t="shared" ref="D43:H43" si="11">SUMIF($D$33:$O$33,D$35,$D15:$O15)</f>
        <v>161117811</v>
      </c>
      <c r="E43" s="1">
        <f t="shared" si="11"/>
        <v>1075678</v>
      </c>
      <c r="F43" s="1">
        <f t="shared" si="11"/>
        <v>0</v>
      </c>
      <c r="G43" s="1">
        <f t="shared" si="11"/>
        <v>190</v>
      </c>
      <c r="H43" s="1">
        <f t="shared" si="11"/>
        <v>0</v>
      </c>
      <c r="I43" s="7">
        <f t="shared" si="3"/>
        <v>0</v>
      </c>
      <c r="Q43" s="13"/>
      <c r="R43" s="13"/>
      <c r="S43" s="13"/>
      <c r="T43" s="13"/>
      <c r="U43" s="13"/>
      <c r="V43" s="13"/>
      <c r="W43" s="13"/>
      <c r="X43" s="13"/>
      <c r="Y43" s="13"/>
    </row>
    <row r="44" spans="3:25" x14ac:dyDescent="0.25">
      <c r="C44" s="10">
        <f t="shared" si="4"/>
        <v>42614</v>
      </c>
      <c r="D44" s="1">
        <f t="shared" ref="D44:H44" si="12">SUMIF($D$33:$O$33,D$35,$D16:$O16)</f>
        <v>149108027</v>
      </c>
      <c r="E44" s="1">
        <f t="shared" si="12"/>
        <v>1078256</v>
      </c>
      <c r="F44" s="1">
        <f t="shared" si="12"/>
        <v>0</v>
      </c>
      <c r="G44" s="1">
        <f t="shared" si="12"/>
        <v>200</v>
      </c>
      <c r="H44" s="1">
        <f t="shared" si="12"/>
        <v>0</v>
      </c>
      <c r="I44" s="7">
        <f t="shared" si="3"/>
        <v>0</v>
      </c>
      <c r="Q44" s="13"/>
      <c r="R44" s="13"/>
      <c r="S44" s="13"/>
      <c r="T44" s="13"/>
      <c r="U44" s="13"/>
      <c r="V44" s="13"/>
      <c r="W44" s="13"/>
      <c r="X44" s="13"/>
      <c r="Y44" s="13"/>
    </row>
    <row r="45" spans="3:25" x14ac:dyDescent="0.25">
      <c r="C45" s="10">
        <f t="shared" si="4"/>
        <v>42644</v>
      </c>
      <c r="D45" s="1">
        <f t="shared" ref="D45:H45" si="13">SUMIF($D$33:$O$33,D$35,$D17:$O17)</f>
        <v>103247656</v>
      </c>
      <c r="E45" s="1">
        <f t="shared" si="13"/>
        <v>964620</v>
      </c>
      <c r="F45" s="1">
        <f t="shared" si="13"/>
        <v>0</v>
      </c>
      <c r="G45" s="1">
        <f t="shared" si="13"/>
        <v>190</v>
      </c>
      <c r="H45" s="1">
        <f t="shared" si="13"/>
        <v>0</v>
      </c>
      <c r="I45" s="7">
        <f t="shared" si="3"/>
        <v>0</v>
      </c>
      <c r="Q45" s="13"/>
      <c r="R45" s="13"/>
      <c r="S45" s="13"/>
      <c r="T45" s="13"/>
      <c r="U45" s="13"/>
      <c r="V45" s="13"/>
      <c r="W45" s="13"/>
      <c r="X45" s="13"/>
      <c r="Y45" s="13"/>
    </row>
    <row r="46" spans="3:25" x14ac:dyDescent="0.25">
      <c r="C46" s="10">
        <f t="shared" si="4"/>
        <v>42675</v>
      </c>
      <c r="D46" s="1">
        <f t="shared" ref="D46:H46" si="14">SUMIF($D$33:$O$33,D$35,$D18:$O18)</f>
        <v>85329490</v>
      </c>
      <c r="E46" s="1">
        <f t="shared" si="14"/>
        <v>977358</v>
      </c>
      <c r="F46" s="1">
        <f t="shared" si="14"/>
        <v>0</v>
      </c>
      <c r="G46" s="1">
        <f t="shared" si="14"/>
        <v>305</v>
      </c>
      <c r="H46" s="1">
        <f t="shared" si="14"/>
        <v>0</v>
      </c>
      <c r="I46" s="7">
        <f t="shared" si="3"/>
        <v>0</v>
      </c>
      <c r="Q46" s="13"/>
      <c r="R46" s="13"/>
      <c r="S46" s="13"/>
      <c r="T46" s="13"/>
      <c r="U46" s="13"/>
      <c r="V46" s="13"/>
      <c r="W46" s="13"/>
      <c r="X46" s="13"/>
      <c r="Y46" s="13"/>
    </row>
    <row r="47" spans="3:25" x14ac:dyDescent="0.25">
      <c r="C47" s="10">
        <f t="shared" si="4"/>
        <v>42705</v>
      </c>
      <c r="D47" s="1">
        <f t="shared" ref="D47:H47" si="15">SUMIF($D$33:$O$33,D$35,$D19:$O19)</f>
        <v>125964878</v>
      </c>
      <c r="E47" s="1">
        <f t="shared" si="15"/>
        <v>1306710</v>
      </c>
      <c r="F47" s="1">
        <f t="shared" si="15"/>
        <v>0</v>
      </c>
      <c r="G47" s="1">
        <f t="shared" si="15"/>
        <v>103</v>
      </c>
      <c r="H47" s="1">
        <f t="shared" si="15"/>
        <v>0</v>
      </c>
      <c r="I47" s="7">
        <f t="shared" si="3"/>
        <v>0</v>
      </c>
      <c r="Q47" s="13"/>
      <c r="R47" s="13"/>
      <c r="S47" s="13"/>
      <c r="T47" s="13"/>
      <c r="U47" s="13"/>
      <c r="V47" s="13"/>
      <c r="W47" s="13"/>
      <c r="X47" s="13"/>
      <c r="Y47" s="13"/>
    </row>
    <row r="48" spans="3:25" x14ac:dyDescent="0.25">
      <c r="C48" s="10">
        <f t="shared" si="4"/>
        <v>42736</v>
      </c>
      <c r="D48" s="1">
        <f t="shared" ref="D48:H48" si="16">SUMIF($D$33:$O$33,D$35,$D20:$O20)</f>
        <v>152447043</v>
      </c>
      <c r="E48" s="1">
        <f t="shared" si="16"/>
        <v>1462336</v>
      </c>
      <c r="F48" s="1">
        <f t="shared" si="16"/>
        <v>0</v>
      </c>
      <c r="G48" s="1">
        <f t="shared" si="16"/>
        <v>173</v>
      </c>
      <c r="H48" s="1">
        <f t="shared" si="16"/>
        <v>0</v>
      </c>
      <c r="I48" s="7">
        <f t="shared" si="3"/>
        <v>0</v>
      </c>
      <c r="Q48" s="13"/>
      <c r="R48" s="13"/>
      <c r="S48" s="13"/>
      <c r="T48" s="13"/>
      <c r="U48" s="13"/>
      <c r="V48" s="13"/>
      <c r="W48" s="13"/>
      <c r="X48" s="13"/>
      <c r="Y48" s="13"/>
    </row>
    <row r="49" spans="3:25" x14ac:dyDescent="0.25">
      <c r="C49" s="10">
        <f t="shared" si="4"/>
        <v>42767</v>
      </c>
      <c r="D49" s="1">
        <f t="shared" ref="D49:H49" si="17">SUMIF($D$33:$O$33,D$35,$D21:$O21)</f>
        <v>117265243</v>
      </c>
      <c r="E49" s="1">
        <f t="shared" si="17"/>
        <v>1250466</v>
      </c>
      <c r="F49" s="1">
        <f t="shared" si="17"/>
        <v>0</v>
      </c>
      <c r="G49" s="1">
        <f t="shared" si="17"/>
        <v>112</v>
      </c>
      <c r="H49" s="1">
        <f t="shared" si="17"/>
        <v>0</v>
      </c>
      <c r="I49" s="7">
        <f t="shared" si="3"/>
        <v>0</v>
      </c>
      <c r="Q49" s="13"/>
      <c r="R49" s="13"/>
      <c r="S49" s="13"/>
      <c r="T49" s="13"/>
      <c r="U49" s="13"/>
      <c r="V49" s="13"/>
      <c r="W49" s="13"/>
      <c r="X49" s="13"/>
      <c r="Y49" s="13"/>
    </row>
    <row r="50" spans="3:25" x14ac:dyDescent="0.25">
      <c r="C50" s="10">
        <f t="shared" si="4"/>
        <v>42795</v>
      </c>
      <c r="D50" s="1">
        <f t="shared" ref="D50:H50" si="18">SUMIF($D$33:$O$33,D$35,$D22:$O22)</f>
        <v>105385198</v>
      </c>
      <c r="E50" s="1">
        <f t="shared" si="18"/>
        <v>1145926</v>
      </c>
      <c r="F50" s="1">
        <f t="shared" si="18"/>
        <v>0</v>
      </c>
      <c r="G50" s="1">
        <f t="shared" si="18"/>
        <v>101</v>
      </c>
      <c r="H50" s="1">
        <f t="shared" si="18"/>
        <v>0</v>
      </c>
      <c r="I50" s="7">
        <f t="shared" si="3"/>
        <v>0</v>
      </c>
      <c r="Q50" s="13"/>
      <c r="R50" s="13"/>
      <c r="S50" s="13"/>
      <c r="T50" s="13"/>
      <c r="U50" s="13"/>
      <c r="V50" s="13"/>
      <c r="W50" s="13"/>
      <c r="X50" s="13"/>
      <c r="Y50" s="13"/>
    </row>
    <row r="51" spans="3:25" x14ac:dyDescent="0.25">
      <c r="C51" s="10">
        <f t="shared" si="4"/>
        <v>42826</v>
      </c>
      <c r="D51" s="1">
        <f t="shared" ref="D51:H51" si="19">SUMIF($D$33:$O$33,D$35,$D23:$O23)</f>
        <v>92637572</v>
      </c>
      <c r="E51" s="1">
        <f t="shared" si="19"/>
        <v>901172</v>
      </c>
      <c r="F51" s="1">
        <f t="shared" si="19"/>
        <v>0</v>
      </c>
      <c r="G51" s="1">
        <f t="shared" si="19"/>
        <v>203</v>
      </c>
      <c r="H51" s="1">
        <f t="shared" si="19"/>
        <v>0</v>
      </c>
      <c r="I51" s="7">
        <f t="shared" si="3"/>
        <v>0</v>
      </c>
      <c r="Q51" s="13"/>
      <c r="R51" s="13"/>
      <c r="S51" s="13"/>
      <c r="T51" s="13"/>
      <c r="U51" s="13"/>
      <c r="V51" s="13"/>
      <c r="W51" s="13"/>
      <c r="X51" s="13"/>
      <c r="Y51" s="13"/>
    </row>
    <row r="52" spans="3:25" x14ac:dyDescent="0.25">
      <c r="C52" s="10">
        <f t="shared" si="4"/>
        <v>42856</v>
      </c>
      <c r="D52" s="1">
        <f t="shared" ref="D52:H52" si="20">SUMIF($D$33:$O$33,D$35,$D24:$O24)</f>
        <v>88974901</v>
      </c>
      <c r="E52" s="1">
        <f t="shared" si="20"/>
        <v>772451</v>
      </c>
      <c r="F52" s="1">
        <f t="shared" si="20"/>
        <v>0</v>
      </c>
      <c r="G52" s="1">
        <f t="shared" si="20"/>
        <v>199</v>
      </c>
      <c r="H52" s="1">
        <f t="shared" si="20"/>
        <v>0</v>
      </c>
      <c r="I52" s="7">
        <f t="shared" si="3"/>
        <v>0</v>
      </c>
      <c r="Q52" s="13"/>
      <c r="R52" s="13"/>
      <c r="S52" s="13"/>
      <c r="T52" s="13"/>
      <c r="U52" s="13"/>
      <c r="V52" s="13"/>
      <c r="W52" s="13"/>
      <c r="X52" s="13"/>
      <c r="Y52" s="13"/>
    </row>
    <row r="53" spans="3:25" x14ac:dyDescent="0.25">
      <c r="C53" s="10">
        <f t="shared" si="4"/>
        <v>42887</v>
      </c>
      <c r="D53" s="1">
        <f t="shared" ref="D53:H53" si="21">SUMIF($D$33:$O$33,D$35,$D25:$O25)</f>
        <v>0</v>
      </c>
      <c r="E53" s="1">
        <f t="shared" si="21"/>
        <v>0</v>
      </c>
      <c r="F53" s="1">
        <f t="shared" si="21"/>
        <v>0</v>
      </c>
      <c r="G53" s="1">
        <f t="shared" si="21"/>
        <v>0</v>
      </c>
      <c r="H53" s="1">
        <f t="shared" si="21"/>
        <v>0</v>
      </c>
      <c r="I53" s="7">
        <f t="shared" si="3"/>
        <v>0</v>
      </c>
      <c r="Q53" s="13"/>
      <c r="R53" s="13"/>
      <c r="S53" s="13"/>
      <c r="T53" s="13"/>
      <c r="U53" s="13"/>
      <c r="V53" s="13"/>
      <c r="W53" s="13"/>
      <c r="X53" s="13"/>
      <c r="Y53" s="13"/>
    </row>
    <row r="54" spans="3:25" x14ac:dyDescent="0.25">
      <c r="C54" s="10">
        <f t="shared" si="4"/>
        <v>42917</v>
      </c>
      <c r="D54" s="1">
        <f t="shared" ref="D54:H54" si="22">SUMIF($D$33:$O$33,D$35,$D26:$O26)</f>
        <v>0</v>
      </c>
      <c r="E54" s="1">
        <f t="shared" si="22"/>
        <v>0</v>
      </c>
      <c r="F54" s="1">
        <f t="shared" si="22"/>
        <v>0</v>
      </c>
      <c r="G54" s="1">
        <f t="shared" si="22"/>
        <v>0</v>
      </c>
      <c r="H54" s="1">
        <f t="shared" si="22"/>
        <v>0</v>
      </c>
      <c r="I54" s="7">
        <f t="shared" si="3"/>
        <v>0</v>
      </c>
      <c r="Q54" s="13"/>
      <c r="R54" s="13"/>
      <c r="S54" s="13"/>
      <c r="T54" s="13"/>
      <c r="U54" s="13"/>
      <c r="V54" s="13"/>
      <c r="W54" s="13"/>
      <c r="X54" s="13"/>
      <c r="Y54" s="13"/>
    </row>
    <row r="55" spans="3:25" x14ac:dyDescent="0.25">
      <c r="C55" s="10">
        <f t="shared" si="4"/>
        <v>42948</v>
      </c>
      <c r="D55" s="1">
        <f t="shared" ref="D55:H55" si="23">SUMIF($D$33:$O$33,D$35,$D27:$O27)</f>
        <v>0</v>
      </c>
      <c r="E55" s="1">
        <f t="shared" si="23"/>
        <v>0</v>
      </c>
      <c r="F55" s="1">
        <f t="shared" si="23"/>
        <v>0</v>
      </c>
      <c r="G55" s="1">
        <f t="shared" si="23"/>
        <v>0</v>
      </c>
      <c r="H55" s="1">
        <f t="shared" si="23"/>
        <v>0</v>
      </c>
      <c r="I55" s="7">
        <f t="shared" si="3"/>
        <v>0</v>
      </c>
      <c r="Q55" s="13"/>
      <c r="R55" s="13"/>
      <c r="S55" s="13"/>
      <c r="T55" s="13"/>
      <c r="U55" s="13"/>
      <c r="V55" s="13"/>
      <c r="W55" s="13"/>
      <c r="X55" s="13"/>
      <c r="Y55" s="13"/>
    </row>
    <row r="56" spans="3:25" x14ac:dyDescent="0.25">
      <c r="C56" s="10">
        <f t="shared" si="4"/>
        <v>42979</v>
      </c>
      <c r="D56" s="1">
        <f t="shared" ref="D56:H56" si="24">SUMIF($D$33:$O$33,D$35,$D28:$O28)</f>
        <v>0</v>
      </c>
      <c r="E56" s="1">
        <f t="shared" si="24"/>
        <v>0</v>
      </c>
      <c r="F56" s="1">
        <f t="shared" si="24"/>
        <v>0</v>
      </c>
      <c r="G56" s="1">
        <f t="shared" si="24"/>
        <v>0</v>
      </c>
      <c r="H56" s="1">
        <f t="shared" si="24"/>
        <v>0</v>
      </c>
      <c r="I56" s="7">
        <f t="shared" ref="I56:I59" si="25">SUM(D56:H56)-M28</f>
        <v>0</v>
      </c>
      <c r="Q56" s="13"/>
      <c r="R56" s="13"/>
      <c r="S56" s="13"/>
      <c r="T56" s="13"/>
      <c r="U56" s="13"/>
      <c r="V56" s="13"/>
      <c r="W56" s="13"/>
      <c r="X56" s="13"/>
      <c r="Y56" s="13"/>
    </row>
    <row r="57" spans="3:25" x14ac:dyDescent="0.25">
      <c r="C57" s="10">
        <f t="shared" si="4"/>
        <v>43009</v>
      </c>
      <c r="D57" s="1">
        <f t="shared" ref="D57:H57" si="26">SUMIF($D$33:$O$33,D$35,$D29:$O29)</f>
        <v>0</v>
      </c>
      <c r="E57" s="1">
        <f t="shared" si="26"/>
        <v>0</v>
      </c>
      <c r="F57" s="1">
        <f t="shared" si="26"/>
        <v>0</v>
      </c>
      <c r="G57" s="1">
        <f t="shared" si="26"/>
        <v>0</v>
      </c>
      <c r="H57" s="1">
        <f t="shared" si="26"/>
        <v>0</v>
      </c>
      <c r="I57" s="7">
        <f t="shared" si="25"/>
        <v>0</v>
      </c>
      <c r="Q57" s="13"/>
      <c r="R57" s="13"/>
      <c r="S57" s="13"/>
      <c r="T57" s="13"/>
      <c r="U57" s="13"/>
      <c r="V57" s="13"/>
      <c r="W57" s="13"/>
      <c r="X57" s="13"/>
      <c r="Y57" s="13"/>
    </row>
    <row r="58" spans="3:25" x14ac:dyDescent="0.25">
      <c r="C58" s="10">
        <f t="shared" si="4"/>
        <v>43040</v>
      </c>
      <c r="D58" s="1">
        <f t="shared" ref="D58:H58" si="27">SUMIF($D$33:$O$33,D$35,$D30:$O30)</f>
        <v>0</v>
      </c>
      <c r="E58" s="1">
        <f t="shared" si="27"/>
        <v>0</v>
      </c>
      <c r="F58" s="1">
        <f t="shared" si="27"/>
        <v>0</v>
      </c>
      <c r="G58" s="1">
        <f t="shared" si="27"/>
        <v>0</v>
      </c>
      <c r="H58" s="1">
        <f t="shared" si="27"/>
        <v>0</v>
      </c>
      <c r="I58" s="7">
        <f t="shared" si="25"/>
        <v>0</v>
      </c>
      <c r="Q58" s="13"/>
      <c r="R58" s="13"/>
      <c r="S58" s="13"/>
      <c r="T58" s="13"/>
      <c r="U58" s="13"/>
      <c r="V58" s="13"/>
      <c r="W58" s="13"/>
      <c r="X58" s="13"/>
      <c r="Y58" s="13"/>
    </row>
    <row r="59" spans="3:25" x14ac:dyDescent="0.25">
      <c r="C59" s="10">
        <f t="shared" si="4"/>
        <v>43070</v>
      </c>
      <c r="D59" s="1">
        <f t="shared" ref="D59:H59" si="28">SUMIF($D$33:$O$33,D$35,$D31:$O31)</f>
        <v>0</v>
      </c>
      <c r="E59" s="1">
        <f t="shared" si="28"/>
        <v>0</v>
      </c>
      <c r="F59" s="1">
        <f t="shared" si="28"/>
        <v>0</v>
      </c>
      <c r="G59" s="1">
        <f t="shared" si="28"/>
        <v>0</v>
      </c>
      <c r="H59" s="1">
        <f t="shared" si="28"/>
        <v>0</v>
      </c>
      <c r="I59" s="7">
        <f t="shared" si="25"/>
        <v>0</v>
      </c>
      <c r="Q59" s="13"/>
      <c r="R59" s="13"/>
      <c r="S59" s="13"/>
      <c r="T59" s="13"/>
      <c r="U59" s="13"/>
      <c r="V59" s="13"/>
      <c r="W59" s="13"/>
      <c r="X59" s="13"/>
      <c r="Y59" s="13"/>
    </row>
    <row r="60" spans="3:25" x14ac:dyDescent="0.25">
      <c r="Q60" s="13"/>
      <c r="R60" s="13"/>
      <c r="S60" s="13"/>
      <c r="T60" s="13"/>
      <c r="U60" s="13"/>
      <c r="V60" s="13"/>
      <c r="W60" s="13"/>
      <c r="X60" s="13"/>
      <c r="Y60" s="13"/>
    </row>
    <row r="61" spans="3:25" x14ac:dyDescent="0.25">
      <c r="C61" t="s">
        <v>48</v>
      </c>
      <c r="Q61" s="13"/>
      <c r="R61" s="13"/>
      <c r="S61" s="13"/>
      <c r="T61" s="13"/>
      <c r="U61" s="13"/>
      <c r="V61" s="13"/>
      <c r="W61" s="13"/>
      <c r="X61" s="13"/>
      <c r="Y61" s="13"/>
    </row>
    <row r="62" spans="3:25" x14ac:dyDescent="0.25">
      <c r="Q62" s="13"/>
      <c r="R62" s="13"/>
      <c r="S62" s="13"/>
      <c r="T62" s="13"/>
      <c r="U62" s="13"/>
      <c r="V62" s="13"/>
      <c r="W62" s="13"/>
      <c r="X62" s="13"/>
      <c r="Y62" s="13"/>
    </row>
    <row r="63" spans="3:25" x14ac:dyDescent="0.25">
      <c r="D63" s="4" t="s">
        <v>12</v>
      </c>
      <c r="E63" s="4" t="s">
        <v>14</v>
      </c>
      <c r="F63" s="4" t="s">
        <v>16</v>
      </c>
      <c r="G63" s="4" t="s">
        <v>21</v>
      </c>
      <c r="H63" s="4" t="s">
        <v>25</v>
      </c>
      <c r="I63" s="4" t="s">
        <v>26</v>
      </c>
      <c r="J63" s="4" t="s">
        <v>32</v>
      </c>
      <c r="K63" s="4" t="s">
        <v>33</v>
      </c>
      <c r="L63" s="4" t="s">
        <v>34</v>
      </c>
      <c r="M63" t="s">
        <v>9</v>
      </c>
      <c r="Q63" s="13"/>
      <c r="R63" s="13"/>
      <c r="S63" s="13"/>
      <c r="T63" s="13"/>
      <c r="U63" s="13"/>
      <c r="V63" s="13"/>
      <c r="W63" s="13"/>
      <c r="X63" s="13"/>
      <c r="Y63" s="13"/>
    </row>
    <row r="64" spans="3:25" x14ac:dyDescent="0.25">
      <c r="C64" s="10">
        <f>C8</f>
        <v>42370</v>
      </c>
      <c r="D64" s="1">
        <f>SUMIFS(RSINRC!$G$2:$G$150,RSINRC!$A$2:$A$150,KWHtoCC!$C64,RSINRC!$B$2:$B$150,D$7)</f>
        <v>125120</v>
      </c>
      <c r="E64" s="1">
        <f>SUMIFS(RSINRC!$G$2:$G$150,RSINRC!$A$2:$A$150,KWHtoCC!$C64,RSINRC!$B$2:$B$150,E$7)</f>
        <v>1999</v>
      </c>
      <c r="F64" s="1">
        <f>SUMIFS(RSINRC!$G$2:$G$150,RSINRC!$A$2:$A$150,KWHtoCC!$C64,RSINRC!$B$2:$B$150,F$7)</f>
        <v>0</v>
      </c>
      <c r="G64" s="1">
        <f>SUMIFS(RSINRC!$G$2:$G$150,RSINRC!$A$2:$A$150,KWHtoCC!$C64,RSINRC!$B$2:$B$150,G$7)</f>
        <v>1</v>
      </c>
      <c r="H64" s="1">
        <f>SUMIFS(RSINRC!$G$2:$G$150,RSINRC!$A$2:$A$150,KWHtoCC!$C64,RSINRC!$B$2:$B$150,H$7)</f>
        <v>1</v>
      </c>
      <c r="I64" s="1">
        <f>SUMIFS(RSINRC!$G$2:$G$150,RSINRC!$A$2:$A$150,KWHtoCC!$C64,RSINRC!$B$2:$B$150,I$7)</f>
        <v>0</v>
      </c>
      <c r="J64" s="8">
        <v>0</v>
      </c>
      <c r="K64" s="8">
        <v>0</v>
      </c>
      <c r="L64" s="8">
        <v>0</v>
      </c>
      <c r="M64" s="7">
        <f>SUM(D64:L64)</f>
        <v>127121</v>
      </c>
      <c r="Q64" s="13"/>
      <c r="R64" s="13"/>
      <c r="S64" s="13"/>
      <c r="T64" s="13"/>
      <c r="U64" s="13"/>
      <c r="V64" s="13"/>
      <c r="W64" s="13"/>
      <c r="X64" s="13"/>
      <c r="Y64" s="13"/>
    </row>
    <row r="65" spans="3:25" x14ac:dyDescent="0.25">
      <c r="C65" s="10">
        <f t="shared" ref="C65:C87" si="29">C9</f>
        <v>42401</v>
      </c>
      <c r="D65" s="1">
        <f>SUMIFS(RSINRC!$G$2:$G$150,RSINRC!$A$2:$A$150,KWHtoCC!$C65,RSINRC!$B$2:$B$150,D$7)</f>
        <v>125456</v>
      </c>
      <c r="E65" s="1">
        <f>SUMIFS(RSINRC!$G$2:$G$150,RSINRC!$A$2:$A$150,KWHtoCC!$C65,RSINRC!$B$2:$B$150,E$7)</f>
        <v>1965</v>
      </c>
      <c r="F65" s="1">
        <f>SUMIFS(RSINRC!$G$2:$G$150,RSINRC!$A$2:$A$150,KWHtoCC!$C65,RSINRC!$B$2:$B$150,F$7)</f>
        <v>0</v>
      </c>
      <c r="G65" s="1">
        <f>SUMIFS(RSINRC!$G$2:$G$150,RSINRC!$A$2:$A$150,KWHtoCC!$C65,RSINRC!$B$2:$B$150,G$7)</f>
        <v>1</v>
      </c>
      <c r="H65" s="1">
        <f>SUMIFS(RSINRC!$G$2:$G$150,RSINRC!$A$2:$A$150,KWHtoCC!$C65,RSINRC!$B$2:$B$150,H$7)</f>
        <v>1</v>
      </c>
      <c r="I65" s="1">
        <f>SUMIFS(RSINRC!$G$2:$G$150,RSINRC!$A$2:$A$150,KWHtoCC!$C65,RSINRC!$B$2:$B$150,I$7)</f>
        <v>0</v>
      </c>
      <c r="J65" s="8">
        <v>0</v>
      </c>
      <c r="K65" s="8">
        <v>0</v>
      </c>
      <c r="L65" s="8">
        <v>0</v>
      </c>
      <c r="M65" s="7">
        <f t="shared" ref="M65:M83" si="30">SUM(D65:L65)</f>
        <v>127423</v>
      </c>
      <c r="Q65" s="13"/>
      <c r="R65" s="13"/>
      <c r="S65" s="13"/>
      <c r="T65" s="13"/>
      <c r="U65" s="13"/>
      <c r="V65" s="13"/>
      <c r="W65" s="13"/>
      <c r="X65" s="13"/>
      <c r="Y65" s="13"/>
    </row>
    <row r="66" spans="3:25" x14ac:dyDescent="0.25">
      <c r="C66" s="10">
        <f t="shared" si="29"/>
        <v>42430</v>
      </c>
      <c r="D66" s="1">
        <f>SUMIFS(RSINRC!$G$2:$G$150,RSINRC!$A$2:$A$150,KWHtoCC!$C66,RSINRC!$B$2:$B$150,D$7)</f>
        <v>125600</v>
      </c>
      <c r="E66" s="1">
        <f>SUMIFS(RSINRC!$G$2:$G$150,RSINRC!$A$2:$A$150,KWHtoCC!$C66,RSINRC!$B$2:$B$150,E$7)</f>
        <v>1965</v>
      </c>
      <c r="F66" s="1">
        <f>SUMIFS(RSINRC!$G$2:$G$150,RSINRC!$A$2:$A$150,KWHtoCC!$C66,RSINRC!$B$2:$B$150,F$7)</f>
        <v>0</v>
      </c>
      <c r="G66" s="1">
        <f>SUMIFS(RSINRC!$G$2:$G$150,RSINRC!$A$2:$A$150,KWHtoCC!$C66,RSINRC!$B$2:$B$150,G$7)</f>
        <v>1</v>
      </c>
      <c r="H66" s="1">
        <f>SUMIFS(RSINRC!$G$2:$G$150,RSINRC!$A$2:$A$150,KWHtoCC!$C66,RSINRC!$B$2:$B$150,H$7)</f>
        <v>1</v>
      </c>
      <c r="I66" s="1">
        <f>SUMIFS(RSINRC!$G$2:$G$150,RSINRC!$A$2:$A$150,KWHtoCC!$C66,RSINRC!$B$2:$B$150,I$7)</f>
        <v>0</v>
      </c>
      <c r="J66" s="8">
        <v>0</v>
      </c>
      <c r="K66" s="8">
        <v>0</v>
      </c>
      <c r="L66" s="8">
        <v>0</v>
      </c>
      <c r="M66" s="7">
        <f t="shared" si="30"/>
        <v>127567</v>
      </c>
      <c r="Q66" s="13"/>
      <c r="R66" s="13"/>
      <c r="S66" s="13"/>
      <c r="T66" s="13"/>
      <c r="U66" s="13"/>
      <c r="V66" s="13"/>
      <c r="W66" s="13"/>
      <c r="X66" s="13"/>
      <c r="Y66" s="13"/>
    </row>
    <row r="67" spans="3:25" x14ac:dyDescent="0.25">
      <c r="C67" s="10">
        <f t="shared" si="29"/>
        <v>42461</v>
      </c>
      <c r="D67" s="1">
        <f>SUMIFS(RSINRC!$G$2:$G$150,RSINRC!$A$2:$A$150,KWHtoCC!$C67,RSINRC!$B$2:$B$150,D$7)</f>
        <v>125658</v>
      </c>
      <c r="E67" s="1">
        <f>SUMIFS(RSINRC!$G$2:$G$150,RSINRC!$A$2:$A$150,KWHtoCC!$C67,RSINRC!$B$2:$B$150,E$7)</f>
        <v>1964</v>
      </c>
      <c r="F67" s="1">
        <f>SUMIFS(RSINRC!$G$2:$G$150,RSINRC!$A$2:$A$150,KWHtoCC!$C67,RSINRC!$B$2:$B$150,F$7)</f>
        <v>0</v>
      </c>
      <c r="G67" s="1">
        <f>SUMIFS(RSINRC!$G$2:$G$150,RSINRC!$A$2:$A$150,KWHtoCC!$C67,RSINRC!$B$2:$B$150,G$7)</f>
        <v>1</v>
      </c>
      <c r="H67" s="1">
        <f>SUMIFS(RSINRC!$G$2:$G$150,RSINRC!$A$2:$A$150,KWHtoCC!$C67,RSINRC!$B$2:$B$150,H$7)</f>
        <v>1</v>
      </c>
      <c r="I67" s="1">
        <f>SUMIFS(RSINRC!$G$2:$G$150,RSINRC!$A$2:$A$150,KWHtoCC!$C67,RSINRC!$B$2:$B$150,I$7)</f>
        <v>0</v>
      </c>
      <c r="J67" s="8">
        <v>0</v>
      </c>
      <c r="K67" s="8">
        <v>0</v>
      </c>
      <c r="L67" s="8">
        <v>0</v>
      </c>
      <c r="M67" s="7">
        <f t="shared" si="30"/>
        <v>127624</v>
      </c>
      <c r="Q67" s="13"/>
      <c r="R67" s="13"/>
      <c r="S67" s="13"/>
      <c r="T67" s="13"/>
      <c r="U67" s="13"/>
      <c r="V67" s="13"/>
      <c r="W67" s="13"/>
      <c r="X67" s="13"/>
      <c r="Y67" s="13"/>
    </row>
    <row r="68" spans="3:25" x14ac:dyDescent="0.25">
      <c r="C68" s="10">
        <f t="shared" si="29"/>
        <v>42491</v>
      </c>
      <c r="D68" s="1">
        <f>SUMIFS(RSINRC!$G$2:$G$150,RSINRC!$A$2:$A$150,KWHtoCC!$C68,RSINRC!$B$2:$B$150,D$7)</f>
        <v>125694</v>
      </c>
      <c r="E68" s="1">
        <f>SUMIFS(RSINRC!$G$2:$G$150,RSINRC!$A$2:$A$150,KWHtoCC!$C68,RSINRC!$B$2:$B$150,E$7)</f>
        <v>1965</v>
      </c>
      <c r="F68" s="1">
        <f>SUMIFS(RSINRC!$G$2:$G$150,RSINRC!$A$2:$A$150,KWHtoCC!$C68,RSINRC!$B$2:$B$150,F$7)</f>
        <v>0</v>
      </c>
      <c r="G68" s="1">
        <f>SUMIFS(RSINRC!$G$2:$G$150,RSINRC!$A$2:$A$150,KWHtoCC!$C68,RSINRC!$B$2:$B$150,G$7)</f>
        <v>1</v>
      </c>
      <c r="H68" s="1">
        <f>SUMIFS(RSINRC!$G$2:$G$150,RSINRC!$A$2:$A$150,KWHtoCC!$C68,RSINRC!$B$2:$B$150,H$7)</f>
        <v>1</v>
      </c>
      <c r="I68" s="1">
        <f>SUMIFS(RSINRC!$G$2:$G$150,RSINRC!$A$2:$A$150,KWHtoCC!$C68,RSINRC!$B$2:$B$150,I$7)</f>
        <v>0</v>
      </c>
      <c r="J68" s="8">
        <v>0</v>
      </c>
      <c r="K68" s="8">
        <v>0</v>
      </c>
      <c r="L68" s="8">
        <v>0</v>
      </c>
      <c r="M68" s="7">
        <f t="shared" si="30"/>
        <v>127661</v>
      </c>
      <c r="N68" s="7"/>
      <c r="Q68" s="13"/>
      <c r="R68" s="13"/>
      <c r="S68" s="13"/>
      <c r="T68" s="13"/>
      <c r="U68" s="13"/>
      <c r="V68" s="13"/>
      <c r="W68" s="13"/>
      <c r="X68" s="13"/>
      <c r="Y68" s="13"/>
    </row>
    <row r="69" spans="3:25" x14ac:dyDescent="0.25">
      <c r="C69" s="10">
        <f t="shared" si="29"/>
        <v>42522</v>
      </c>
      <c r="D69" s="1">
        <f>SUMIFS(RSINRC!$G$2:$G$150,RSINRC!$A$2:$A$150,KWHtoCC!$C69,RSINRC!$B$2:$B$150,D$7)</f>
        <v>125843</v>
      </c>
      <c r="E69" s="1">
        <f>SUMIFS(RSINRC!$G$2:$G$150,RSINRC!$A$2:$A$150,KWHtoCC!$C69,RSINRC!$B$2:$B$150,E$7)</f>
        <v>1966</v>
      </c>
      <c r="F69" s="1">
        <f>SUMIFS(RSINRC!$G$2:$G$150,RSINRC!$A$2:$A$150,KWHtoCC!$C69,RSINRC!$B$2:$B$150,F$7)</f>
        <v>0</v>
      </c>
      <c r="G69" s="1">
        <f>SUMIFS(RSINRC!$G$2:$G$150,RSINRC!$A$2:$A$150,KWHtoCC!$C69,RSINRC!$B$2:$B$150,G$7)</f>
        <v>1</v>
      </c>
      <c r="H69" s="1">
        <f>SUMIFS(RSINRC!$G$2:$G$150,RSINRC!$A$2:$A$150,KWHtoCC!$C69,RSINRC!$B$2:$B$150,H$7)</f>
        <v>1</v>
      </c>
      <c r="I69" s="1">
        <f>SUMIFS(RSINRC!$G$2:$G$150,RSINRC!$A$2:$A$150,KWHtoCC!$C69,RSINRC!$B$2:$B$150,I$7)</f>
        <v>0</v>
      </c>
      <c r="J69" s="8">
        <v>0</v>
      </c>
      <c r="K69" s="8">
        <v>0</v>
      </c>
      <c r="L69" s="8">
        <v>0</v>
      </c>
      <c r="M69" s="7">
        <f t="shared" si="30"/>
        <v>127811</v>
      </c>
      <c r="Q69" s="13"/>
      <c r="R69" s="13"/>
      <c r="S69" s="13"/>
      <c r="T69" s="13"/>
      <c r="U69" s="13"/>
      <c r="V69" s="13"/>
      <c r="W69" s="13"/>
      <c r="X69" s="13"/>
      <c r="Y69" s="13"/>
    </row>
    <row r="70" spans="3:25" x14ac:dyDescent="0.25">
      <c r="C70" s="10">
        <f t="shared" si="29"/>
        <v>42552</v>
      </c>
      <c r="D70" s="1">
        <f>SUMIFS(RSINRC!$G$2:$G$150,RSINRC!$A$2:$A$150,KWHtoCC!$C70,RSINRC!$B$2:$B$150,D$7)</f>
        <v>125846</v>
      </c>
      <c r="E70" s="1">
        <f>SUMIFS(RSINRC!$G$2:$G$150,RSINRC!$A$2:$A$150,KWHtoCC!$C70,RSINRC!$B$2:$B$150,E$7)</f>
        <v>1968</v>
      </c>
      <c r="F70" s="1">
        <f>SUMIFS(RSINRC!$G$2:$G$150,RSINRC!$A$2:$A$150,KWHtoCC!$C70,RSINRC!$B$2:$B$150,F$7)</f>
        <v>0</v>
      </c>
      <c r="G70" s="1">
        <f>SUMIFS(RSINRC!$G$2:$G$150,RSINRC!$A$2:$A$150,KWHtoCC!$C70,RSINRC!$B$2:$B$150,G$7)</f>
        <v>1</v>
      </c>
      <c r="H70" s="1">
        <f>SUMIFS(RSINRC!$G$2:$G$150,RSINRC!$A$2:$A$150,KWHtoCC!$C70,RSINRC!$B$2:$B$150,H$7)</f>
        <v>1</v>
      </c>
      <c r="I70" s="1">
        <f>SUMIFS(RSINRC!$G$2:$G$150,RSINRC!$A$2:$A$150,KWHtoCC!$C70,RSINRC!$B$2:$B$150,I$7)</f>
        <v>0</v>
      </c>
      <c r="J70" s="8">
        <v>0</v>
      </c>
      <c r="K70" s="8">
        <v>0</v>
      </c>
      <c r="L70" s="8">
        <v>0</v>
      </c>
      <c r="M70" s="7">
        <f t="shared" si="30"/>
        <v>127816</v>
      </c>
      <c r="Q70" s="13"/>
      <c r="R70" s="13"/>
      <c r="S70" s="13"/>
      <c r="T70" s="13"/>
      <c r="U70" s="13"/>
      <c r="V70" s="13"/>
      <c r="W70" s="13"/>
      <c r="X70" s="13"/>
      <c r="Y70" s="13"/>
    </row>
    <row r="71" spans="3:25" x14ac:dyDescent="0.25">
      <c r="C71" s="10">
        <f t="shared" si="29"/>
        <v>42583</v>
      </c>
      <c r="D71" s="1">
        <f>SUMIFS(RSINRC!$G$2:$G$150,RSINRC!$A$2:$A$150,KWHtoCC!$C71,RSINRC!$B$2:$B$150,D$7)</f>
        <v>126069</v>
      </c>
      <c r="E71" s="1">
        <f>SUMIFS(RSINRC!$G$2:$G$150,RSINRC!$A$2:$A$150,KWHtoCC!$C71,RSINRC!$B$2:$B$150,E$7)</f>
        <v>1967</v>
      </c>
      <c r="F71" s="1">
        <f>SUMIFS(RSINRC!$G$2:$G$150,RSINRC!$A$2:$A$150,KWHtoCC!$C71,RSINRC!$B$2:$B$150,F$7)</f>
        <v>0</v>
      </c>
      <c r="G71" s="1">
        <f>SUMIFS(RSINRC!$G$2:$G$150,RSINRC!$A$2:$A$150,KWHtoCC!$C71,RSINRC!$B$2:$B$150,G$7)</f>
        <v>1</v>
      </c>
      <c r="H71" s="1">
        <f>SUMIFS(RSINRC!$G$2:$G$150,RSINRC!$A$2:$A$150,KWHtoCC!$C71,RSINRC!$B$2:$B$150,H$7)</f>
        <v>1</v>
      </c>
      <c r="I71" s="1">
        <f>SUMIFS(RSINRC!$G$2:$G$150,RSINRC!$A$2:$A$150,KWHtoCC!$C71,RSINRC!$B$2:$B$150,I$7)</f>
        <v>1</v>
      </c>
      <c r="J71" s="8">
        <v>0</v>
      </c>
      <c r="K71" s="8">
        <v>0</v>
      </c>
      <c r="L71" s="8">
        <v>0</v>
      </c>
      <c r="M71" s="7">
        <f t="shared" si="30"/>
        <v>128039</v>
      </c>
      <c r="Q71" s="13"/>
      <c r="R71" s="13"/>
      <c r="S71" s="13"/>
      <c r="T71" s="13"/>
      <c r="U71" s="13"/>
      <c r="V71" s="13"/>
      <c r="W71" s="13"/>
      <c r="X71" s="13"/>
      <c r="Y71" s="13"/>
    </row>
    <row r="72" spans="3:25" x14ac:dyDescent="0.25">
      <c r="C72" s="10">
        <f t="shared" si="29"/>
        <v>42614</v>
      </c>
      <c r="D72" s="1">
        <f>SUMIFS(RSINRC!$G$2:$G$150,RSINRC!$A$2:$A$150,KWHtoCC!$C72,RSINRC!$B$2:$B$150,D$7)</f>
        <v>126184</v>
      </c>
      <c r="E72" s="1">
        <f>SUMIFS(RSINRC!$G$2:$G$150,RSINRC!$A$2:$A$150,KWHtoCC!$C72,RSINRC!$B$2:$B$150,E$7)</f>
        <v>1968</v>
      </c>
      <c r="F72" s="1">
        <f>SUMIFS(RSINRC!$G$2:$G$150,RSINRC!$A$2:$A$150,KWHtoCC!$C72,RSINRC!$B$2:$B$150,F$7)</f>
        <v>0</v>
      </c>
      <c r="G72" s="1">
        <f>SUMIFS(RSINRC!$G$2:$G$150,RSINRC!$A$2:$A$150,KWHtoCC!$C72,RSINRC!$B$2:$B$150,G$7)</f>
        <v>1</v>
      </c>
      <c r="H72" s="1">
        <f>SUMIFS(RSINRC!$G$2:$G$150,RSINRC!$A$2:$A$150,KWHtoCC!$C72,RSINRC!$B$2:$B$150,H$7)</f>
        <v>1</v>
      </c>
      <c r="I72" s="1">
        <f>SUMIFS(RSINRC!$G$2:$G$150,RSINRC!$A$2:$A$150,KWHtoCC!$C72,RSINRC!$B$2:$B$150,I$7)</f>
        <v>1</v>
      </c>
      <c r="J72" s="8">
        <v>0</v>
      </c>
      <c r="K72" s="8">
        <v>0</v>
      </c>
      <c r="L72" s="8">
        <v>0</v>
      </c>
      <c r="M72" s="7">
        <f t="shared" si="30"/>
        <v>128155</v>
      </c>
      <c r="Q72" s="13"/>
      <c r="R72" s="13"/>
      <c r="S72" s="13"/>
      <c r="T72" s="13"/>
      <c r="U72" s="13"/>
      <c r="V72" s="13"/>
      <c r="W72" s="13"/>
      <c r="X72" s="13"/>
      <c r="Y72" s="13"/>
    </row>
    <row r="73" spans="3:25" x14ac:dyDescent="0.25">
      <c r="C73" s="10">
        <f t="shared" si="29"/>
        <v>42644</v>
      </c>
      <c r="D73" s="1">
        <f>SUMIFS(RSINRC!$G$2:$G$150,RSINRC!$A$2:$A$150,KWHtoCC!$C73,RSINRC!$B$2:$B$150,D$7)</f>
        <v>126223</v>
      </c>
      <c r="E73" s="1">
        <f>SUMIFS(RSINRC!$G$2:$G$150,RSINRC!$A$2:$A$150,KWHtoCC!$C73,RSINRC!$B$2:$B$150,E$7)</f>
        <v>1967</v>
      </c>
      <c r="F73" s="1">
        <f>SUMIFS(RSINRC!$G$2:$G$150,RSINRC!$A$2:$A$150,KWHtoCC!$C73,RSINRC!$B$2:$B$150,F$7)</f>
        <v>0</v>
      </c>
      <c r="G73" s="1">
        <f>SUMIFS(RSINRC!$G$2:$G$150,RSINRC!$A$2:$A$150,KWHtoCC!$C73,RSINRC!$B$2:$B$150,G$7)</f>
        <v>1</v>
      </c>
      <c r="H73" s="1">
        <f>SUMIFS(RSINRC!$G$2:$G$150,RSINRC!$A$2:$A$150,KWHtoCC!$C73,RSINRC!$B$2:$B$150,H$7)</f>
        <v>1</v>
      </c>
      <c r="I73" s="1">
        <f>SUMIFS(RSINRC!$G$2:$G$150,RSINRC!$A$2:$A$150,KWHtoCC!$C73,RSINRC!$B$2:$B$150,I$7)</f>
        <v>1</v>
      </c>
      <c r="J73" s="8">
        <v>0</v>
      </c>
      <c r="K73" s="8">
        <v>0</v>
      </c>
      <c r="L73" s="8">
        <v>0</v>
      </c>
      <c r="M73" s="7">
        <f t="shared" si="30"/>
        <v>128193</v>
      </c>
      <c r="Q73" s="13"/>
      <c r="R73" s="13"/>
      <c r="S73" s="13"/>
      <c r="T73" s="13"/>
      <c r="U73" s="13"/>
      <c r="V73" s="13"/>
      <c r="W73" s="13"/>
      <c r="X73" s="13"/>
      <c r="Y73" s="13"/>
    </row>
    <row r="74" spans="3:25" x14ac:dyDescent="0.25">
      <c r="C74" s="10">
        <f t="shared" si="29"/>
        <v>42675</v>
      </c>
      <c r="D74" s="1">
        <f>SUMIFS(RSINRC!$G$2:$G$150,RSINRC!$A$2:$A$150,KWHtoCC!$C74,RSINRC!$B$2:$B$150,D$7)</f>
        <v>126303</v>
      </c>
      <c r="E74" s="1">
        <f>SUMIFS(RSINRC!$G$2:$G$150,RSINRC!$A$2:$A$150,KWHtoCC!$C74,RSINRC!$B$2:$B$150,E$7)</f>
        <v>1966</v>
      </c>
      <c r="F74" s="1">
        <f>SUMIFS(RSINRC!$G$2:$G$150,RSINRC!$A$2:$A$150,KWHtoCC!$C74,RSINRC!$B$2:$B$150,F$7)</f>
        <v>0</v>
      </c>
      <c r="G74" s="1">
        <f>SUMIFS(RSINRC!$G$2:$G$150,RSINRC!$A$2:$A$150,KWHtoCC!$C74,RSINRC!$B$2:$B$150,G$7)</f>
        <v>1</v>
      </c>
      <c r="H74" s="1">
        <f>SUMIFS(RSINRC!$G$2:$G$150,RSINRC!$A$2:$A$150,KWHtoCC!$C74,RSINRC!$B$2:$B$150,H$7)</f>
        <v>1</v>
      </c>
      <c r="I74" s="1">
        <f>SUMIFS(RSINRC!$G$2:$G$150,RSINRC!$A$2:$A$150,KWHtoCC!$C74,RSINRC!$B$2:$B$150,I$7)</f>
        <v>1</v>
      </c>
      <c r="J74" s="8">
        <v>0</v>
      </c>
      <c r="K74" s="8">
        <v>0</v>
      </c>
      <c r="L74" s="8">
        <v>0</v>
      </c>
      <c r="M74" s="7">
        <f t="shared" si="30"/>
        <v>128272</v>
      </c>
      <c r="Q74" s="13"/>
      <c r="R74" s="13"/>
      <c r="S74" s="13"/>
      <c r="T74" s="13"/>
      <c r="U74" s="13"/>
      <c r="V74" s="13"/>
      <c r="W74" s="13"/>
      <c r="X74" s="13"/>
      <c r="Y74" s="13"/>
    </row>
    <row r="75" spans="3:25" x14ac:dyDescent="0.25">
      <c r="C75" s="10">
        <f t="shared" si="29"/>
        <v>42705</v>
      </c>
      <c r="D75" s="1">
        <f>SUMIFS(RSINRC!$G$2:$G$150,RSINRC!$A$2:$A$150,KWHtoCC!$C75,RSINRC!$B$2:$B$150,D$7)</f>
        <v>126492</v>
      </c>
      <c r="E75" s="1">
        <f>SUMIFS(RSINRC!$G$2:$G$150,RSINRC!$A$2:$A$150,KWHtoCC!$C75,RSINRC!$B$2:$B$150,E$7)</f>
        <v>1966</v>
      </c>
      <c r="F75" s="1">
        <f>SUMIFS(RSINRC!$G$2:$G$150,RSINRC!$A$2:$A$150,KWHtoCC!$C75,RSINRC!$B$2:$B$150,F$7)</f>
        <v>0</v>
      </c>
      <c r="G75" s="1">
        <f>SUMIFS(RSINRC!$G$2:$G$150,RSINRC!$A$2:$A$150,KWHtoCC!$C75,RSINRC!$B$2:$B$150,G$7)</f>
        <v>1</v>
      </c>
      <c r="H75" s="1">
        <f>SUMIFS(RSINRC!$G$2:$G$150,RSINRC!$A$2:$A$150,KWHtoCC!$C75,RSINRC!$B$2:$B$150,H$7)</f>
        <v>1</v>
      </c>
      <c r="I75" s="1">
        <f>SUMIFS(RSINRC!$G$2:$G$150,RSINRC!$A$2:$A$150,KWHtoCC!$C75,RSINRC!$B$2:$B$150,I$7)</f>
        <v>1</v>
      </c>
      <c r="J75" s="8">
        <v>0</v>
      </c>
      <c r="K75" s="8">
        <v>0</v>
      </c>
      <c r="L75" s="8">
        <v>0</v>
      </c>
      <c r="M75" s="7">
        <f t="shared" si="30"/>
        <v>128461</v>
      </c>
      <c r="Q75" s="13"/>
      <c r="R75" s="13"/>
      <c r="S75" s="13"/>
      <c r="T75" s="13"/>
      <c r="U75" s="13"/>
      <c r="V75" s="13"/>
      <c r="W75" s="13"/>
      <c r="X75" s="13"/>
      <c r="Y75" s="13"/>
    </row>
    <row r="76" spans="3:25" x14ac:dyDescent="0.25">
      <c r="C76" s="10">
        <f t="shared" si="29"/>
        <v>42736</v>
      </c>
      <c r="D76" s="1">
        <f>SUMIFS(RSINRC!$G$2:$G$150,RSINRC!$A$2:$A$150,KWHtoCC!$C76,RSINRC!$B$2:$B$150,D$7)</f>
        <v>126647</v>
      </c>
      <c r="E76" s="1">
        <f>SUMIFS(RSINRC!$G$2:$G$150,RSINRC!$A$2:$A$150,KWHtoCC!$C76,RSINRC!$B$2:$B$150,E$7)</f>
        <v>1966</v>
      </c>
      <c r="F76" s="1">
        <f>SUMIFS(RSINRC!$G$2:$G$150,RSINRC!$A$2:$A$150,KWHtoCC!$C76,RSINRC!$B$2:$B$150,F$7)</f>
        <v>0</v>
      </c>
      <c r="G76" s="1">
        <f>SUMIFS(RSINRC!$G$2:$G$150,RSINRC!$A$2:$A$150,KWHtoCC!$C76,RSINRC!$B$2:$B$150,G$7)</f>
        <v>1</v>
      </c>
      <c r="H76" s="1">
        <f>SUMIFS(RSINRC!$G$2:$G$150,RSINRC!$A$2:$A$150,KWHtoCC!$C76,RSINRC!$B$2:$B$150,H$7)</f>
        <v>1</v>
      </c>
      <c r="I76" s="1">
        <f>SUMIFS(RSINRC!$G$2:$G$150,RSINRC!$A$2:$A$150,KWHtoCC!$C76,RSINRC!$B$2:$B$150,I$7)</f>
        <v>1</v>
      </c>
      <c r="J76" s="8">
        <v>0</v>
      </c>
      <c r="K76" s="8">
        <v>0</v>
      </c>
      <c r="L76" s="8">
        <v>0</v>
      </c>
      <c r="M76" s="7">
        <f t="shared" si="30"/>
        <v>128616</v>
      </c>
      <c r="Q76" s="13"/>
      <c r="R76" s="13"/>
      <c r="S76" s="13"/>
      <c r="T76" s="13"/>
      <c r="U76" s="13"/>
      <c r="V76" s="13"/>
      <c r="W76" s="13"/>
      <c r="X76" s="13"/>
      <c r="Y76" s="13"/>
    </row>
    <row r="77" spans="3:25" x14ac:dyDescent="0.25">
      <c r="C77" s="10">
        <f t="shared" si="29"/>
        <v>42767</v>
      </c>
      <c r="D77" s="1">
        <f>SUMIFS(RSINRC!$G$2:$G$150,RSINRC!$A$2:$A$150,KWHtoCC!$C77,RSINRC!$B$2:$B$150,D$7)</f>
        <v>126571</v>
      </c>
      <c r="E77" s="1">
        <f>SUMIFS(RSINRC!$G$2:$G$150,RSINRC!$A$2:$A$150,KWHtoCC!$C77,RSINRC!$B$2:$B$150,E$7)</f>
        <v>1970</v>
      </c>
      <c r="F77" s="1">
        <f>SUMIFS(RSINRC!$G$2:$G$150,RSINRC!$A$2:$A$150,KWHtoCC!$C77,RSINRC!$B$2:$B$150,F$7)</f>
        <v>0</v>
      </c>
      <c r="G77" s="1">
        <f>SUMIFS(RSINRC!$G$2:$G$150,RSINRC!$A$2:$A$150,KWHtoCC!$C77,RSINRC!$B$2:$B$150,G$7)</f>
        <v>1</v>
      </c>
      <c r="H77" s="1">
        <f>SUMIFS(RSINRC!$G$2:$G$150,RSINRC!$A$2:$A$150,KWHtoCC!$C77,RSINRC!$B$2:$B$150,H$7)</f>
        <v>1</v>
      </c>
      <c r="I77" s="1">
        <f>SUMIFS(RSINRC!$G$2:$G$150,RSINRC!$A$2:$A$150,KWHtoCC!$C77,RSINRC!$B$2:$B$150,I$7)</f>
        <v>1</v>
      </c>
      <c r="J77" s="8">
        <v>0</v>
      </c>
      <c r="K77" s="8">
        <v>0</v>
      </c>
      <c r="L77" s="8">
        <v>0</v>
      </c>
      <c r="M77" s="7">
        <f t="shared" si="30"/>
        <v>128544</v>
      </c>
      <c r="Q77" s="13"/>
      <c r="R77" s="13"/>
      <c r="S77" s="13"/>
      <c r="T77" s="13"/>
      <c r="U77" s="13"/>
      <c r="V77" s="13"/>
      <c r="W77" s="13"/>
      <c r="X77" s="13"/>
      <c r="Y77" s="13"/>
    </row>
    <row r="78" spans="3:25" x14ac:dyDescent="0.25">
      <c r="C78" s="10">
        <f t="shared" si="29"/>
        <v>42795</v>
      </c>
      <c r="D78" s="1">
        <f>SUMIFS(RSINRC!$G$2:$G$150,RSINRC!$A$2:$A$150,KWHtoCC!$C78,RSINRC!$B$2:$B$150,D$7)</f>
        <v>126856</v>
      </c>
      <c r="E78" s="1">
        <f>SUMIFS(RSINRC!$G$2:$G$150,RSINRC!$A$2:$A$150,KWHtoCC!$C78,RSINRC!$B$2:$B$150,E$7)</f>
        <v>1945</v>
      </c>
      <c r="F78" s="1">
        <f>SUMIFS(RSINRC!$G$2:$G$150,RSINRC!$A$2:$A$150,KWHtoCC!$C78,RSINRC!$B$2:$B$150,F$7)</f>
        <v>0</v>
      </c>
      <c r="G78" s="1">
        <f>SUMIFS(RSINRC!$G$2:$G$150,RSINRC!$A$2:$A$150,KWHtoCC!$C78,RSINRC!$B$2:$B$150,G$7)</f>
        <v>1</v>
      </c>
      <c r="H78" s="1">
        <f>SUMIFS(RSINRC!$G$2:$G$150,RSINRC!$A$2:$A$150,KWHtoCC!$C78,RSINRC!$B$2:$B$150,H$7)</f>
        <v>1</v>
      </c>
      <c r="I78" s="1">
        <f>SUMIFS(RSINRC!$G$2:$G$150,RSINRC!$A$2:$A$150,KWHtoCC!$C78,RSINRC!$B$2:$B$150,I$7)</f>
        <v>1</v>
      </c>
      <c r="J78" s="8">
        <v>0</v>
      </c>
      <c r="K78" s="8">
        <v>0</v>
      </c>
      <c r="L78" s="8">
        <v>0</v>
      </c>
      <c r="M78" s="7">
        <f t="shared" si="30"/>
        <v>128804</v>
      </c>
      <c r="Q78" s="13"/>
      <c r="R78" s="13"/>
      <c r="S78" s="13"/>
      <c r="T78" s="13"/>
      <c r="U78" s="13"/>
      <c r="V78" s="13"/>
      <c r="W78" s="13"/>
      <c r="X78" s="13"/>
      <c r="Y78" s="13"/>
    </row>
    <row r="79" spans="3:25" x14ac:dyDescent="0.25">
      <c r="C79" s="10">
        <f t="shared" si="29"/>
        <v>42826</v>
      </c>
      <c r="D79" s="1">
        <f>SUMIFS(RSINRC!$G$2:$G$150,RSINRC!$A$2:$A$150,KWHtoCC!$C79,RSINRC!$B$2:$B$150,D$7)</f>
        <v>127222</v>
      </c>
      <c r="E79" s="1">
        <f>SUMIFS(RSINRC!$G$2:$G$150,RSINRC!$A$2:$A$150,KWHtoCC!$C79,RSINRC!$B$2:$B$150,E$7)</f>
        <v>1642</v>
      </c>
      <c r="F79" s="1">
        <f>SUMIFS(RSINRC!$G$2:$G$150,RSINRC!$A$2:$A$150,KWHtoCC!$C79,RSINRC!$B$2:$B$150,F$7)</f>
        <v>0</v>
      </c>
      <c r="G79" s="1">
        <f>SUMIFS(RSINRC!$G$2:$G$150,RSINRC!$A$2:$A$150,KWHtoCC!$C79,RSINRC!$B$2:$B$150,G$7)</f>
        <v>1</v>
      </c>
      <c r="H79" s="1">
        <f>SUMIFS(RSINRC!$G$2:$G$150,RSINRC!$A$2:$A$150,KWHtoCC!$C79,RSINRC!$B$2:$B$150,H$7)</f>
        <v>1</v>
      </c>
      <c r="I79" s="1">
        <f>SUMIFS(RSINRC!$G$2:$G$150,RSINRC!$A$2:$A$150,KWHtoCC!$C79,RSINRC!$B$2:$B$150,I$7)</f>
        <v>1</v>
      </c>
      <c r="J79" s="8">
        <v>0</v>
      </c>
      <c r="K79" s="8">
        <v>0</v>
      </c>
      <c r="L79" s="8">
        <v>0</v>
      </c>
      <c r="M79" s="7">
        <f t="shared" si="30"/>
        <v>128867</v>
      </c>
      <c r="Q79" s="13"/>
      <c r="R79" s="13"/>
      <c r="S79" s="13"/>
      <c r="T79" s="13"/>
      <c r="U79" s="13"/>
      <c r="V79" s="13"/>
      <c r="W79" s="13"/>
      <c r="X79" s="13"/>
      <c r="Y79" s="13"/>
    </row>
    <row r="80" spans="3:25" x14ac:dyDescent="0.25">
      <c r="C80" s="10">
        <f t="shared" si="29"/>
        <v>42856</v>
      </c>
      <c r="D80" s="1">
        <f>SUMIFS(RSINRC!$G$2:$G$150,RSINRC!$A$2:$A$150,KWHtoCC!$C80,RSINRC!$B$2:$B$150,D$7)</f>
        <v>127272</v>
      </c>
      <c r="E80" s="1">
        <f>SUMIFS(RSINRC!$G$2:$G$150,RSINRC!$A$2:$A$150,KWHtoCC!$C80,RSINRC!$B$2:$B$150,E$7)</f>
        <v>1498</v>
      </c>
      <c r="F80" s="1">
        <f>SUMIFS(RSINRC!$G$2:$G$150,RSINRC!$A$2:$A$150,KWHtoCC!$C80,RSINRC!$B$2:$B$150,F$7)</f>
        <v>0</v>
      </c>
      <c r="G80" s="1">
        <f>SUMIFS(RSINRC!$G$2:$G$150,RSINRC!$A$2:$A$150,KWHtoCC!$C80,RSINRC!$B$2:$B$150,G$7)</f>
        <v>1</v>
      </c>
      <c r="H80" s="1">
        <f>SUMIFS(RSINRC!$G$2:$G$150,RSINRC!$A$2:$A$150,KWHtoCC!$C80,RSINRC!$B$2:$B$150,H$7)</f>
        <v>1</v>
      </c>
      <c r="I80" s="1">
        <f>SUMIFS(RSINRC!$G$2:$G$150,RSINRC!$A$2:$A$150,KWHtoCC!$C80,RSINRC!$B$2:$B$150,I$7)</f>
        <v>1</v>
      </c>
      <c r="J80" s="8">
        <v>0</v>
      </c>
      <c r="K80" s="8">
        <v>0</v>
      </c>
      <c r="L80" s="8">
        <v>0</v>
      </c>
      <c r="M80" s="7">
        <f t="shared" si="30"/>
        <v>128773</v>
      </c>
      <c r="Q80" s="13"/>
      <c r="R80" s="13"/>
      <c r="S80" s="13"/>
      <c r="T80" s="13"/>
      <c r="U80" s="13"/>
      <c r="V80" s="13"/>
      <c r="W80" s="13"/>
      <c r="X80" s="13"/>
      <c r="Y80" s="13"/>
    </row>
    <row r="81" spans="3:25" x14ac:dyDescent="0.25">
      <c r="C81" s="10">
        <f t="shared" si="29"/>
        <v>42887</v>
      </c>
      <c r="D81" s="1">
        <f>SUMIFS(RSINRC!$G$2:$G$150,RSINRC!$A$2:$A$150,KWHtoCC!$C81,RSINRC!$B$2:$B$150,D$7)</f>
        <v>0</v>
      </c>
      <c r="E81" s="1">
        <f>SUMIFS(RSINRC!$G$2:$G$150,RSINRC!$A$2:$A$150,KWHtoCC!$C81,RSINRC!$B$2:$B$150,E$7)</f>
        <v>0</v>
      </c>
      <c r="F81" s="1">
        <f>SUMIFS(RSINRC!$G$2:$G$150,RSINRC!$A$2:$A$150,KWHtoCC!$C81,RSINRC!$B$2:$B$150,F$7)</f>
        <v>0</v>
      </c>
      <c r="G81" s="1">
        <f>SUMIFS(RSINRC!$G$2:$G$150,RSINRC!$A$2:$A$150,KWHtoCC!$C81,RSINRC!$B$2:$B$150,G$7)</f>
        <v>0</v>
      </c>
      <c r="H81" s="1">
        <f>SUMIFS(RSINRC!$G$2:$G$150,RSINRC!$A$2:$A$150,KWHtoCC!$C81,RSINRC!$B$2:$B$150,H$7)</f>
        <v>0</v>
      </c>
      <c r="I81" s="1">
        <f>SUMIFS(RSINRC!$G$2:$G$150,RSINRC!$A$2:$A$150,KWHtoCC!$C81,RSINRC!$B$2:$B$150,I$7)</f>
        <v>0</v>
      </c>
      <c r="J81" s="8">
        <v>0</v>
      </c>
      <c r="K81" s="8">
        <v>0</v>
      </c>
      <c r="L81" s="8">
        <v>0</v>
      </c>
      <c r="M81" s="7">
        <f t="shared" si="30"/>
        <v>0</v>
      </c>
      <c r="Q81" s="13"/>
      <c r="R81" s="13"/>
      <c r="S81" s="13"/>
      <c r="T81" s="13"/>
      <c r="U81" s="13"/>
      <c r="V81" s="13"/>
      <c r="W81" s="13"/>
      <c r="X81" s="13"/>
      <c r="Y81" s="13"/>
    </row>
    <row r="82" spans="3:25" x14ac:dyDescent="0.25">
      <c r="C82" s="10">
        <f t="shared" si="29"/>
        <v>42917</v>
      </c>
      <c r="D82" s="1">
        <f>SUMIFS(RSINRC!$G$2:$G$150,RSINRC!$A$2:$A$150,KWHtoCC!$C82,RSINRC!$B$2:$B$150,D$7)</f>
        <v>0</v>
      </c>
      <c r="E82" s="1">
        <f>SUMIFS(RSINRC!$G$2:$G$150,RSINRC!$A$2:$A$150,KWHtoCC!$C82,RSINRC!$B$2:$B$150,E$7)</f>
        <v>0</v>
      </c>
      <c r="F82" s="1">
        <f>SUMIFS(RSINRC!$G$2:$G$150,RSINRC!$A$2:$A$150,KWHtoCC!$C82,RSINRC!$B$2:$B$150,F$7)</f>
        <v>0</v>
      </c>
      <c r="G82" s="1">
        <f>SUMIFS(RSINRC!$G$2:$G$150,RSINRC!$A$2:$A$150,KWHtoCC!$C82,RSINRC!$B$2:$B$150,G$7)</f>
        <v>0</v>
      </c>
      <c r="H82" s="1">
        <f>SUMIFS(RSINRC!$G$2:$G$150,RSINRC!$A$2:$A$150,KWHtoCC!$C82,RSINRC!$B$2:$B$150,H$7)</f>
        <v>0</v>
      </c>
      <c r="I82" s="1">
        <f>SUMIFS(RSINRC!$G$2:$G$150,RSINRC!$A$2:$A$150,KWHtoCC!$C82,RSINRC!$B$2:$B$150,I$7)</f>
        <v>0</v>
      </c>
      <c r="J82" s="8">
        <v>0</v>
      </c>
      <c r="K82" s="8">
        <v>0</v>
      </c>
      <c r="L82" s="8">
        <v>0</v>
      </c>
      <c r="M82" s="7">
        <f t="shared" si="30"/>
        <v>0</v>
      </c>
      <c r="Q82" s="13"/>
      <c r="R82" s="13"/>
      <c r="S82" s="13"/>
      <c r="T82" s="13"/>
      <c r="U82" s="13"/>
      <c r="V82" s="13"/>
      <c r="W82" s="13"/>
      <c r="X82" s="13"/>
      <c r="Y82" s="13"/>
    </row>
    <row r="83" spans="3:25" x14ac:dyDescent="0.25">
      <c r="C83" s="10">
        <f t="shared" si="29"/>
        <v>42948</v>
      </c>
      <c r="D83" s="1">
        <f>SUMIFS(RSINRC!$G$2:$G$150,RSINRC!$A$2:$A$150,KWHtoCC!$C83,RSINRC!$B$2:$B$150,D$7)</f>
        <v>0</v>
      </c>
      <c r="E83" s="1">
        <f>SUMIFS(RSINRC!$G$2:$G$150,RSINRC!$A$2:$A$150,KWHtoCC!$C83,RSINRC!$B$2:$B$150,E$7)</f>
        <v>0</v>
      </c>
      <c r="F83" s="1">
        <f>SUMIFS(RSINRC!$G$2:$G$150,RSINRC!$A$2:$A$150,KWHtoCC!$C83,RSINRC!$B$2:$B$150,F$7)</f>
        <v>0</v>
      </c>
      <c r="G83" s="1">
        <f>SUMIFS(RSINRC!$G$2:$G$150,RSINRC!$A$2:$A$150,KWHtoCC!$C83,RSINRC!$B$2:$B$150,G$7)</f>
        <v>0</v>
      </c>
      <c r="H83" s="1">
        <f>SUMIFS(RSINRC!$G$2:$G$150,RSINRC!$A$2:$A$150,KWHtoCC!$C83,RSINRC!$B$2:$B$150,H$7)</f>
        <v>0</v>
      </c>
      <c r="I83" s="1">
        <f>SUMIFS(RSINRC!$G$2:$G$150,RSINRC!$A$2:$A$150,KWHtoCC!$C83,RSINRC!$B$2:$B$150,I$7)</f>
        <v>0</v>
      </c>
      <c r="J83" s="8">
        <v>0</v>
      </c>
      <c r="K83" s="8">
        <v>0</v>
      </c>
      <c r="L83" s="8">
        <v>0</v>
      </c>
      <c r="M83" s="7">
        <f t="shared" si="30"/>
        <v>0</v>
      </c>
      <c r="Q83" s="13"/>
      <c r="R83" s="13"/>
      <c r="S83" s="13"/>
      <c r="T83" s="13"/>
      <c r="U83" s="13"/>
      <c r="V83" s="13"/>
      <c r="W83" s="13"/>
      <c r="X83" s="13"/>
      <c r="Y83" s="13"/>
    </row>
    <row r="84" spans="3:25" x14ac:dyDescent="0.25">
      <c r="C84" s="10">
        <f t="shared" si="29"/>
        <v>42979</v>
      </c>
      <c r="D84" s="1">
        <f>SUMIFS(RSINRC!$G$2:$G$150,RSINRC!$A$2:$A$150,KWHtoCC!$C84,RSINRC!$B$2:$B$150,D$7)</f>
        <v>0</v>
      </c>
      <c r="E84" s="1">
        <f>SUMIFS(RSINRC!$G$2:$G$150,RSINRC!$A$2:$A$150,KWHtoCC!$C84,RSINRC!$B$2:$B$150,E$7)</f>
        <v>0</v>
      </c>
      <c r="F84" s="1">
        <f>SUMIFS(RSINRC!$G$2:$G$150,RSINRC!$A$2:$A$150,KWHtoCC!$C84,RSINRC!$B$2:$B$150,F$7)</f>
        <v>0</v>
      </c>
      <c r="G84" s="1">
        <f>SUMIFS(RSINRC!$G$2:$G$150,RSINRC!$A$2:$A$150,KWHtoCC!$C84,RSINRC!$B$2:$B$150,G$7)</f>
        <v>0</v>
      </c>
      <c r="H84" s="1">
        <f>SUMIFS(RSINRC!$G$2:$G$150,RSINRC!$A$2:$A$150,KWHtoCC!$C84,RSINRC!$B$2:$B$150,H$7)</f>
        <v>0</v>
      </c>
      <c r="I84" s="1">
        <f>SUMIFS(RSINRC!$G$2:$G$150,RSINRC!$A$2:$A$150,KWHtoCC!$C84,RSINRC!$B$2:$B$150,I$7)</f>
        <v>0</v>
      </c>
      <c r="J84" s="8">
        <v>0</v>
      </c>
      <c r="K84" s="8">
        <v>0</v>
      </c>
      <c r="L84" s="8">
        <v>0</v>
      </c>
      <c r="M84" s="7">
        <f t="shared" ref="M84:M87" si="31">SUM(D84:L84)</f>
        <v>0</v>
      </c>
      <c r="Q84" s="13"/>
      <c r="R84" s="13"/>
      <c r="S84" s="13"/>
      <c r="T84" s="13"/>
      <c r="U84" s="13"/>
      <c r="V84" s="13"/>
      <c r="W84" s="13"/>
      <c r="X84" s="13"/>
      <c r="Y84" s="13"/>
    </row>
    <row r="85" spans="3:25" x14ac:dyDescent="0.25">
      <c r="C85" s="10">
        <f t="shared" si="29"/>
        <v>43009</v>
      </c>
      <c r="D85" s="1">
        <f>SUMIFS(RSINRC!$G$2:$G$150,RSINRC!$A$2:$A$150,KWHtoCC!$C85,RSINRC!$B$2:$B$150,D$7)</f>
        <v>0</v>
      </c>
      <c r="E85" s="1">
        <f>SUMIFS(RSINRC!$G$2:$G$150,RSINRC!$A$2:$A$150,KWHtoCC!$C85,RSINRC!$B$2:$B$150,E$7)</f>
        <v>0</v>
      </c>
      <c r="F85" s="1">
        <f>SUMIFS(RSINRC!$G$2:$G$150,RSINRC!$A$2:$A$150,KWHtoCC!$C85,RSINRC!$B$2:$B$150,F$7)</f>
        <v>0</v>
      </c>
      <c r="G85" s="1">
        <f>SUMIFS(RSINRC!$G$2:$G$150,RSINRC!$A$2:$A$150,KWHtoCC!$C85,RSINRC!$B$2:$B$150,G$7)</f>
        <v>0</v>
      </c>
      <c r="H85" s="1">
        <f>SUMIFS(RSINRC!$G$2:$G$150,RSINRC!$A$2:$A$150,KWHtoCC!$C85,RSINRC!$B$2:$B$150,H$7)</f>
        <v>0</v>
      </c>
      <c r="I85" s="1">
        <f>SUMIFS(RSINRC!$G$2:$G$150,RSINRC!$A$2:$A$150,KWHtoCC!$C85,RSINRC!$B$2:$B$150,I$7)</f>
        <v>0</v>
      </c>
      <c r="J85" s="8">
        <v>0</v>
      </c>
      <c r="K85" s="8">
        <v>0</v>
      </c>
      <c r="L85" s="8">
        <v>0</v>
      </c>
      <c r="M85" s="7">
        <f t="shared" si="31"/>
        <v>0</v>
      </c>
      <c r="Q85" s="13"/>
      <c r="R85" s="13"/>
      <c r="S85" s="13"/>
      <c r="T85" s="13"/>
      <c r="U85" s="13"/>
      <c r="V85" s="13"/>
      <c r="W85" s="13"/>
      <c r="X85" s="13"/>
      <c r="Y85" s="13"/>
    </row>
    <row r="86" spans="3:25" x14ac:dyDescent="0.25">
      <c r="C86" s="10">
        <f t="shared" si="29"/>
        <v>43040</v>
      </c>
      <c r="D86" s="1">
        <f>SUMIFS(RSINRC!$G$2:$G$150,RSINRC!$A$2:$A$150,KWHtoCC!$C86,RSINRC!$B$2:$B$150,D$7)</f>
        <v>0</v>
      </c>
      <c r="E86" s="1">
        <f>SUMIFS(RSINRC!$G$2:$G$150,RSINRC!$A$2:$A$150,KWHtoCC!$C86,RSINRC!$B$2:$B$150,E$7)</f>
        <v>0</v>
      </c>
      <c r="F86" s="1">
        <f>SUMIFS(RSINRC!$G$2:$G$150,RSINRC!$A$2:$A$150,KWHtoCC!$C86,RSINRC!$B$2:$B$150,F$7)</f>
        <v>0</v>
      </c>
      <c r="G86" s="1">
        <f>SUMIFS(RSINRC!$G$2:$G$150,RSINRC!$A$2:$A$150,KWHtoCC!$C86,RSINRC!$B$2:$B$150,G$7)</f>
        <v>0</v>
      </c>
      <c r="H86" s="1">
        <f>SUMIFS(RSINRC!$G$2:$G$150,RSINRC!$A$2:$A$150,KWHtoCC!$C86,RSINRC!$B$2:$B$150,H$7)</f>
        <v>0</v>
      </c>
      <c r="I86" s="1">
        <f>SUMIFS(RSINRC!$G$2:$G$150,RSINRC!$A$2:$A$150,KWHtoCC!$C86,RSINRC!$B$2:$B$150,I$7)</f>
        <v>0</v>
      </c>
      <c r="J86" s="8">
        <v>0</v>
      </c>
      <c r="K86" s="8">
        <v>0</v>
      </c>
      <c r="L86" s="8">
        <v>0</v>
      </c>
      <c r="M86" s="7">
        <f t="shared" si="31"/>
        <v>0</v>
      </c>
      <c r="Q86" s="13"/>
      <c r="R86" s="13"/>
      <c r="S86" s="13"/>
      <c r="T86" s="13"/>
      <c r="U86" s="13"/>
      <c r="V86" s="13"/>
      <c r="W86" s="13"/>
      <c r="X86" s="13"/>
      <c r="Y86" s="13"/>
    </row>
    <row r="87" spans="3:25" x14ac:dyDescent="0.25">
      <c r="C87" s="10">
        <f t="shared" si="29"/>
        <v>43070</v>
      </c>
      <c r="D87" s="1">
        <f>SUMIFS(RSINRC!$G$2:$G$150,RSINRC!$A$2:$A$150,KWHtoCC!$C87,RSINRC!$B$2:$B$150,D$7)</f>
        <v>0</v>
      </c>
      <c r="E87" s="1">
        <f>SUMIFS(RSINRC!$G$2:$G$150,RSINRC!$A$2:$A$150,KWHtoCC!$C87,RSINRC!$B$2:$B$150,E$7)</f>
        <v>0</v>
      </c>
      <c r="F87" s="1">
        <f>SUMIFS(RSINRC!$G$2:$G$150,RSINRC!$A$2:$A$150,KWHtoCC!$C87,RSINRC!$B$2:$B$150,F$7)</f>
        <v>0</v>
      </c>
      <c r="G87" s="1">
        <f>SUMIFS(RSINRC!$G$2:$G$150,RSINRC!$A$2:$A$150,KWHtoCC!$C87,RSINRC!$B$2:$B$150,G$7)</f>
        <v>0</v>
      </c>
      <c r="H87" s="1">
        <f>SUMIFS(RSINRC!$G$2:$G$150,RSINRC!$A$2:$A$150,KWHtoCC!$C87,RSINRC!$B$2:$B$150,H$7)</f>
        <v>0</v>
      </c>
      <c r="I87" s="1">
        <f>SUMIFS(RSINRC!$G$2:$G$150,RSINRC!$A$2:$A$150,KWHtoCC!$C87,RSINRC!$B$2:$B$150,I$7)</f>
        <v>0</v>
      </c>
      <c r="J87" s="8">
        <v>0</v>
      </c>
      <c r="K87" s="8">
        <v>0</v>
      </c>
      <c r="L87" s="8">
        <v>0</v>
      </c>
      <c r="M87" s="7">
        <f t="shared" si="31"/>
        <v>0</v>
      </c>
      <c r="Q87" s="13"/>
      <c r="R87" s="13"/>
      <c r="S87" s="13"/>
      <c r="T87" s="13"/>
      <c r="U87" s="13"/>
      <c r="V87" s="13"/>
      <c r="W87" s="13"/>
      <c r="X87" s="13"/>
      <c r="Y87" s="13"/>
    </row>
    <row r="88" spans="3:25" x14ac:dyDescent="0.25">
      <c r="C88" s="5"/>
      <c r="D88" s="6"/>
      <c r="E88" s="6"/>
      <c r="F88" s="6"/>
      <c r="G88" s="6"/>
      <c r="H88" s="6"/>
      <c r="I88" s="6"/>
      <c r="Q88" s="13"/>
      <c r="R88" s="13"/>
      <c r="S88" s="13"/>
      <c r="T88" s="13"/>
      <c r="U88" s="13"/>
      <c r="V88" s="13"/>
      <c r="W88" s="13"/>
      <c r="X88" s="13"/>
      <c r="Y88" s="13"/>
    </row>
    <row r="89" spans="3:25" x14ac:dyDescent="0.25">
      <c r="D89" t="str">
        <f>VLOOKUP(D63,RCtoCCtable!$B$4:$C$32,2,0)</f>
        <v>RESIDENTIAL</v>
      </c>
      <c r="E89" t="str">
        <f>VLOOKUP(E63,RCtoCCtable!$B$4:$C$32,2,0)</f>
        <v>COMMERCIAL</v>
      </c>
      <c r="F89" t="str">
        <f>VLOOKUP(F63,RCtoCCtable!$B$4:$C$32,2,0)</f>
        <v>COMMERCIAL</v>
      </c>
      <c r="G89" t="str">
        <f>VLOOKUP(G63,RCtoCCtable!$B$4:$C$32,2,0)</f>
        <v>OPA</v>
      </c>
      <c r="H89" t="str">
        <f>VLOOKUP(H63,RCtoCCtable!$B$4:$C$32,2,0)</f>
        <v>RESIDENTIAL</v>
      </c>
      <c r="I89" t="str">
        <f>VLOOKUP(I63,RCtoCCtable!$B$4:$C$32,2,0)</f>
        <v>COMMERCIAL</v>
      </c>
      <c r="J89" t="str">
        <f>VLOOKUP(J63,RCtoCCtable!$B$4:$C$32,2,0)</f>
        <v>RESIDENTIAL</v>
      </c>
      <c r="K89" t="str">
        <f>VLOOKUP(K63,RCtoCCtable!$B$4:$C$32,2,0)</f>
        <v>COMMERCIAL</v>
      </c>
      <c r="L89" t="str">
        <f>VLOOKUP(L63,RCtoCCtable!$B$4:$C$32,2,0)</f>
        <v>COMMERCIAL</v>
      </c>
      <c r="Q89" s="13"/>
      <c r="R89" s="13"/>
      <c r="S89" s="13"/>
      <c r="T89" s="13"/>
      <c r="U89" s="13"/>
      <c r="V89" s="13"/>
      <c r="W89" s="13"/>
      <c r="X89" s="13"/>
      <c r="Y89" s="13"/>
    </row>
    <row r="90" spans="3:25" x14ac:dyDescent="0.25">
      <c r="Q90" s="13"/>
      <c r="R90" s="13"/>
      <c r="S90" s="13"/>
      <c r="T90" s="13"/>
      <c r="U90" s="13"/>
      <c r="V90" s="13"/>
      <c r="W90" s="13"/>
      <c r="X90" s="13"/>
      <c r="Y90" s="13"/>
    </row>
    <row r="91" spans="3:25" x14ac:dyDescent="0.25">
      <c r="D91" t="s">
        <v>13</v>
      </c>
      <c r="E91" t="s">
        <v>15</v>
      </c>
      <c r="F91" t="s">
        <v>18</v>
      </c>
      <c r="G91" t="s">
        <v>22</v>
      </c>
      <c r="H91" t="s">
        <v>20</v>
      </c>
      <c r="I91" t="s">
        <v>46</v>
      </c>
      <c r="Q91" s="13"/>
      <c r="R91" s="13"/>
      <c r="S91" s="13"/>
      <c r="T91" s="13"/>
      <c r="U91" s="13"/>
      <c r="V91" s="13"/>
      <c r="W91" s="13"/>
      <c r="X91" s="13"/>
      <c r="Y91" s="13"/>
    </row>
    <row r="92" spans="3:25" x14ac:dyDescent="0.25">
      <c r="C92" s="10">
        <f>C8</f>
        <v>42370</v>
      </c>
      <c r="D92" s="1">
        <f>SUMIF($D$89:$O$89,D$91,$D64:$O64)</f>
        <v>125121</v>
      </c>
      <c r="E92" s="1">
        <f t="shared" ref="E92:H92" si="32">SUMIF($D$89:$O$89,E$91,$D64:$O64)</f>
        <v>1999</v>
      </c>
      <c r="F92" s="1">
        <f t="shared" si="32"/>
        <v>0</v>
      </c>
      <c r="G92" s="1">
        <f t="shared" si="32"/>
        <v>1</v>
      </c>
      <c r="H92" s="1">
        <f t="shared" si="32"/>
        <v>0</v>
      </c>
      <c r="I92" s="7">
        <f t="shared" ref="I92:I111" si="33">SUM(D92:H92)-M64</f>
        <v>0</v>
      </c>
      <c r="Q92" s="13"/>
      <c r="R92" s="13"/>
      <c r="S92" s="13"/>
      <c r="T92" s="13"/>
      <c r="U92" s="13"/>
      <c r="V92" s="13"/>
      <c r="W92" s="13"/>
      <c r="X92" s="13"/>
      <c r="Y92" s="13"/>
    </row>
    <row r="93" spans="3:25" x14ac:dyDescent="0.25">
      <c r="C93" s="10">
        <f t="shared" ref="C93:C115" si="34">C9</f>
        <v>42401</v>
      </c>
      <c r="D93" s="1">
        <f t="shared" ref="D93:H93" si="35">SUMIF($D$89:$O$89,D$91,$D65:$O65)</f>
        <v>125457</v>
      </c>
      <c r="E93" s="1">
        <f t="shared" si="35"/>
        <v>1965</v>
      </c>
      <c r="F93" s="1">
        <f t="shared" si="35"/>
        <v>0</v>
      </c>
      <c r="G93" s="1">
        <f t="shared" si="35"/>
        <v>1</v>
      </c>
      <c r="H93" s="1">
        <f t="shared" si="35"/>
        <v>0</v>
      </c>
      <c r="I93" s="7">
        <f t="shared" si="33"/>
        <v>0</v>
      </c>
      <c r="Q93" s="13"/>
      <c r="R93" s="13"/>
      <c r="S93" s="13"/>
      <c r="T93" s="13"/>
      <c r="U93" s="13"/>
      <c r="V93" s="13"/>
      <c r="W93" s="13"/>
      <c r="X93" s="13"/>
      <c r="Y93" s="13"/>
    </row>
    <row r="94" spans="3:25" x14ac:dyDescent="0.25">
      <c r="C94" s="10">
        <f t="shared" si="34"/>
        <v>42430</v>
      </c>
      <c r="D94" s="1">
        <f t="shared" ref="D94:H94" si="36">SUMIF($D$89:$O$89,D$91,$D66:$O66)</f>
        <v>125601</v>
      </c>
      <c r="E94" s="1">
        <f t="shared" si="36"/>
        <v>1965</v>
      </c>
      <c r="F94" s="1">
        <f t="shared" si="36"/>
        <v>0</v>
      </c>
      <c r="G94" s="1">
        <f t="shared" si="36"/>
        <v>1</v>
      </c>
      <c r="H94" s="1">
        <f t="shared" si="36"/>
        <v>0</v>
      </c>
      <c r="I94" s="7">
        <f t="shared" si="33"/>
        <v>0</v>
      </c>
      <c r="Q94" s="13"/>
      <c r="R94" s="13"/>
      <c r="S94" s="13"/>
      <c r="T94" s="13"/>
      <c r="U94" s="13"/>
      <c r="V94" s="13"/>
      <c r="W94" s="13"/>
      <c r="X94" s="13"/>
      <c r="Y94" s="13"/>
    </row>
    <row r="95" spans="3:25" x14ac:dyDescent="0.25">
      <c r="C95" s="10">
        <f t="shared" si="34"/>
        <v>42461</v>
      </c>
      <c r="D95" s="1">
        <f t="shared" ref="D95:H95" si="37">SUMIF($D$89:$O$89,D$91,$D67:$O67)</f>
        <v>125659</v>
      </c>
      <c r="E95" s="1">
        <f t="shared" si="37"/>
        <v>1964</v>
      </c>
      <c r="F95" s="1">
        <f t="shared" si="37"/>
        <v>0</v>
      </c>
      <c r="G95" s="1">
        <f t="shared" si="37"/>
        <v>1</v>
      </c>
      <c r="H95" s="1">
        <f t="shared" si="37"/>
        <v>0</v>
      </c>
      <c r="I95" s="7">
        <f t="shared" si="33"/>
        <v>0</v>
      </c>
      <c r="Q95" s="13"/>
      <c r="R95" s="13"/>
      <c r="S95" s="13"/>
      <c r="T95" s="13"/>
      <c r="U95" s="13"/>
      <c r="V95" s="13"/>
      <c r="W95" s="13"/>
      <c r="X95" s="13"/>
      <c r="Y95" s="13"/>
    </row>
    <row r="96" spans="3:25" x14ac:dyDescent="0.25">
      <c r="C96" s="10">
        <f t="shared" si="34"/>
        <v>42491</v>
      </c>
      <c r="D96" s="1">
        <f t="shared" ref="D96:H96" si="38">SUMIF($D$89:$O$89,D$91,$D68:$O68)</f>
        <v>125695</v>
      </c>
      <c r="E96" s="1">
        <f t="shared" si="38"/>
        <v>1965</v>
      </c>
      <c r="F96" s="1">
        <f t="shared" si="38"/>
        <v>0</v>
      </c>
      <c r="G96" s="1">
        <f t="shared" si="38"/>
        <v>1</v>
      </c>
      <c r="H96" s="1">
        <f t="shared" si="38"/>
        <v>0</v>
      </c>
      <c r="I96" s="7">
        <f t="shared" si="33"/>
        <v>0</v>
      </c>
      <c r="Q96" s="13"/>
      <c r="R96" s="13"/>
      <c r="S96" s="13"/>
      <c r="T96" s="13"/>
      <c r="U96" s="13"/>
      <c r="V96" s="13"/>
      <c r="W96" s="13"/>
      <c r="X96" s="13"/>
      <c r="Y96" s="13"/>
    </row>
    <row r="97" spans="3:25" x14ac:dyDescent="0.25">
      <c r="C97" s="10">
        <f t="shared" si="34"/>
        <v>42522</v>
      </c>
      <c r="D97" s="1">
        <f t="shared" ref="D97:H97" si="39">SUMIF($D$89:$O$89,D$91,$D69:$O69)</f>
        <v>125844</v>
      </c>
      <c r="E97" s="1">
        <f t="shared" si="39"/>
        <v>1966</v>
      </c>
      <c r="F97" s="1">
        <f t="shared" si="39"/>
        <v>0</v>
      </c>
      <c r="G97" s="1">
        <f t="shared" si="39"/>
        <v>1</v>
      </c>
      <c r="H97" s="1">
        <f t="shared" si="39"/>
        <v>0</v>
      </c>
      <c r="I97" s="7">
        <f t="shared" si="33"/>
        <v>0</v>
      </c>
      <c r="Q97" s="13"/>
      <c r="R97" s="13"/>
      <c r="S97" s="13"/>
      <c r="T97" s="13"/>
      <c r="U97" s="13"/>
      <c r="V97" s="13"/>
      <c r="W97" s="13"/>
      <c r="X97" s="13"/>
      <c r="Y97" s="13"/>
    </row>
    <row r="98" spans="3:25" x14ac:dyDescent="0.25">
      <c r="C98" s="10">
        <f t="shared" si="34"/>
        <v>42552</v>
      </c>
      <c r="D98" s="1">
        <f t="shared" ref="D98:H98" si="40">SUMIF($D$89:$O$89,D$91,$D70:$O70)</f>
        <v>125847</v>
      </c>
      <c r="E98" s="1">
        <f t="shared" si="40"/>
        <v>1968</v>
      </c>
      <c r="F98" s="1">
        <f t="shared" si="40"/>
        <v>0</v>
      </c>
      <c r="G98" s="1">
        <f t="shared" si="40"/>
        <v>1</v>
      </c>
      <c r="H98" s="1">
        <f t="shared" si="40"/>
        <v>0</v>
      </c>
      <c r="I98" s="7">
        <f t="shared" si="33"/>
        <v>0</v>
      </c>
      <c r="Q98" s="13"/>
      <c r="R98" s="13"/>
      <c r="S98" s="13"/>
      <c r="T98" s="13"/>
      <c r="U98" s="13"/>
      <c r="V98" s="13"/>
      <c r="W98" s="13"/>
      <c r="X98" s="13"/>
      <c r="Y98" s="13"/>
    </row>
    <row r="99" spans="3:25" x14ac:dyDescent="0.25">
      <c r="C99" s="10">
        <f t="shared" si="34"/>
        <v>42583</v>
      </c>
      <c r="D99" s="1">
        <f t="shared" ref="D99:H99" si="41">SUMIF($D$89:$O$89,D$91,$D71:$O71)</f>
        <v>126070</v>
      </c>
      <c r="E99" s="1">
        <f t="shared" si="41"/>
        <v>1968</v>
      </c>
      <c r="F99" s="1">
        <f t="shared" si="41"/>
        <v>0</v>
      </c>
      <c r="G99" s="1">
        <f t="shared" si="41"/>
        <v>1</v>
      </c>
      <c r="H99" s="1">
        <f t="shared" si="41"/>
        <v>0</v>
      </c>
      <c r="I99" s="7">
        <f t="shared" si="33"/>
        <v>0</v>
      </c>
      <c r="Q99" s="13"/>
      <c r="R99" s="13"/>
      <c r="S99" s="13"/>
      <c r="T99" s="13"/>
      <c r="U99" s="13"/>
      <c r="V99" s="13"/>
      <c r="W99" s="13"/>
      <c r="X99" s="13"/>
      <c r="Y99" s="13"/>
    </row>
    <row r="100" spans="3:25" x14ac:dyDescent="0.25">
      <c r="C100" s="10">
        <f t="shared" si="34"/>
        <v>42614</v>
      </c>
      <c r="D100" s="1">
        <f t="shared" ref="D100:H100" si="42">SUMIF($D$89:$O$89,D$91,$D72:$O72)</f>
        <v>126185</v>
      </c>
      <c r="E100" s="1">
        <f t="shared" si="42"/>
        <v>1969</v>
      </c>
      <c r="F100" s="1">
        <f t="shared" si="42"/>
        <v>0</v>
      </c>
      <c r="G100" s="1">
        <f t="shared" si="42"/>
        <v>1</v>
      </c>
      <c r="H100" s="1">
        <f t="shared" si="42"/>
        <v>0</v>
      </c>
      <c r="I100" s="7">
        <f t="shared" si="33"/>
        <v>0</v>
      </c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3:25" x14ac:dyDescent="0.25">
      <c r="C101" s="10">
        <f t="shared" si="34"/>
        <v>42644</v>
      </c>
      <c r="D101" s="1">
        <f t="shared" ref="D101:H101" si="43">SUMIF($D$89:$O$89,D$91,$D73:$O73)</f>
        <v>126224</v>
      </c>
      <c r="E101" s="1">
        <f t="shared" si="43"/>
        <v>1968</v>
      </c>
      <c r="F101" s="1">
        <f t="shared" si="43"/>
        <v>0</v>
      </c>
      <c r="G101" s="1">
        <f t="shared" si="43"/>
        <v>1</v>
      </c>
      <c r="H101" s="1">
        <f t="shared" si="43"/>
        <v>0</v>
      </c>
      <c r="I101" s="7">
        <f t="shared" si="33"/>
        <v>0</v>
      </c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3:25" x14ac:dyDescent="0.25">
      <c r="C102" s="10">
        <f t="shared" si="34"/>
        <v>42675</v>
      </c>
      <c r="D102" s="1">
        <f t="shared" ref="D102:H102" si="44">SUMIF($D$89:$O$89,D$91,$D74:$O74)</f>
        <v>126304</v>
      </c>
      <c r="E102" s="1">
        <f t="shared" si="44"/>
        <v>1967</v>
      </c>
      <c r="F102" s="1">
        <f t="shared" si="44"/>
        <v>0</v>
      </c>
      <c r="G102" s="1">
        <f t="shared" si="44"/>
        <v>1</v>
      </c>
      <c r="H102" s="1">
        <f t="shared" si="44"/>
        <v>0</v>
      </c>
      <c r="I102" s="7">
        <f t="shared" si="33"/>
        <v>0</v>
      </c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3:25" x14ac:dyDescent="0.25">
      <c r="C103" s="10">
        <f t="shared" si="34"/>
        <v>42705</v>
      </c>
      <c r="D103" s="1">
        <f t="shared" ref="D103:H103" si="45">SUMIF($D$89:$O$89,D$91,$D75:$O75)</f>
        <v>126493</v>
      </c>
      <c r="E103" s="1">
        <f t="shared" si="45"/>
        <v>1967</v>
      </c>
      <c r="F103" s="1">
        <f t="shared" si="45"/>
        <v>0</v>
      </c>
      <c r="G103" s="1">
        <f t="shared" si="45"/>
        <v>1</v>
      </c>
      <c r="H103" s="1">
        <f t="shared" si="45"/>
        <v>0</v>
      </c>
      <c r="I103" s="7">
        <f t="shared" si="33"/>
        <v>0</v>
      </c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3:25" x14ac:dyDescent="0.25">
      <c r="C104" s="10">
        <f t="shared" si="34"/>
        <v>42736</v>
      </c>
      <c r="D104" s="1">
        <f t="shared" ref="D104:H104" si="46">SUMIF($D$89:$O$89,D$91,$D76:$O76)</f>
        <v>126648</v>
      </c>
      <c r="E104" s="1">
        <f t="shared" si="46"/>
        <v>1967</v>
      </c>
      <c r="F104" s="1">
        <f t="shared" si="46"/>
        <v>0</v>
      </c>
      <c r="G104" s="1">
        <f t="shared" si="46"/>
        <v>1</v>
      </c>
      <c r="H104" s="1">
        <f t="shared" si="46"/>
        <v>0</v>
      </c>
      <c r="I104" s="7">
        <f t="shared" si="33"/>
        <v>0</v>
      </c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3:25" x14ac:dyDescent="0.25">
      <c r="C105" s="10">
        <f t="shared" si="34"/>
        <v>42767</v>
      </c>
      <c r="D105" s="1">
        <f t="shared" ref="D105:H105" si="47">SUMIF($D$89:$O$89,D$91,$D77:$O77)</f>
        <v>126572</v>
      </c>
      <c r="E105" s="1">
        <f t="shared" si="47"/>
        <v>1971</v>
      </c>
      <c r="F105" s="1">
        <f t="shared" si="47"/>
        <v>0</v>
      </c>
      <c r="G105" s="1">
        <f t="shared" si="47"/>
        <v>1</v>
      </c>
      <c r="H105" s="1">
        <f t="shared" si="47"/>
        <v>0</v>
      </c>
      <c r="I105" s="7">
        <f t="shared" si="33"/>
        <v>0</v>
      </c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3:25" x14ac:dyDescent="0.25">
      <c r="C106" s="10">
        <f t="shared" si="34"/>
        <v>42795</v>
      </c>
      <c r="D106" s="1">
        <f t="shared" ref="D106:H106" si="48">SUMIF($D$89:$O$89,D$91,$D78:$O78)</f>
        <v>126857</v>
      </c>
      <c r="E106" s="1">
        <f t="shared" si="48"/>
        <v>1946</v>
      </c>
      <c r="F106" s="1">
        <f t="shared" si="48"/>
        <v>0</v>
      </c>
      <c r="G106" s="1">
        <f t="shared" si="48"/>
        <v>1</v>
      </c>
      <c r="H106" s="1">
        <f t="shared" si="48"/>
        <v>0</v>
      </c>
      <c r="I106" s="7">
        <f t="shared" si="33"/>
        <v>0</v>
      </c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3:25" x14ac:dyDescent="0.25">
      <c r="C107" s="10">
        <f t="shared" si="34"/>
        <v>42826</v>
      </c>
      <c r="D107" s="1">
        <f t="shared" ref="D107:H107" si="49">SUMIF($D$89:$O$89,D$91,$D79:$O79)</f>
        <v>127223</v>
      </c>
      <c r="E107" s="1">
        <f t="shared" si="49"/>
        <v>1643</v>
      </c>
      <c r="F107" s="1">
        <f t="shared" si="49"/>
        <v>0</v>
      </c>
      <c r="G107" s="1">
        <f t="shared" si="49"/>
        <v>1</v>
      </c>
      <c r="H107" s="1">
        <f t="shared" si="49"/>
        <v>0</v>
      </c>
      <c r="I107" s="7">
        <f t="shared" si="33"/>
        <v>0</v>
      </c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3:25" x14ac:dyDescent="0.25">
      <c r="C108" s="10">
        <f t="shared" si="34"/>
        <v>42856</v>
      </c>
      <c r="D108" s="1">
        <f t="shared" ref="D108:H108" si="50">SUMIF($D$89:$O$89,D$91,$D80:$O80)</f>
        <v>127273</v>
      </c>
      <c r="E108" s="1">
        <f t="shared" si="50"/>
        <v>1499</v>
      </c>
      <c r="F108" s="1">
        <f t="shared" si="50"/>
        <v>0</v>
      </c>
      <c r="G108" s="1">
        <f t="shared" si="50"/>
        <v>1</v>
      </c>
      <c r="H108" s="1">
        <f t="shared" si="50"/>
        <v>0</v>
      </c>
      <c r="I108" s="7">
        <f t="shared" si="33"/>
        <v>0</v>
      </c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3:25" x14ac:dyDescent="0.25">
      <c r="C109" s="10">
        <f t="shared" si="34"/>
        <v>42887</v>
      </c>
      <c r="D109" s="1">
        <f t="shared" ref="D109:H109" si="51">SUMIF($D$89:$O$89,D$91,$D81:$O81)</f>
        <v>0</v>
      </c>
      <c r="E109" s="1">
        <f t="shared" si="51"/>
        <v>0</v>
      </c>
      <c r="F109" s="1">
        <f t="shared" si="51"/>
        <v>0</v>
      </c>
      <c r="G109" s="1">
        <f t="shared" si="51"/>
        <v>0</v>
      </c>
      <c r="H109" s="1">
        <f t="shared" si="51"/>
        <v>0</v>
      </c>
      <c r="I109" s="7">
        <f t="shared" si="33"/>
        <v>0</v>
      </c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3:25" x14ac:dyDescent="0.25">
      <c r="C110" s="10">
        <f t="shared" si="34"/>
        <v>42917</v>
      </c>
      <c r="D110" s="1">
        <f t="shared" ref="D110:H110" si="52">SUMIF($D$89:$O$89,D$91,$D82:$O82)</f>
        <v>0</v>
      </c>
      <c r="E110" s="1">
        <f t="shared" si="52"/>
        <v>0</v>
      </c>
      <c r="F110" s="1">
        <f t="shared" si="52"/>
        <v>0</v>
      </c>
      <c r="G110" s="1">
        <f t="shared" si="52"/>
        <v>0</v>
      </c>
      <c r="H110" s="1">
        <f t="shared" si="52"/>
        <v>0</v>
      </c>
      <c r="I110" s="7">
        <f t="shared" si="33"/>
        <v>0</v>
      </c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3:25" x14ac:dyDescent="0.25">
      <c r="C111" s="10">
        <f t="shared" si="34"/>
        <v>42948</v>
      </c>
      <c r="D111" s="1">
        <f t="shared" ref="D111:H111" si="53">SUMIF($D$89:$O$89,D$91,$D83:$O83)</f>
        <v>0</v>
      </c>
      <c r="E111" s="1">
        <f t="shared" si="53"/>
        <v>0</v>
      </c>
      <c r="F111" s="1">
        <f t="shared" si="53"/>
        <v>0</v>
      </c>
      <c r="G111" s="1">
        <f t="shared" si="53"/>
        <v>0</v>
      </c>
      <c r="H111" s="1">
        <f t="shared" si="53"/>
        <v>0</v>
      </c>
      <c r="I111" s="7">
        <f t="shared" si="33"/>
        <v>0</v>
      </c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3:25" x14ac:dyDescent="0.25">
      <c r="C112" s="10">
        <f t="shared" si="34"/>
        <v>42979</v>
      </c>
      <c r="D112" s="1">
        <f t="shared" ref="D112:H112" si="54">SUMIF($D$89:$O$89,D$91,$D84:$O84)</f>
        <v>0</v>
      </c>
      <c r="E112" s="1">
        <f t="shared" si="54"/>
        <v>0</v>
      </c>
      <c r="F112" s="1">
        <f t="shared" si="54"/>
        <v>0</v>
      </c>
      <c r="G112" s="1">
        <f t="shared" si="54"/>
        <v>0</v>
      </c>
      <c r="H112" s="1">
        <f t="shared" si="54"/>
        <v>0</v>
      </c>
      <c r="I112" s="7">
        <f t="shared" ref="I112:I115" si="55">SUM(D112:H112)-M84</f>
        <v>0</v>
      </c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3:25" x14ac:dyDescent="0.25">
      <c r="C113" s="10">
        <f t="shared" si="34"/>
        <v>43009</v>
      </c>
      <c r="D113" s="1">
        <f t="shared" ref="D113:H113" si="56">SUMIF($D$89:$O$89,D$91,$D85:$O85)</f>
        <v>0</v>
      </c>
      <c r="E113" s="1">
        <f t="shared" si="56"/>
        <v>0</v>
      </c>
      <c r="F113" s="1">
        <f t="shared" si="56"/>
        <v>0</v>
      </c>
      <c r="G113" s="1">
        <f t="shared" si="56"/>
        <v>0</v>
      </c>
      <c r="H113" s="1">
        <f t="shared" si="56"/>
        <v>0</v>
      </c>
      <c r="I113" s="7">
        <f t="shared" si="55"/>
        <v>0</v>
      </c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3:25" x14ac:dyDescent="0.25">
      <c r="C114" s="10">
        <f t="shared" si="34"/>
        <v>43040</v>
      </c>
      <c r="D114" s="1">
        <f t="shared" ref="D114:H114" si="57">SUMIF($D$89:$O$89,D$91,$D86:$O86)</f>
        <v>0</v>
      </c>
      <c r="E114" s="1">
        <f t="shared" si="57"/>
        <v>0</v>
      </c>
      <c r="F114" s="1">
        <f t="shared" si="57"/>
        <v>0</v>
      </c>
      <c r="G114" s="1">
        <f t="shared" si="57"/>
        <v>0</v>
      </c>
      <c r="H114" s="1">
        <f t="shared" si="57"/>
        <v>0</v>
      </c>
      <c r="I114" s="7">
        <f t="shared" si="55"/>
        <v>0</v>
      </c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3:25" x14ac:dyDescent="0.25">
      <c r="C115" s="10">
        <f t="shared" si="34"/>
        <v>43070</v>
      </c>
      <c r="D115" s="1">
        <f t="shared" ref="D115:H115" si="58">SUMIF($D$89:$O$89,D$91,$D87:$O87)</f>
        <v>0</v>
      </c>
      <c r="E115" s="1">
        <f t="shared" si="58"/>
        <v>0</v>
      </c>
      <c r="F115" s="1">
        <f t="shared" si="58"/>
        <v>0</v>
      </c>
      <c r="G115" s="1">
        <f t="shared" si="58"/>
        <v>0</v>
      </c>
      <c r="H115" s="1">
        <f t="shared" si="58"/>
        <v>0</v>
      </c>
      <c r="I115" s="7">
        <f t="shared" si="55"/>
        <v>0</v>
      </c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3:25" x14ac:dyDescent="0.25"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3:25" x14ac:dyDescent="0.25"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3:25" x14ac:dyDescent="0.25"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3:25" x14ac:dyDescent="0.25"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3:25" x14ac:dyDescent="0.25"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3:25" x14ac:dyDescent="0.25"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3:25" x14ac:dyDescent="0.25"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3:25" x14ac:dyDescent="0.25"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3:25" x14ac:dyDescent="0.25"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3:25" x14ac:dyDescent="0.25"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3:25" x14ac:dyDescent="0.25"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3:25" x14ac:dyDescent="0.25"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3:25" x14ac:dyDescent="0.25"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7:25" x14ac:dyDescent="0.25">
      <c r="Q129" s="13"/>
      <c r="R129" s="13"/>
      <c r="S129" s="13"/>
      <c r="T129" s="13"/>
      <c r="U129" s="13"/>
      <c r="V129" s="13"/>
      <c r="W129" s="13"/>
      <c r="X129" s="13"/>
      <c r="Y129" s="13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 x14ac:dyDescent="0.25"/>
  <cols>
    <col min="2" max="2" width="3" bestFit="1" customWidth="1"/>
    <col min="3" max="3" width="13.140625" bestFit="1" customWidth="1"/>
  </cols>
  <sheetData>
    <row r="1" spans="1:3" x14ac:dyDescent="0.25">
      <c r="A1" t="s">
        <v>11</v>
      </c>
    </row>
    <row r="4" spans="1:3" x14ac:dyDescent="0.25">
      <c r="B4" t="s">
        <v>12</v>
      </c>
      <c r="C4" t="s">
        <v>13</v>
      </c>
    </row>
    <row r="5" spans="1:3" x14ac:dyDescent="0.25">
      <c r="B5" t="s">
        <v>14</v>
      </c>
      <c r="C5" t="s">
        <v>15</v>
      </c>
    </row>
    <row r="6" spans="1:3" x14ac:dyDescent="0.25">
      <c r="B6" t="s">
        <v>16</v>
      </c>
      <c r="C6" t="s">
        <v>15</v>
      </c>
    </row>
    <row r="7" spans="1:3" x14ac:dyDescent="0.25">
      <c r="B7" t="s">
        <v>17</v>
      </c>
      <c r="C7" t="s">
        <v>18</v>
      </c>
    </row>
    <row r="8" spans="1:3" x14ac:dyDescent="0.25">
      <c r="B8" t="s">
        <v>19</v>
      </c>
      <c r="C8" t="s">
        <v>20</v>
      </c>
    </row>
    <row r="9" spans="1:3" x14ac:dyDescent="0.25">
      <c r="B9" t="s">
        <v>21</v>
      </c>
      <c r="C9" t="s">
        <v>22</v>
      </c>
    </row>
    <row r="10" spans="1:3" x14ac:dyDescent="0.25">
      <c r="B10" t="s">
        <v>23</v>
      </c>
      <c r="C10" t="s">
        <v>22</v>
      </c>
    </row>
    <row r="11" spans="1:3" x14ac:dyDescent="0.25">
      <c r="B11" t="s">
        <v>24</v>
      </c>
      <c r="C11" t="s">
        <v>22</v>
      </c>
    </row>
    <row r="12" spans="1:3" x14ac:dyDescent="0.25">
      <c r="B12" s="4" t="s">
        <v>25</v>
      </c>
      <c r="C12" t="s">
        <v>13</v>
      </c>
    </row>
    <row r="13" spans="1:3" x14ac:dyDescent="0.25">
      <c r="B13" s="4" t="s">
        <v>26</v>
      </c>
      <c r="C13" t="s">
        <v>15</v>
      </c>
    </row>
    <row r="14" spans="1:3" x14ac:dyDescent="0.25">
      <c r="B14" s="4" t="s">
        <v>27</v>
      </c>
      <c r="C14" t="s">
        <v>15</v>
      </c>
    </row>
    <row r="15" spans="1:3" x14ac:dyDescent="0.25">
      <c r="B15" s="4" t="s">
        <v>28</v>
      </c>
      <c r="C15" t="s">
        <v>18</v>
      </c>
    </row>
    <row r="16" spans="1:3" x14ac:dyDescent="0.25">
      <c r="B16" s="4" t="s">
        <v>29</v>
      </c>
      <c r="C16" t="s">
        <v>22</v>
      </c>
    </row>
    <row r="17" spans="2:3" x14ac:dyDescent="0.25">
      <c r="B17" s="4" t="s">
        <v>30</v>
      </c>
      <c r="C17" t="s">
        <v>22</v>
      </c>
    </row>
    <row r="18" spans="2:3" x14ac:dyDescent="0.25">
      <c r="B18" s="4" t="s">
        <v>31</v>
      </c>
      <c r="C18" t="s">
        <v>22</v>
      </c>
    </row>
    <row r="19" spans="2:3" x14ac:dyDescent="0.25">
      <c r="B19" s="4" t="s">
        <v>32</v>
      </c>
      <c r="C19" t="s">
        <v>13</v>
      </c>
    </row>
    <row r="20" spans="2:3" x14ac:dyDescent="0.25">
      <c r="B20" s="4" t="s">
        <v>33</v>
      </c>
      <c r="C20" t="s">
        <v>15</v>
      </c>
    </row>
    <row r="21" spans="2:3" x14ac:dyDescent="0.25">
      <c r="B21" s="4" t="s">
        <v>34</v>
      </c>
      <c r="C21" t="s">
        <v>15</v>
      </c>
    </row>
    <row r="22" spans="2:3" x14ac:dyDescent="0.25">
      <c r="B22" s="4" t="s">
        <v>35</v>
      </c>
      <c r="C22" t="s">
        <v>18</v>
      </c>
    </row>
    <row r="23" spans="2:3" x14ac:dyDescent="0.25">
      <c r="B23" s="4" t="s">
        <v>36</v>
      </c>
      <c r="C23" t="s">
        <v>22</v>
      </c>
    </row>
    <row r="24" spans="2:3" x14ac:dyDescent="0.25">
      <c r="B24" s="4" t="s">
        <v>37</v>
      </c>
      <c r="C24" t="s">
        <v>22</v>
      </c>
    </row>
    <row r="25" spans="2:3" x14ac:dyDescent="0.25">
      <c r="B25" s="4" t="s">
        <v>38</v>
      </c>
      <c r="C25" t="s">
        <v>22</v>
      </c>
    </row>
    <row r="26" spans="2:3" x14ac:dyDescent="0.25">
      <c r="B26" s="4" t="s">
        <v>39</v>
      </c>
      <c r="C26" t="s">
        <v>13</v>
      </c>
    </row>
    <row r="27" spans="2:3" x14ac:dyDescent="0.25">
      <c r="B27" s="4" t="s">
        <v>40</v>
      </c>
      <c r="C27" t="s">
        <v>15</v>
      </c>
    </row>
    <row r="28" spans="2:3" x14ac:dyDescent="0.25">
      <c r="B28" s="4" t="s">
        <v>41</v>
      </c>
      <c r="C28" t="s">
        <v>15</v>
      </c>
    </row>
    <row r="29" spans="2:3" x14ac:dyDescent="0.25">
      <c r="B29" s="4" t="s">
        <v>42</v>
      </c>
      <c r="C29" t="s">
        <v>18</v>
      </c>
    </row>
    <row r="30" spans="2:3" x14ac:dyDescent="0.25">
      <c r="B30" s="4" t="s">
        <v>43</v>
      </c>
      <c r="C30" t="s">
        <v>22</v>
      </c>
    </row>
    <row r="31" spans="2:3" x14ac:dyDescent="0.25">
      <c r="B31" s="4" t="s">
        <v>44</v>
      </c>
      <c r="C31" t="s">
        <v>22</v>
      </c>
    </row>
    <row r="32" spans="2:3" x14ac:dyDescent="0.25">
      <c r="B32" s="4" t="s">
        <v>45</v>
      </c>
      <c r="C32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2"/>
  <sheetViews>
    <sheetView workbookViewId="0"/>
  </sheetViews>
  <sheetFormatPr defaultRowHeight="15" x14ac:dyDescent="0.25"/>
  <cols>
    <col min="1" max="1" width="17.140625" customWidth="1"/>
    <col min="2" max="4" width="19" bestFit="1" customWidth="1"/>
    <col min="5" max="5" width="16.5703125" bestFit="1" customWidth="1"/>
    <col min="6" max="7" width="21.140625" bestFit="1" customWidth="1"/>
    <col min="8" max="8" width="14.28515625" bestFit="1" customWidth="1"/>
    <col min="9" max="11" width="19" bestFit="1" customWidth="1"/>
    <col min="12" max="12" width="16.5703125" bestFit="1" customWidth="1"/>
    <col min="13" max="13" width="21.140625" bestFit="1" customWidth="1"/>
    <col min="14" max="14" width="12" bestFit="1" customWidth="1"/>
    <col min="15" max="15" width="7.7109375" bestFit="1" customWidth="1"/>
  </cols>
  <sheetData>
    <row r="1" spans="1:15" x14ac:dyDescent="0.25">
      <c r="A1" t="s">
        <v>60</v>
      </c>
    </row>
    <row r="3" spans="1:15" x14ac:dyDescent="0.25">
      <c r="A3" t="s">
        <v>51</v>
      </c>
    </row>
    <row r="4" spans="1:15" x14ac:dyDescent="0.25">
      <c r="B4" t="s">
        <v>52</v>
      </c>
      <c r="I4" t="s">
        <v>53</v>
      </c>
    </row>
    <row r="6" spans="1:15" x14ac:dyDescent="0.25">
      <c r="B6" t="s">
        <v>59</v>
      </c>
      <c r="H6" t="s">
        <v>9</v>
      </c>
      <c r="I6" t="s">
        <v>59</v>
      </c>
      <c r="O6" t="s">
        <v>9</v>
      </c>
    </row>
    <row r="7" spans="1:15" x14ac:dyDescent="0.25">
      <c r="A7" s="10">
        <v>42370</v>
      </c>
      <c r="B7" s="1">
        <f>RSIN!L4</f>
        <v>144113298</v>
      </c>
      <c r="C7" s="1"/>
      <c r="D7" s="1"/>
      <c r="E7" s="1"/>
      <c r="F7" s="1"/>
      <c r="G7" s="1"/>
      <c r="H7" s="7">
        <f>SUM(B7:G7)</f>
        <v>144113298</v>
      </c>
      <c r="I7">
        <f>B7/$H7</f>
        <v>1</v>
      </c>
      <c r="O7">
        <f t="shared" ref="O7:O26" si="0">H7/$H7</f>
        <v>1</v>
      </c>
    </row>
    <row r="8" spans="1:15" x14ac:dyDescent="0.25">
      <c r="A8" s="10">
        <v>42401</v>
      </c>
      <c r="B8" s="1">
        <f>RSIN!L5</f>
        <v>136139948</v>
      </c>
      <c r="C8" s="1"/>
      <c r="D8" s="1"/>
      <c r="E8" s="1"/>
      <c r="F8" s="1"/>
      <c r="G8" s="1"/>
      <c r="H8" s="7">
        <f t="shared" ref="H8:H33" si="1">SUM(B8:G8)</f>
        <v>136139948</v>
      </c>
      <c r="I8">
        <f t="shared" ref="I8:I26" si="2">B8/$H8</f>
        <v>1</v>
      </c>
      <c r="O8">
        <f t="shared" si="0"/>
        <v>1</v>
      </c>
    </row>
    <row r="9" spans="1:15" x14ac:dyDescent="0.25">
      <c r="A9" s="20">
        <v>42430</v>
      </c>
      <c r="B9" s="17">
        <f>RSIN!L6</f>
        <v>110446083</v>
      </c>
      <c r="C9" s="17"/>
      <c r="D9" s="17"/>
      <c r="E9" s="17"/>
      <c r="F9" s="17"/>
      <c r="G9" s="17"/>
      <c r="H9" s="18">
        <f t="shared" si="1"/>
        <v>110446083</v>
      </c>
      <c r="I9" s="19">
        <f t="shared" si="2"/>
        <v>1</v>
      </c>
      <c r="O9">
        <f t="shared" si="0"/>
        <v>1</v>
      </c>
    </row>
    <row r="10" spans="1:15" x14ac:dyDescent="0.25">
      <c r="A10" s="20">
        <v>42461</v>
      </c>
      <c r="B10" s="17">
        <f>RSIN!L7</f>
        <v>92604082</v>
      </c>
      <c r="C10" s="17"/>
      <c r="D10" s="17"/>
      <c r="E10" s="17"/>
      <c r="F10" s="17"/>
      <c r="G10" s="17"/>
      <c r="H10" s="18">
        <f t="shared" si="1"/>
        <v>92604082</v>
      </c>
      <c r="I10" s="19">
        <f t="shared" si="2"/>
        <v>1</v>
      </c>
      <c r="O10">
        <f t="shared" si="0"/>
        <v>1</v>
      </c>
    </row>
    <row r="11" spans="1:15" x14ac:dyDescent="0.25">
      <c r="A11" s="20">
        <v>42491</v>
      </c>
      <c r="B11" s="17">
        <f>RSIN!L8</f>
        <v>83222407</v>
      </c>
      <c r="C11" s="17"/>
      <c r="D11" s="17"/>
      <c r="E11" s="17"/>
      <c r="F11" s="17"/>
      <c r="G11" s="17"/>
      <c r="H11" s="18">
        <f t="shared" si="1"/>
        <v>83222407</v>
      </c>
      <c r="I11" s="19">
        <f t="shared" si="2"/>
        <v>1</v>
      </c>
      <c r="O11">
        <f t="shared" si="0"/>
        <v>1</v>
      </c>
    </row>
    <row r="12" spans="1:15" x14ac:dyDescent="0.25">
      <c r="A12" s="20">
        <v>42522</v>
      </c>
      <c r="B12" s="17">
        <f>RSIN!L9</f>
        <v>119350864</v>
      </c>
      <c r="C12" s="17"/>
      <c r="D12" s="17"/>
      <c r="E12" s="17"/>
      <c r="F12" s="17"/>
      <c r="G12" s="17"/>
      <c r="H12" s="18">
        <f t="shared" si="1"/>
        <v>119350864</v>
      </c>
      <c r="I12" s="19">
        <f t="shared" si="2"/>
        <v>1</v>
      </c>
      <c r="O12">
        <f t="shared" si="0"/>
        <v>1</v>
      </c>
    </row>
    <row r="13" spans="1:15" x14ac:dyDescent="0.25">
      <c r="A13" s="20">
        <v>42552</v>
      </c>
      <c r="B13" s="17">
        <f>RSIN!L10</f>
        <v>147535167</v>
      </c>
      <c r="C13" s="17"/>
      <c r="D13" s="17"/>
      <c r="E13" s="17"/>
      <c r="F13" s="17"/>
      <c r="G13" s="17"/>
      <c r="H13" s="18">
        <f t="shared" si="1"/>
        <v>147535167</v>
      </c>
      <c r="I13" s="19">
        <f t="shared" si="2"/>
        <v>1</v>
      </c>
      <c r="O13">
        <f t="shared" si="0"/>
        <v>1</v>
      </c>
    </row>
    <row r="14" spans="1:15" x14ac:dyDescent="0.25">
      <c r="A14" s="20">
        <v>42583</v>
      </c>
      <c r="B14" s="17">
        <f>RSIN!L11</f>
        <v>162193679</v>
      </c>
      <c r="C14" s="17"/>
      <c r="D14" s="17"/>
      <c r="E14" s="17"/>
      <c r="F14" s="17"/>
      <c r="G14" s="17"/>
      <c r="H14" s="18">
        <f t="shared" si="1"/>
        <v>162193679</v>
      </c>
      <c r="I14" s="19">
        <f t="shared" si="2"/>
        <v>1</v>
      </c>
      <c r="O14">
        <f t="shared" si="0"/>
        <v>1</v>
      </c>
    </row>
    <row r="15" spans="1:15" x14ac:dyDescent="0.25">
      <c r="A15" s="20">
        <v>42614</v>
      </c>
      <c r="B15" s="17">
        <f>RSIN!L12</f>
        <v>150186483</v>
      </c>
      <c r="C15" s="17"/>
      <c r="D15" s="17"/>
      <c r="E15" s="17"/>
      <c r="F15" s="17"/>
      <c r="G15" s="17"/>
      <c r="H15" s="18">
        <f t="shared" si="1"/>
        <v>150186483</v>
      </c>
      <c r="I15" s="19">
        <f t="shared" si="2"/>
        <v>1</v>
      </c>
      <c r="O15">
        <f t="shared" si="0"/>
        <v>1</v>
      </c>
    </row>
    <row r="16" spans="1:15" x14ac:dyDescent="0.25">
      <c r="A16" s="20">
        <v>42644</v>
      </c>
      <c r="B16" s="17">
        <f>RSIN!L13</f>
        <v>104212466</v>
      </c>
      <c r="C16" s="17"/>
      <c r="D16" s="17"/>
      <c r="E16" s="17"/>
      <c r="F16" s="17"/>
      <c r="G16" s="17"/>
      <c r="H16" s="18">
        <f t="shared" si="1"/>
        <v>104212466</v>
      </c>
      <c r="I16" s="19">
        <f t="shared" si="2"/>
        <v>1</v>
      </c>
      <c r="O16">
        <f t="shared" si="0"/>
        <v>1</v>
      </c>
    </row>
    <row r="17" spans="1:15" x14ac:dyDescent="0.25">
      <c r="A17" s="20">
        <v>42675</v>
      </c>
      <c r="B17" s="17">
        <f>RSIN!L14</f>
        <v>86307153</v>
      </c>
      <c r="C17" s="17"/>
      <c r="D17" s="17"/>
      <c r="E17" s="17"/>
      <c r="F17" s="17"/>
      <c r="G17" s="17"/>
      <c r="H17" s="18">
        <f t="shared" si="1"/>
        <v>86307153</v>
      </c>
      <c r="I17" s="19">
        <f t="shared" si="2"/>
        <v>1</v>
      </c>
      <c r="O17">
        <f t="shared" si="0"/>
        <v>1</v>
      </c>
    </row>
    <row r="18" spans="1:15" x14ac:dyDescent="0.25">
      <c r="A18" s="20">
        <v>42705</v>
      </c>
      <c r="B18" s="17">
        <f>RSIN!L15</f>
        <v>127271691</v>
      </c>
      <c r="C18" s="17"/>
      <c r="D18" s="17"/>
      <c r="E18" s="17"/>
      <c r="F18" s="17"/>
      <c r="G18" s="17"/>
      <c r="H18" s="18">
        <f t="shared" si="1"/>
        <v>127271691</v>
      </c>
      <c r="I18" s="19">
        <f t="shared" si="2"/>
        <v>1</v>
      </c>
      <c r="O18">
        <f t="shared" si="0"/>
        <v>1</v>
      </c>
    </row>
    <row r="19" spans="1:15" x14ac:dyDescent="0.25">
      <c r="A19" s="20">
        <v>42736</v>
      </c>
      <c r="B19" s="17">
        <f>RSIN!L16</f>
        <v>153909552</v>
      </c>
      <c r="C19" s="19"/>
      <c r="D19" s="19"/>
      <c r="E19" s="19"/>
      <c r="F19" s="19"/>
      <c r="G19" s="19"/>
      <c r="H19" s="18">
        <f t="shared" si="1"/>
        <v>153909552</v>
      </c>
      <c r="I19" s="19">
        <f t="shared" si="2"/>
        <v>1</v>
      </c>
      <c r="O19">
        <f t="shared" si="0"/>
        <v>1</v>
      </c>
    </row>
    <row r="20" spans="1:15" x14ac:dyDescent="0.25">
      <c r="A20" s="20">
        <v>42767</v>
      </c>
      <c r="B20" s="17">
        <f>RSIN!L17</f>
        <v>118515821</v>
      </c>
      <c r="C20" s="19"/>
      <c r="D20" s="19"/>
      <c r="E20" s="19"/>
      <c r="F20" s="19"/>
      <c r="G20" s="19"/>
      <c r="H20" s="18">
        <f t="shared" si="1"/>
        <v>118515821</v>
      </c>
      <c r="I20" s="19">
        <f t="shared" si="2"/>
        <v>1</v>
      </c>
      <c r="O20">
        <f t="shared" si="0"/>
        <v>1</v>
      </c>
    </row>
    <row r="21" spans="1:15" x14ac:dyDescent="0.25">
      <c r="A21" s="20">
        <v>42795</v>
      </c>
      <c r="B21" s="17">
        <f>RSIN!L18</f>
        <v>106531225</v>
      </c>
      <c r="C21" s="19"/>
      <c r="D21" s="19"/>
      <c r="E21" s="19"/>
      <c r="F21" s="19"/>
      <c r="G21" s="19"/>
      <c r="H21" s="18">
        <f t="shared" si="1"/>
        <v>106531225</v>
      </c>
      <c r="I21" s="19">
        <f t="shared" si="2"/>
        <v>1</v>
      </c>
      <c r="O21">
        <f t="shared" si="0"/>
        <v>1</v>
      </c>
    </row>
    <row r="22" spans="1:15" x14ac:dyDescent="0.25">
      <c r="A22" s="10">
        <v>42826</v>
      </c>
      <c r="B22" s="1">
        <f>RSIN!L19</f>
        <v>93538947</v>
      </c>
      <c r="H22" s="7">
        <f t="shared" si="1"/>
        <v>93538947</v>
      </c>
      <c r="I22">
        <f t="shared" si="2"/>
        <v>1</v>
      </c>
      <c r="O22">
        <f t="shared" si="0"/>
        <v>1</v>
      </c>
    </row>
    <row r="23" spans="1:15" x14ac:dyDescent="0.25">
      <c r="A23" s="10">
        <v>42856</v>
      </c>
      <c r="B23" s="1">
        <f>RSIN!L20</f>
        <v>89747551</v>
      </c>
      <c r="H23" s="7">
        <f t="shared" si="1"/>
        <v>89747551</v>
      </c>
      <c r="I23">
        <f t="shared" si="2"/>
        <v>1</v>
      </c>
      <c r="O23">
        <f t="shared" si="0"/>
        <v>1</v>
      </c>
    </row>
    <row r="24" spans="1:15" x14ac:dyDescent="0.25">
      <c r="A24" s="10">
        <v>42887</v>
      </c>
      <c r="B24" s="1">
        <f>RSIN!L21</f>
        <v>0</v>
      </c>
      <c r="H24" s="7">
        <f t="shared" si="1"/>
        <v>0</v>
      </c>
      <c r="I24" t="e">
        <f t="shared" si="2"/>
        <v>#DIV/0!</v>
      </c>
      <c r="O24" t="e">
        <f t="shared" si="0"/>
        <v>#DIV/0!</v>
      </c>
    </row>
    <row r="25" spans="1:15" x14ac:dyDescent="0.25">
      <c r="A25" s="10">
        <v>42917</v>
      </c>
      <c r="B25" s="1">
        <f>RSIN!L22</f>
        <v>0</v>
      </c>
      <c r="H25" s="7">
        <f t="shared" si="1"/>
        <v>0</v>
      </c>
      <c r="I25" t="e">
        <f t="shared" si="2"/>
        <v>#DIV/0!</v>
      </c>
      <c r="O25" t="e">
        <f t="shared" si="0"/>
        <v>#DIV/0!</v>
      </c>
    </row>
    <row r="26" spans="1:15" x14ac:dyDescent="0.25">
      <c r="A26" s="10">
        <v>42948</v>
      </c>
      <c r="B26" s="1">
        <f>RSIN!L23</f>
        <v>0</v>
      </c>
      <c r="H26" s="7">
        <f t="shared" si="1"/>
        <v>0</v>
      </c>
      <c r="I26" t="e">
        <f t="shared" si="2"/>
        <v>#DIV/0!</v>
      </c>
      <c r="O26" t="e">
        <f t="shared" si="0"/>
        <v>#DIV/0!</v>
      </c>
    </row>
    <row r="27" spans="1:15" x14ac:dyDescent="0.25">
      <c r="A27" s="10">
        <v>42979</v>
      </c>
      <c r="B27" s="1">
        <f>RSIN!L24</f>
        <v>0</v>
      </c>
      <c r="H27" s="7">
        <f t="shared" ref="H27:H30" si="3">SUM(B27:G27)</f>
        <v>0</v>
      </c>
      <c r="I27" t="e">
        <f t="shared" ref="I27:I30" si="4">B27/$H27</f>
        <v>#DIV/0!</v>
      </c>
    </row>
    <row r="28" spans="1:15" x14ac:dyDescent="0.25">
      <c r="A28" s="10">
        <v>43009</v>
      </c>
      <c r="B28" s="1">
        <f>RSIN!L25</f>
        <v>0</v>
      </c>
      <c r="H28" s="7">
        <f t="shared" si="3"/>
        <v>0</v>
      </c>
      <c r="I28" t="e">
        <f t="shared" si="4"/>
        <v>#DIV/0!</v>
      </c>
    </row>
    <row r="29" spans="1:15" x14ac:dyDescent="0.25">
      <c r="A29" s="10">
        <v>43040</v>
      </c>
      <c r="B29" s="1">
        <f>RSIN!L26</f>
        <v>0</v>
      </c>
      <c r="H29" s="7">
        <f t="shared" si="3"/>
        <v>0</v>
      </c>
      <c r="I29" t="e">
        <f t="shared" si="4"/>
        <v>#DIV/0!</v>
      </c>
    </row>
    <row r="30" spans="1:15" x14ac:dyDescent="0.25">
      <c r="A30" s="10">
        <v>43070</v>
      </c>
      <c r="B30" s="1">
        <f>RSIN!L27</f>
        <v>0</v>
      </c>
      <c r="H30" s="7">
        <f t="shared" si="3"/>
        <v>0</v>
      </c>
      <c r="I30" t="e">
        <f t="shared" si="4"/>
        <v>#DIV/0!</v>
      </c>
    </row>
    <row r="31" spans="1:15" x14ac:dyDescent="0.25">
      <c r="A31" s="6"/>
      <c r="B31" s="1"/>
      <c r="C31" s="1"/>
      <c r="D31" s="1"/>
      <c r="E31" s="1"/>
      <c r="F31" s="1"/>
      <c r="G31" s="1"/>
      <c r="H31" s="7"/>
    </row>
    <row r="32" spans="1:15" x14ac:dyDescent="0.25">
      <c r="A32" t="s">
        <v>69</v>
      </c>
      <c r="B32" s="1">
        <f>SUM(B18:B23)</f>
        <v>689514787</v>
      </c>
      <c r="C32" s="1"/>
      <c r="D32" s="1"/>
      <c r="E32" s="1"/>
      <c r="F32" s="1"/>
      <c r="G32" s="1"/>
      <c r="H32" s="7">
        <f t="shared" si="1"/>
        <v>689514787</v>
      </c>
      <c r="I32">
        <f t="shared" ref="I32:O33" si="5">B32/$H32</f>
        <v>1</v>
      </c>
      <c r="O32">
        <f t="shared" si="5"/>
        <v>1</v>
      </c>
    </row>
    <row r="33" spans="1:15" x14ac:dyDescent="0.25">
      <c r="A33" t="s">
        <v>70</v>
      </c>
      <c r="B33" s="1">
        <f>SUM(B18:B29)</f>
        <v>689514787</v>
      </c>
      <c r="C33" s="1"/>
      <c r="D33" s="1"/>
      <c r="E33" s="1"/>
      <c r="F33" s="1"/>
      <c r="G33" s="1"/>
      <c r="H33" s="7">
        <f t="shared" si="1"/>
        <v>689514787</v>
      </c>
      <c r="I33">
        <f t="shared" si="5"/>
        <v>1</v>
      </c>
      <c r="O33">
        <f t="shared" si="5"/>
        <v>1</v>
      </c>
    </row>
    <row r="35" spans="1:15" x14ac:dyDescent="0.25">
      <c r="B35" t="s">
        <v>54</v>
      </c>
      <c r="I35" t="s">
        <v>55</v>
      </c>
    </row>
    <row r="36" spans="1:15" x14ac:dyDescent="0.25">
      <c r="B36" t="s">
        <v>59</v>
      </c>
      <c r="H36" t="s">
        <v>56</v>
      </c>
      <c r="I36" s="9" t="s">
        <v>59</v>
      </c>
      <c r="J36" t="s">
        <v>57</v>
      </c>
    </row>
    <row r="37" spans="1:15" x14ac:dyDescent="0.25">
      <c r="A37" s="10">
        <v>42705</v>
      </c>
      <c r="B37" s="14">
        <f>ROUND($J37*I18,0)</f>
        <v>127530604</v>
      </c>
      <c r="C37" s="13"/>
      <c r="D37" s="13"/>
      <c r="E37" s="13"/>
      <c r="F37" s="13"/>
      <c r="G37" s="13"/>
      <c r="H37" s="7">
        <f>J37-SUM(B37:G37)</f>
        <v>0</v>
      </c>
      <c r="I37" s="7">
        <f>B37+H37</f>
        <v>127530604</v>
      </c>
      <c r="J37" s="16">
        <f>'[1]RAC KWH'!Z8</f>
        <v>127530604</v>
      </c>
    </row>
    <row r="38" spans="1:15" x14ac:dyDescent="0.25">
      <c r="A38" s="10">
        <v>42736</v>
      </c>
      <c r="B38" s="14">
        <f>ROUND($J38*I19,0)</f>
        <v>153661299</v>
      </c>
      <c r="C38" s="14"/>
      <c r="D38" s="14"/>
      <c r="E38" s="14"/>
      <c r="F38" s="14"/>
      <c r="G38" s="14"/>
      <c r="H38" s="7">
        <f>J38-SUM(B38:G38)</f>
        <v>0</v>
      </c>
      <c r="I38" s="7">
        <f>B38+H38</f>
        <v>153661299</v>
      </c>
      <c r="J38" s="16">
        <f>'[1]RAC KWH'!Z9</f>
        <v>153661299</v>
      </c>
    </row>
    <row r="39" spans="1:15" x14ac:dyDescent="0.25">
      <c r="A39" s="10">
        <v>42767</v>
      </c>
      <c r="B39" s="14">
        <f>ROUND($J39*I20,0)</f>
        <v>118044660</v>
      </c>
      <c r="C39" s="14"/>
      <c r="D39" s="14"/>
      <c r="E39" s="14"/>
      <c r="F39" s="14"/>
      <c r="G39" s="14"/>
      <c r="H39" s="7">
        <f t="shared" ref="H39:H49" si="6">J39-SUM(B39:G39)</f>
        <v>0</v>
      </c>
      <c r="I39" s="7">
        <f t="shared" ref="I39:I64" si="7">B39+H39</f>
        <v>118044660</v>
      </c>
      <c r="J39" s="16">
        <f>'[1]RAC KWH'!Z10</f>
        <v>118044660</v>
      </c>
    </row>
    <row r="40" spans="1:15" x14ac:dyDescent="0.25">
      <c r="A40" s="10">
        <v>42795</v>
      </c>
      <c r="B40" s="14">
        <f t="shared" ref="B40:B42" si="8">ROUND($J40*I21,0)</f>
        <v>106510899</v>
      </c>
      <c r="C40" s="14"/>
      <c r="D40" s="14"/>
      <c r="E40" s="14"/>
      <c r="F40" s="14"/>
      <c r="G40" s="14"/>
      <c r="H40" s="7">
        <f t="shared" si="6"/>
        <v>0</v>
      </c>
      <c r="I40" s="15">
        <f t="shared" si="7"/>
        <v>106510899</v>
      </c>
      <c r="J40" s="16">
        <f>'[1]RAC KWH'!Z11</f>
        <v>106510899</v>
      </c>
    </row>
    <row r="41" spans="1:15" x14ac:dyDescent="0.25">
      <c r="A41" s="10">
        <v>42826</v>
      </c>
      <c r="B41" s="14">
        <f t="shared" si="8"/>
        <v>93104357</v>
      </c>
      <c r="C41" s="14"/>
      <c r="D41" s="14"/>
      <c r="E41" s="14"/>
      <c r="F41" s="14"/>
      <c r="G41" s="14"/>
      <c r="H41" s="7">
        <f t="shared" si="6"/>
        <v>0</v>
      </c>
      <c r="I41" s="15">
        <f t="shared" si="7"/>
        <v>93104357</v>
      </c>
      <c r="J41" s="16">
        <f>'[1]RAC KWH'!Z12</f>
        <v>93104357</v>
      </c>
    </row>
    <row r="42" spans="1:15" x14ac:dyDescent="0.25">
      <c r="A42" s="10">
        <v>42856</v>
      </c>
      <c r="B42" s="14">
        <f t="shared" si="8"/>
        <v>89599655</v>
      </c>
      <c r="C42" s="14"/>
      <c r="D42" s="14"/>
      <c r="E42" s="14"/>
      <c r="F42" s="14"/>
      <c r="G42" s="14"/>
      <c r="H42" s="7">
        <f t="shared" si="6"/>
        <v>0</v>
      </c>
      <c r="I42" s="15">
        <f t="shared" si="7"/>
        <v>89599655</v>
      </c>
      <c r="J42" s="16">
        <f>'[1]RAC KWH'!Z13</f>
        <v>89599655</v>
      </c>
    </row>
    <row r="43" spans="1:15" x14ac:dyDescent="0.25">
      <c r="A43" s="10">
        <v>42887</v>
      </c>
      <c r="B43" s="14">
        <f t="shared" ref="B43:B51" si="9">ROUND($J43*I12,0)</f>
        <v>127854932</v>
      </c>
      <c r="C43" s="14"/>
      <c r="D43" s="14"/>
      <c r="E43" s="14"/>
      <c r="F43" s="14"/>
      <c r="G43" s="14"/>
      <c r="H43" s="7">
        <f t="shared" si="6"/>
        <v>0</v>
      </c>
      <c r="I43" s="11">
        <f t="shared" si="7"/>
        <v>127854932</v>
      </c>
      <c r="J43" s="1">
        <f>'[1]Forecast kWh'!Z10</f>
        <v>127854932</v>
      </c>
    </row>
    <row r="44" spans="1:15" x14ac:dyDescent="0.25">
      <c r="A44" s="10">
        <v>42917</v>
      </c>
      <c r="B44" s="14">
        <f t="shared" si="9"/>
        <v>162515726</v>
      </c>
      <c r="C44" s="14"/>
      <c r="D44" s="14"/>
      <c r="E44" s="14"/>
      <c r="F44" s="14"/>
      <c r="G44" s="14"/>
      <c r="H44" s="7">
        <f t="shared" si="6"/>
        <v>0</v>
      </c>
      <c r="I44" s="11">
        <f t="shared" si="7"/>
        <v>162515726</v>
      </c>
      <c r="J44" s="1">
        <f>'[1]Forecast kWh'!Z11</f>
        <v>162515726</v>
      </c>
    </row>
    <row r="45" spans="1:15" x14ac:dyDescent="0.25">
      <c r="A45" s="10">
        <v>42948</v>
      </c>
      <c r="B45" s="14">
        <f t="shared" si="9"/>
        <v>127226444</v>
      </c>
      <c r="C45" s="14"/>
      <c r="D45" s="14"/>
      <c r="E45" s="14"/>
      <c r="F45" s="14"/>
      <c r="G45" s="14"/>
      <c r="H45" s="7">
        <f t="shared" si="6"/>
        <v>0</v>
      </c>
      <c r="I45" s="11">
        <f t="shared" si="7"/>
        <v>127226444</v>
      </c>
      <c r="J45" s="1">
        <f>'[1]Forecast kWh'!Z12</f>
        <v>127226444</v>
      </c>
    </row>
    <row r="46" spans="1:15" x14ac:dyDescent="0.25">
      <c r="A46" s="10">
        <v>42979</v>
      </c>
      <c r="B46" s="14">
        <f t="shared" si="9"/>
        <v>138405463</v>
      </c>
      <c r="C46" s="14"/>
      <c r="D46" s="14"/>
      <c r="E46" s="14"/>
      <c r="F46" s="14"/>
      <c r="G46" s="14"/>
      <c r="H46" s="7">
        <f t="shared" si="6"/>
        <v>0</v>
      </c>
      <c r="I46" s="11">
        <f t="shared" si="7"/>
        <v>138405463</v>
      </c>
      <c r="J46" s="1">
        <f>'[1]Forecast kWh'!Z13</f>
        <v>138405463</v>
      </c>
    </row>
    <row r="47" spans="1:15" x14ac:dyDescent="0.25">
      <c r="A47" s="10">
        <v>43009</v>
      </c>
      <c r="B47" s="14">
        <f t="shared" si="9"/>
        <v>113037083</v>
      </c>
      <c r="C47" s="14"/>
      <c r="D47" s="14"/>
      <c r="E47" s="14"/>
      <c r="F47" s="14"/>
      <c r="G47" s="14"/>
      <c r="H47" s="7">
        <f t="shared" si="6"/>
        <v>0</v>
      </c>
      <c r="I47" s="11">
        <f t="shared" si="7"/>
        <v>113037083</v>
      </c>
      <c r="J47" s="1">
        <f>'[1]Forecast kWh'!Z14</f>
        <v>113037083</v>
      </c>
    </row>
    <row r="48" spans="1:15" x14ac:dyDescent="0.25">
      <c r="A48" s="10">
        <v>43040</v>
      </c>
      <c r="B48" s="14">
        <f t="shared" si="9"/>
        <v>96260912</v>
      </c>
      <c r="C48" s="14"/>
      <c r="D48" s="14"/>
      <c r="E48" s="14"/>
      <c r="F48" s="14"/>
      <c r="G48" s="14"/>
      <c r="H48" s="7">
        <f t="shared" si="6"/>
        <v>0</v>
      </c>
      <c r="I48" s="11">
        <f t="shared" si="7"/>
        <v>96260912</v>
      </c>
      <c r="J48" s="1">
        <f>'[1]Forecast kWh'!Z15</f>
        <v>96260912</v>
      </c>
    </row>
    <row r="49" spans="1:10" x14ac:dyDescent="0.25">
      <c r="A49" s="10">
        <v>43070</v>
      </c>
      <c r="B49" s="14">
        <f t="shared" si="9"/>
        <v>145912617</v>
      </c>
      <c r="C49" s="14"/>
      <c r="D49" s="14"/>
      <c r="E49" s="14"/>
      <c r="F49" s="14"/>
      <c r="G49" s="14"/>
      <c r="H49" s="7">
        <f t="shared" si="6"/>
        <v>0</v>
      </c>
      <c r="I49" s="7">
        <f t="shared" si="7"/>
        <v>145912617</v>
      </c>
      <c r="J49" s="1">
        <f>'[1]Forecast kWh'!Z16</f>
        <v>145912617</v>
      </c>
    </row>
    <row r="50" spans="1:10" x14ac:dyDescent="0.25">
      <c r="A50" s="10">
        <v>43101</v>
      </c>
      <c r="B50" s="14">
        <f t="shared" si="9"/>
        <v>156725690</v>
      </c>
      <c r="C50" s="14"/>
      <c r="D50" s="14"/>
      <c r="E50" s="14"/>
      <c r="F50" s="14"/>
      <c r="G50" s="14"/>
      <c r="H50" s="7">
        <f t="shared" ref="H50:H61" si="10">J50-SUM(B50:G50)</f>
        <v>0</v>
      </c>
      <c r="I50" s="15">
        <f t="shared" si="7"/>
        <v>156725690</v>
      </c>
      <c r="J50" s="1">
        <f>'[1]Forecast kWh'!Z17</f>
        <v>156725690</v>
      </c>
    </row>
    <row r="51" spans="1:10" x14ac:dyDescent="0.25">
      <c r="A51" s="10">
        <v>43132</v>
      </c>
      <c r="B51" s="14">
        <f t="shared" si="9"/>
        <v>148189784</v>
      </c>
      <c r="C51" s="14"/>
      <c r="D51" s="14"/>
      <c r="E51" s="14"/>
      <c r="F51" s="14"/>
      <c r="G51" s="14"/>
      <c r="H51" s="7">
        <f t="shared" si="10"/>
        <v>0</v>
      </c>
      <c r="I51" s="15">
        <f t="shared" si="7"/>
        <v>148189784</v>
      </c>
      <c r="J51" s="1">
        <f>'[1]Forecast kWh'!Z18</f>
        <v>148189784</v>
      </c>
    </row>
    <row r="52" spans="1:10" x14ac:dyDescent="0.25">
      <c r="A52" s="10">
        <v>43160</v>
      </c>
      <c r="B52" s="14">
        <f t="shared" ref="B52:B54" si="11">ROUND($J52*I21,0)</f>
        <v>84311495</v>
      </c>
      <c r="C52" s="14"/>
      <c r="D52" s="14"/>
      <c r="E52" s="14"/>
      <c r="F52" s="14"/>
      <c r="G52" s="14"/>
      <c r="H52" s="7">
        <f t="shared" si="10"/>
        <v>0</v>
      </c>
      <c r="I52" s="15">
        <f t="shared" si="7"/>
        <v>84311495</v>
      </c>
      <c r="J52" s="1">
        <f>'[1]Forecast kWh'!Z19</f>
        <v>84311495</v>
      </c>
    </row>
    <row r="53" spans="1:10" x14ac:dyDescent="0.25">
      <c r="A53" s="10">
        <v>43191</v>
      </c>
      <c r="B53" s="14">
        <f t="shared" si="11"/>
        <v>81996687</v>
      </c>
      <c r="C53" s="14"/>
      <c r="D53" s="14"/>
      <c r="E53" s="14"/>
      <c r="F53" s="14"/>
      <c r="G53" s="14"/>
      <c r="H53" s="7">
        <f t="shared" si="10"/>
        <v>0</v>
      </c>
      <c r="I53" s="12">
        <f t="shared" si="7"/>
        <v>81996687</v>
      </c>
      <c r="J53" s="1">
        <f>'[1]Forecast kWh'!Z20</f>
        <v>81996687</v>
      </c>
    </row>
    <row r="54" spans="1:10" x14ac:dyDescent="0.25">
      <c r="A54" s="10">
        <v>43221</v>
      </c>
      <c r="B54" s="14">
        <f t="shared" si="11"/>
        <v>86940431</v>
      </c>
      <c r="C54" s="14"/>
      <c r="D54" s="14"/>
      <c r="E54" s="14"/>
      <c r="F54" s="14"/>
      <c r="G54" s="14"/>
      <c r="H54" s="7">
        <f t="shared" si="10"/>
        <v>0</v>
      </c>
      <c r="I54" s="12">
        <f t="shared" si="7"/>
        <v>86940431</v>
      </c>
      <c r="J54" s="1">
        <f>'[1]Forecast kWh'!Z21</f>
        <v>86940431</v>
      </c>
    </row>
    <row r="55" spans="1:10" x14ac:dyDescent="0.25">
      <c r="A55" s="10">
        <v>43252</v>
      </c>
      <c r="B55" s="14">
        <f t="shared" ref="B55:B61" si="12">ROUND($J55*I12,0)</f>
        <v>130753705</v>
      </c>
      <c r="C55" s="14"/>
      <c r="D55" s="14"/>
      <c r="E55" s="14"/>
      <c r="F55" s="14"/>
      <c r="G55" s="14"/>
      <c r="H55" s="7">
        <f t="shared" si="10"/>
        <v>0</v>
      </c>
      <c r="I55" s="12">
        <f t="shared" si="7"/>
        <v>130753705</v>
      </c>
      <c r="J55" s="1">
        <f>'[1]Forecast kWh'!Z22</f>
        <v>130753705</v>
      </c>
    </row>
    <row r="56" spans="1:10" x14ac:dyDescent="0.25">
      <c r="A56" s="10">
        <v>43282</v>
      </c>
      <c r="B56" s="14">
        <f t="shared" si="12"/>
        <v>164287585</v>
      </c>
      <c r="C56" s="14"/>
      <c r="D56" s="14"/>
      <c r="E56" s="14"/>
      <c r="F56" s="14"/>
      <c r="G56" s="14"/>
      <c r="H56" s="7">
        <f t="shared" si="10"/>
        <v>0</v>
      </c>
      <c r="I56" s="12">
        <f t="shared" si="7"/>
        <v>164287585</v>
      </c>
      <c r="J56" s="1">
        <f>'[1]Forecast kWh'!Z23</f>
        <v>164287585</v>
      </c>
    </row>
    <row r="57" spans="1:10" x14ac:dyDescent="0.25">
      <c r="A57" s="10">
        <v>43313</v>
      </c>
      <c r="B57" s="14">
        <f t="shared" si="12"/>
        <v>127926665</v>
      </c>
      <c r="C57" s="14"/>
      <c r="D57" s="14"/>
      <c r="E57" s="14"/>
      <c r="F57" s="14"/>
      <c r="G57" s="14"/>
      <c r="H57" s="7">
        <f t="shared" si="10"/>
        <v>0</v>
      </c>
      <c r="I57" s="12">
        <f t="shared" si="7"/>
        <v>127926665</v>
      </c>
      <c r="J57" s="1">
        <f>'[1]Forecast kWh'!Z24</f>
        <v>127926665</v>
      </c>
    </row>
    <row r="58" spans="1:10" x14ac:dyDescent="0.25">
      <c r="A58" s="10">
        <v>43344</v>
      </c>
      <c r="B58" s="14">
        <f t="shared" si="12"/>
        <v>140343746</v>
      </c>
      <c r="C58" s="14"/>
      <c r="D58" s="14"/>
      <c r="E58" s="14"/>
      <c r="F58" s="14"/>
      <c r="G58" s="14"/>
      <c r="H58" s="7">
        <f t="shared" si="10"/>
        <v>0</v>
      </c>
      <c r="I58" s="12">
        <f t="shared" si="7"/>
        <v>140343746</v>
      </c>
      <c r="J58" s="1">
        <f>'[1]Forecast kWh'!Z25</f>
        <v>140343746</v>
      </c>
    </row>
    <row r="59" spans="1:10" x14ac:dyDescent="0.25">
      <c r="A59" s="10">
        <v>43374</v>
      </c>
      <c r="B59" s="14">
        <f t="shared" si="12"/>
        <v>112260781</v>
      </c>
      <c r="C59" s="14"/>
      <c r="D59" s="14"/>
      <c r="E59" s="14"/>
      <c r="F59" s="14"/>
      <c r="G59" s="14"/>
      <c r="H59" s="7">
        <f t="shared" si="10"/>
        <v>0</v>
      </c>
      <c r="I59" s="12">
        <f t="shared" si="7"/>
        <v>112260781</v>
      </c>
      <c r="J59" s="1">
        <f>'[1]Forecast kWh'!Z26</f>
        <v>112260781</v>
      </c>
    </row>
    <row r="60" spans="1:10" x14ac:dyDescent="0.25">
      <c r="A60" s="10">
        <v>43405</v>
      </c>
      <c r="B60" s="14">
        <f t="shared" si="12"/>
        <v>97984934</v>
      </c>
      <c r="C60" s="14"/>
      <c r="D60" s="14"/>
      <c r="E60" s="14"/>
      <c r="F60" s="14"/>
      <c r="G60" s="14"/>
      <c r="H60" s="7">
        <f t="shared" si="10"/>
        <v>0</v>
      </c>
      <c r="I60" s="12">
        <f t="shared" si="7"/>
        <v>97984934</v>
      </c>
      <c r="J60" s="1">
        <f>'[1]Forecast kWh'!Z27</f>
        <v>97984934</v>
      </c>
    </row>
    <row r="61" spans="1:10" x14ac:dyDescent="0.25">
      <c r="A61" s="10">
        <v>43435</v>
      </c>
      <c r="B61" s="14">
        <f t="shared" si="12"/>
        <v>147769669</v>
      </c>
      <c r="C61" s="14"/>
      <c r="D61" s="14"/>
      <c r="E61" s="14"/>
      <c r="F61" s="14"/>
      <c r="G61" s="14"/>
      <c r="H61" s="7">
        <f t="shared" si="10"/>
        <v>0</v>
      </c>
      <c r="I61" s="12">
        <f t="shared" si="7"/>
        <v>147769669</v>
      </c>
      <c r="J61" s="1">
        <f>'[1]Forecast kWh'!Z28</f>
        <v>147769669</v>
      </c>
    </row>
    <row r="62" spans="1:10" x14ac:dyDescent="0.25">
      <c r="A62" s="10">
        <v>43466</v>
      </c>
      <c r="B62" s="14">
        <f t="shared" ref="B62:B64" si="13">ROUND($J62*I19,0)</f>
        <v>157857022</v>
      </c>
      <c r="C62" s="14"/>
      <c r="D62" s="14"/>
      <c r="E62" s="14"/>
      <c r="F62" s="14"/>
      <c r="G62" s="14"/>
      <c r="H62" s="7"/>
      <c r="I62" s="12">
        <f t="shared" si="7"/>
        <v>157857022</v>
      </c>
      <c r="J62" s="1">
        <f>'[1]Forecast kWh'!Z29</f>
        <v>157857022</v>
      </c>
    </row>
    <row r="63" spans="1:10" x14ac:dyDescent="0.25">
      <c r="A63" s="10">
        <v>43497</v>
      </c>
      <c r="B63" s="14">
        <f t="shared" si="13"/>
        <v>150317833</v>
      </c>
      <c r="C63" s="14"/>
      <c r="D63" s="14"/>
      <c r="E63" s="14"/>
      <c r="F63" s="14"/>
      <c r="G63" s="14"/>
      <c r="H63" s="7"/>
      <c r="I63" s="12">
        <f t="shared" si="7"/>
        <v>150317833</v>
      </c>
      <c r="J63" s="1">
        <f>'[1]Forecast kWh'!Z30</f>
        <v>150317833</v>
      </c>
    </row>
    <row r="64" spans="1:10" x14ac:dyDescent="0.25">
      <c r="A64" s="10">
        <v>43525</v>
      </c>
      <c r="B64" s="14">
        <f t="shared" si="13"/>
        <v>85321895</v>
      </c>
      <c r="C64" s="14"/>
      <c r="D64" s="14"/>
      <c r="E64" s="14"/>
      <c r="F64" s="14"/>
      <c r="G64" s="14"/>
      <c r="H64" s="7"/>
      <c r="I64" s="12">
        <f t="shared" si="7"/>
        <v>85321895</v>
      </c>
      <c r="J64" s="1">
        <f>'[1]Forecast kWh'!Z31</f>
        <v>85321895</v>
      </c>
    </row>
    <row r="65" spans="1:10" x14ac:dyDescent="0.25">
      <c r="A65" s="6"/>
      <c r="B65" s="13"/>
      <c r="C65" s="13"/>
      <c r="D65" s="13"/>
      <c r="E65" s="13"/>
      <c r="F65" s="13"/>
      <c r="G65" s="13"/>
      <c r="J65" t="s">
        <v>46</v>
      </c>
    </row>
    <row r="66" spans="1:10" x14ac:dyDescent="0.25">
      <c r="A66" t="s">
        <v>58</v>
      </c>
      <c r="B66" s="15">
        <f>SUM(B37:B48)</f>
        <v>1453752034</v>
      </c>
      <c r="C66" s="13"/>
      <c r="D66" s="15"/>
      <c r="E66" s="15"/>
      <c r="F66" s="15"/>
      <c r="G66" s="15"/>
      <c r="I66" s="12">
        <f>SUM(I37:I48)</f>
        <v>1453752034</v>
      </c>
      <c r="J66" s="7">
        <f>SUM(C66:I66)-SUM(J37:J48)</f>
        <v>0</v>
      </c>
    </row>
    <row r="67" spans="1:10" x14ac:dyDescent="0.25">
      <c r="A67" s="6"/>
      <c r="B67" s="15"/>
      <c r="C67" s="13"/>
      <c r="D67" s="15"/>
      <c r="E67" s="15"/>
      <c r="F67" s="15"/>
      <c r="G67" s="15"/>
      <c r="I67" s="7"/>
      <c r="J67" s="7"/>
    </row>
    <row r="68" spans="1:10" x14ac:dyDescent="0.25">
      <c r="A68" s="6" t="s">
        <v>71</v>
      </c>
      <c r="B68" s="15">
        <f>SUM(B53:B64)</f>
        <v>1483760953</v>
      </c>
      <c r="C68" s="13"/>
      <c r="D68" s="15"/>
      <c r="E68" s="15"/>
      <c r="F68" s="15"/>
      <c r="G68" s="15"/>
      <c r="I68" s="12">
        <f>SUM(I53:I64)</f>
        <v>1483760953</v>
      </c>
      <c r="J68" s="7">
        <f>SUM(C68:I68)-SUM(J53:J64)</f>
        <v>0</v>
      </c>
    </row>
    <row r="69" spans="1:10" x14ac:dyDescent="0.25">
      <c r="C69" s="13"/>
      <c r="D69" s="13"/>
      <c r="E69" s="13"/>
      <c r="F69" s="13"/>
      <c r="G69" s="13"/>
    </row>
    <row r="70" spans="1:10" x14ac:dyDescent="0.25">
      <c r="C70" s="13"/>
      <c r="D70" s="13"/>
      <c r="E70" s="13"/>
      <c r="F70" s="13"/>
      <c r="G70" s="13"/>
    </row>
    <row r="71" spans="1:10" x14ac:dyDescent="0.25">
      <c r="C71" s="13"/>
      <c r="D71" s="13"/>
      <c r="E71" s="13"/>
      <c r="F71" s="13"/>
      <c r="G71" s="13"/>
    </row>
    <row r="72" spans="1:10" x14ac:dyDescent="0.25">
      <c r="C72" s="13"/>
      <c r="D72" s="13"/>
      <c r="E72" s="13"/>
      <c r="F72" s="13"/>
      <c r="G72" s="13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6"/>
  <sheetViews>
    <sheetView workbookViewId="0"/>
  </sheetViews>
  <sheetFormatPr defaultRowHeight="15" x14ac:dyDescent="0.25"/>
  <cols>
    <col min="1" max="1" width="17.42578125" customWidth="1"/>
    <col min="2" max="4" width="19" bestFit="1" customWidth="1"/>
    <col min="5" max="5" width="16.5703125" bestFit="1" customWidth="1"/>
    <col min="6" max="7" width="21.140625" bestFit="1" customWidth="1"/>
    <col min="8" max="8" width="14.28515625" bestFit="1" customWidth="1"/>
    <col min="9" max="11" width="19" bestFit="1" customWidth="1"/>
    <col min="12" max="12" width="16.5703125" bestFit="1" customWidth="1"/>
    <col min="13" max="13" width="21.140625" bestFit="1" customWidth="1"/>
    <col min="14" max="14" width="12" bestFit="1" customWidth="1"/>
    <col min="15" max="15" width="7.7109375" bestFit="1" customWidth="1"/>
  </cols>
  <sheetData>
    <row r="1" spans="1:15" x14ac:dyDescent="0.25">
      <c r="A1" t="s">
        <v>61</v>
      </c>
    </row>
    <row r="3" spans="1:15" x14ac:dyDescent="0.25">
      <c r="A3" t="s">
        <v>51</v>
      </c>
    </row>
    <row r="4" spans="1:15" x14ac:dyDescent="0.25">
      <c r="B4" t="s">
        <v>62</v>
      </c>
      <c r="I4" t="s">
        <v>53</v>
      </c>
    </row>
    <row r="6" spans="1:15" x14ac:dyDescent="0.25">
      <c r="B6" t="s">
        <v>63</v>
      </c>
      <c r="H6" t="s">
        <v>9</v>
      </c>
      <c r="I6" t="s">
        <v>63</v>
      </c>
      <c r="O6" t="s">
        <v>9</v>
      </c>
    </row>
    <row r="7" spans="1:15" x14ac:dyDescent="0.25">
      <c r="A7" s="10">
        <f>'Forecast KWH'!A7</f>
        <v>42370</v>
      </c>
      <c r="B7" s="1">
        <f>KWHtoCC!M64</f>
        <v>127121</v>
      </c>
      <c r="C7" s="1"/>
      <c r="D7" s="1"/>
      <c r="E7" s="1"/>
      <c r="F7" s="1"/>
      <c r="G7" s="1"/>
      <c r="H7" s="7">
        <f>SUM(B7:G7)</f>
        <v>127121</v>
      </c>
      <c r="I7">
        <f>B7/$H7</f>
        <v>1</v>
      </c>
      <c r="O7">
        <f t="shared" ref="O7:O26" si="0">H7/$H7</f>
        <v>1</v>
      </c>
    </row>
    <row r="8" spans="1:15" x14ac:dyDescent="0.25">
      <c r="A8" s="10">
        <f>'Forecast KWH'!A8</f>
        <v>42401</v>
      </c>
      <c r="B8" s="1">
        <f>KWHtoCC!M65</f>
        <v>127423</v>
      </c>
      <c r="C8" s="1"/>
      <c r="D8" s="1"/>
      <c r="E8" s="1"/>
      <c r="F8" s="1"/>
      <c r="G8" s="1"/>
      <c r="H8" s="7">
        <f t="shared" ref="H8:H33" si="1">SUM(B8:G8)</f>
        <v>127423</v>
      </c>
      <c r="I8">
        <f t="shared" ref="I8:I26" si="2">B8/$H8</f>
        <v>1</v>
      </c>
      <c r="O8">
        <f t="shared" si="0"/>
        <v>1</v>
      </c>
    </row>
    <row r="9" spans="1:15" x14ac:dyDescent="0.25">
      <c r="A9" s="10">
        <f>'Forecast KWH'!A9</f>
        <v>42430</v>
      </c>
      <c r="B9" s="1">
        <f>KWHtoCC!M66</f>
        <v>127567</v>
      </c>
      <c r="C9" s="1"/>
      <c r="D9" s="1"/>
      <c r="E9" s="1"/>
      <c r="F9" s="1"/>
      <c r="G9" s="1"/>
      <c r="H9" s="7">
        <f t="shared" si="1"/>
        <v>127567</v>
      </c>
      <c r="I9">
        <f t="shared" si="2"/>
        <v>1</v>
      </c>
      <c r="O9">
        <f t="shared" si="0"/>
        <v>1</v>
      </c>
    </row>
    <row r="10" spans="1:15" x14ac:dyDescent="0.25">
      <c r="A10" s="10">
        <f>'Forecast KWH'!A10</f>
        <v>42461</v>
      </c>
      <c r="B10" s="1">
        <f>KWHtoCC!M67</f>
        <v>127624</v>
      </c>
      <c r="C10" s="1"/>
      <c r="D10" s="1"/>
      <c r="E10" s="1"/>
      <c r="F10" s="1"/>
      <c r="G10" s="1"/>
      <c r="H10" s="7">
        <f t="shared" si="1"/>
        <v>127624</v>
      </c>
      <c r="I10">
        <f t="shared" si="2"/>
        <v>1</v>
      </c>
      <c r="O10">
        <f t="shared" si="0"/>
        <v>1</v>
      </c>
    </row>
    <row r="11" spans="1:15" x14ac:dyDescent="0.25">
      <c r="A11" s="10">
        <f>'Forecast KWH'!A11</f>
        <v>42491</v>
      </c>
      <c r="B11" s="1">
        <f>KWHtoCC!M68</f>
        <v>127661</v>
      </c>
      <c r="C11" s="1"/>
      <c r="D11" s="1"/>
      <c r="E11" s="1"/>
      <c r="F11" s="1"/>
      <c r="G11" s="1"/>
      <c r="H11" s="7">
        <f t="shared" si="1"/>
        <v>127661</v>
      </c>
      <c r="I11">
        <f t="shared" si="2"/>
        <v>1</v>
      </c>
      <c r="O11">
        <f t="shared" si="0"/>
        <v>1</v>
      </c>
    </row>
    <row r="12" spans="1:15" x14ac:dyDescent="0.25">
      <c r="A12" s="10">
        <f>'Forecast KWH'!A12</f>
        <v>42522</v>
      </c>
      <c r="B12" s="1">
        <f>KWHtoCC!M69</f>
        <v>127811</v>
      </c>
      <c r="C12" s="1"/>
      <c r="D12" s="1"/>
      <c r="E12" s="1"/>
      <c r="F12" s="1"/>
      <c r="G12" s="1"/>
      <c r="H12" s="7">
        <f t="shared" si="1"/>
        <v>127811</v>
      </c>
      <c r="I12">
        <f t="shared" si="2"/>
        <v>1</v>
      </c>
      <c r="O12">
        <f t="shared" si="0"/>
        <v>1</v>
      </c>
    </row>
    <row r="13" spans="1:15" x14ac:dyDescent="0.25">
      <c r="A13" s="10">
        <f>'Forecast KWH'!A13</f>
        <v>42552</v>
      </c>
      <c r="B13" s="1">
        <f>KWHtoCC!M70</f>
        <v>127816</v>
      </c>
      <c r="C13" s="1"/>
      <c r="D13" s="1"/>
      <c r="E13" s="1"/>
      <c r="F13" s="1"/>
      <c r="G13" s="1"/>
      <c r="H13" s="7">
        <f t="shared" si="1"/>
        <v>127816</v>
      </c>
      <c r="I13">
        <f t="shared" si="2"/>
        <v>1</v>
      </c>
      <c r="O13">
        <f t="shared" si="0"/>
        <v>1</v>
      </c>
    </row>
    <row r="14" spans="1:15" x14ac:dyDescent="0.25">
      <c r="A14" s="10">
        <f>'Forecast KWH'!A14</f>
        <v>42583</v>
      </c>
      <c r="B14" s="1">
        <f>KWHtoCC!M71</f>
        <v>128039</v>
      </c>
      <c r="C14" s="1"/>
      <c r="D14" s="1"/>
      <c r="E14" s="1"/>
      <c r="F14" s="1"/>
      <c r="G14" s="1"/>
      <c r="H14" s="7">
        <f t="shared" si="1"/>
        <v>128039</v>
      </c>
      <c r="I14">
        <f t="shared" si="2"/>
        <v>1</v>
      </c>
      <c r="O14">
        <f t="shared" si="0"/>
        <v>1</v>
      </c>
    </row>
    <row r="15" spans="1:15" x14ac:dyDescent="0.25">
      <c r="A15" s="10">
        <f>'Forecast KWH'!A15</f>
        <v>42614</v>
      </c>
      <c r="B15" s="1">
        <f>KWHtoCC!M72</f>
        <v>128155</v>
      </c>
      <c r="C15" s="1"/>
      <c r="D15" s="1"/>
      <c r="E15" s="1"/>
      <c r="F15" s="1"/>
      <c r="G15" s="1"/>
      <c r="H15" s="7">
        <f t="shared" si="1"/>
        <v>128155</v>
      </c>
      <c r="I15">
        <f t="shared" si="2"/>
        <v>1</v>
      </c>
      <c r="O15">
        <f t="shared" si="0"/>
        <v>1</v>
      </c>
    </row>
    <row r="16" spans="1:15" x14ac:dyDescent="0.25">
      <c r="A16" s="10">
        <f>'Forecast KWH'!A16</f>
        <v>42644</v>
      </c>
      <c r="B16" s="1">
        <f>KWHtoCC!M73</f>
        <v>128193</v>
      </c>
      <c r="C16" s="1"/>
      <c r="D16" s="1"/>
      <c r="E16" s="1"/>
      <c r="F16" s="1"/>
      <c r="G16" s="1"/>
      <c r="H16" s="7">
        <f t="shared" si="1"/>
        <v>128193</v>
      </c>
      <c r="I16">
        <f t="shared" si="2"/>
        <v>1</v>
      </c>
      <c r="O16">
        <f t="shared" si="0"/>
        <v>1</v>
      </c>
    </row>
    <row r="17" spans="1:15" x14ac:dyDescent="0.25">
      <c r="A17" s="10">
        <f>'Forecast KWH'!A17</f>
        <v>42675</v>
      </c>
      <c r="B17" s="1">
        <f>KWHtoCC!M74</f>
        <v>128272</v>
      </c>
      <c r="C17" s="1"/>
      <c r="D17" s="1"/>
      <c r="E17" s="1"/>
      <c r="F17" s="1"/>
      <c r="G17" s="1"/>
      <c r="H17" s="7">
        <f t="shared" si="1"/>
        <v>128272</v>
      </c>
      <c r="I17">
        <f t="shared" si="2"/>
        <v>1</v>
      </c>
      <c r="O17">
        <f t="shared" si="0"/>
        <v>1</v>
      </c>
    </row>
    <row r="18" spans="1:15" x14ac:dyDescent="0.25">
      <c r="A18" s="10">
        <f>'Forecast KWH'!A18</f>
        <v>42705</v>
      </c>
      <c r="B18" s="1">
        <f>KWHtoCC!M75</f>
        <v>128461</v>
      </c>
      <c r="C18" s="1"/>
      <c r="D18" s="1"/>
      <c r="E18" s="1"/>
      <c r="F18" s="1"/>
      <c r="G18" s="1"/>
      <c r="H18" s="7">
        <f t="shared" si="1"/>
        <v>128461</v>
      </c>
      <c r="I18">
        <f t="shared" si="2"/>
        <v>1</v>
      </c>
      <c r="O18">
        <f t="shared" si="0"/>
        <v>1</v>
      </c>
    </row>
    <row r="19" spans="1:15" x14ac:dyDescent="0.25">
      <c r="A19" s="10">
        <f>'Forecast KWH'!A19</f>
        <v>42736</v>
      </c>
      <c r="B19" s="1">
        <f>KWHtoCC!M76</f>
        <v>128616</v>
      </c>
      <c r="H19" s="7">
        <f t="shared" si="1"/>
        <v>128616</v>
      </c>
      <c r="I19">
        <f t="shared" si="2"/>
        <v>1</v>
      </c>
      <c r="O19">
        <f t="shared" si="0"/>
        <v>1</v>
      </c>
    </row>
    <row r="20" spans="1:15" x14ac:dyDescent="0.25">
      <c r="A20" s="10">
        <f>'Forecast KWH'!A20</f>
        <v>42767</v>
      </c>
      <c r="B20" s="1">
        <f>KWHtoCC!M77</f>
        <v>128544</v>
      </c>
      <c r="H20" s="7">
        <f t="shared" si="1"/>
        <v>128544</v>
      </c>
      <c r="I20">
        <f t="shared" si="2"/>
        <v>1</v>
      </c>
      <c r="O20">
        <f t="shared" si="0"/>
        <v>1</v>
      </c>
    </row>
    <row r="21" spans="1:15" x14ac:dyDescent="0.25">
      <c r="A21" s="10">
        <f>'Forecast KWH'!A21</f>
        <v>42795</v>
      </c>
      <c r="B21" s="1">
        <f>KWHtoCC!M78</f>
        <v>128804</v>
      </c>
      <c r="H21" s="7">
        <f t="shared" si="1"/>
        <v>128804</v>
      </c>
      <c r="I21">
        <f t="shared" si="2"/>
        <v>1</v>
      </c>
      <c r="O21">
        <f t="shared" si="0"/>
        <v>1</v>
      </c>
    </row>
    <row r="22" spans="1:15" x14ac:dyDescent="0.25">
      <c r="A22" s="10">
        <f>'Forecast KWH'!A22</f>
        <v>42826</v>
      </c>
      <c r="B22" s="1">
        <f>KWHtoCC!M79</f>
        <v>128867</v>
      </c>
      <c r="H22" s="7">
        <f t="shared" si="1"/>
        <v>128867</v>
      </c>
      <c r="I22">
        <f t="shared" si="2"/>
        <v>1</v>
      </c>
      <c r="O22">
        <f t="shared" si="0"/>
        <v>1</v>
      </c>
    </row>
    <row r="23" spans="1:15" x14ac:dyDescent="0.25">
      <c r="A23" s="10">
        <f>'Forecast KWH'!A23</f>
        <v>42856</v>
      </c>
      <c r="B23" s="1">
        <f>KWHtoCC!M80</f>
        <v>128773</v>
      </c>
      <c r="H23" s="7">
        <f t="shared" si="1"/>
        <v>128773</v>
      </c>
      <c r="I23">
        <f t="shared" si="2"/>
        <v>1</v>
      </c>
      <c r="O23">
        <f t="shared" si="0"/>
        <v>1</v>
      </c>
    </row>
    <row r="24" spans="1:15" x14ac:dyDescent="0.25">
      <c r="A24" s="10">
        <f>'Forecast KWH'!A24</f>
        <v>42887</v>
      </c>
      <c r="B24" s="1">
        <f>KWHtoCC!M81</f>
        <v>0</v>
      </c>
      <c r="H24" s="7">
        <f t="shared" si="1"/>
        <v>0</v>
      </c>
      <c r="I24" t="e">
        <f t="shared" si="2"/>
        <v>#DIV/0!</v>
      </c>
      <c r="O24" t="e">
        <f t="shared" si="0"/>
        <v>#DIV/0!</v>
      </c>
    </row>
    <row r="25" spans="1:15" x14ac:dyDescent="0.25">
      <c r="A25" s="10">
        <f>'Forecast KWH'!A25</f>
        <v>42917</v>
      </c>
      <c r="B25" s="1">
        <f>KWHtoCC!M82</f>
        <v>0</v>
      </c>
      <c r="H25" s="7">
        <f t="shared" si="1"/>
        <v>0</v>
      </c>
      <c r="I25" t="e">
        <f t="shared" si="2"/>
        <v>#DIV/0!</v>
      </c>
      <c r="O25" t="e">
        <f t="shared" si="0"/>
        <v>#DIV/0!</v>
      </c>
    </row>
    <row r="26" spans="1:15" x14ac:dyDescent="0.25">
      <c r="A26" s="10">
        <f>'Forecast KWH'!A26</f>
        <v>42948</v>
      </c>
      <c r="B26" s="1">
        <f>KWHtoCC!M83</f>
        <v>0</v>
      </c>
      <c r="H26" s="7">
        <f t="shared" si="1"/>
        <v>0</v>
      </c>
      <c r="I26" t="e">
        <f t="shared" si="2"/>
        <v>#DIV/0!</v>
      </c>
      <c r="O26" t="e">
        <f t="shared" si="0"/>
        <v>#DIV/0!</v>
      </c>
    </row>
    <row r="27" spans="1:15" x14ac:dyDescent="0.25">
      <c r="A27" s="10">
        <f>'Forecast KWH'!A27</f>
        <v>42979</v>
      </c>
      <c r="B27" s="1">
        <f>KWHtoCC!M84</f>
        <v>0</v>
      </c>
      <c r="H27" s="7">
        <f t="shared" ref="H27:H30" si="3">SUM(B27:G27)</f>
        <v>0</v>
      </c>
      <c r="I27" t="e">
        <f t="shared" ref="I27:I30" si="4">B27/$H27</f>
        <v>#DIV/0!</v>
      </c>
    </row>
    <row r="28" spans="1:15" x14ac:dyDescent="0.25">
      <c r="A28" s="10">
        <f>'Forecast KWH'!A28</f>
        <v>43009</v>
      </c>
      <c r="B28" s="1">
        <f>KWHtoCC!M85</f>
        <v>0</v>
      </c>
      <c r="H28" s="7">
        <f t="shared" si="3"/>
        <v>0</v>
      </c>
      <c r="I28" t="e">
        <f t="shared" si="4"/>
        <v>#DIV/0!</v>
      </c>
    </row>
    <row r="29" spans="1:15" x14ac:dyDescent="0.25">
      <c r="A29" s="10">
        <f>'Forecast KWH'!A29</f>
        <v>43040</v>
      </c>
      <c r="B29" s="1">
        <f>KWHtoCC!M86</f>
        <v>0</v>
      </c>
      <c r="H29" s="7">
        <f t="shared" si="3"/>
        <v>0</v>
      </c>
      <c r="I29" t="e">
        <f t="shared" si="4"/>
        <v>#DIV/0!</v>
      </c>
    </row>
    <row r="30" spans="1:15" x14ac:dyDescent="0.25">
      <c r="A30" s="10">
        <f>'Forecast KWH'!A30</f>
        <v>43070</v>
      </c>
      <c r="B30" s="1">
        <f>KWHtoCC!M87</f>
        <v>0</v>
      </c>
      <c r="H30" s="7">
        <f t="shared" si="3"/>
        <v>0</v>
      </c>
      <c r="I30" t="e">
        <f t="shared" si="4"/>
        <v>#DIV/0!</v>
      </c>
    </row>
    <row r="31" spans="1:15" x14ac:dyDescent="0.25">
      <c r="A31" s="6"/>
      <c r="B31" s="1"/>
      <c r="C31" s="1"/>
      <c r="D31" s="1"/>
      <c r="E31" s="1"/>
      <c r="F31" s="1"/>
      <c r="G31" s="1"/>
      <c r="H31" s="7"/>
    </row>
    <row r="32" spans="1:15" x14ac:dyDescent="0.25">
      <c r="A32" t="s">
        <v>69</v>
      </c>
      <c r="B32" s="1">
        <f>SUM(B18:B23)</f>
        <v>772065</v>
      </c>
      <c r="C32" s="1"/>
      <c r="D32" s="1"/>
      <c r="E32" s="1"/>
      <c r="F32" s="1"/>
      <c r="G32" s="1"/>
      <c r="H32" s="7">
        <f t="shared" si="1"/>
        <v>772065</v>
      </c>
      <c r="I32">
        <f t="shared" ref="I32:O33" si="5">B32/$H32</f>
        <v>1</v>
      </c>
      <c r="O32">
        <f t="shared" si="5"/>
        <v>1</v>
      </c>
    </row>
    <row r="33" spans="1:15" x14ac:dyDescent="0.25">
      <c r="A33" t="s">
        <v>70</v>
      </c>
      <c r="B33" s="1">
        <f>SUM(B18:B29)</f>
        <v>772065</v>
      </c>
      <c r="C33" s="1"/>
      <c r="D33" s="1"/>
      <c r="E33" s="1"/>
      <c r="F33" s="1"/>
      <c r="G33" s="1"/>
      <c r="H33" s="7">
        <f t="shared" si="1"/>
        <v>772065</v>
      </c>
      <c r="I33">
        <f t="shared" si="5"/>
        <v>1</v>
      </c>
      <c r="O33">
        <f t="shared" si="5"/>
        <v>1</v>
      </c>
    </row>
    <row r="35" spans="1:15" x14ac:dyDescent="0.25">
      <c r="B35" t="s">
        <v>64</v>
      </c>
    </row>
    <row r="36" spans="1:15" x14ac:dyDescent="0.25">
      <c r="I36" t="s">
        <v>55</v>
      </c>
    </row>
    <row r="37" spans="1:15" x14ac:dyDescent="0.25">
      <c r="B37" t="s">
        <v>63</v>
      </c>
      <c r="C37" s="13"/>
      <c r="D37" s="13"/>
      <c r="E37" s="13"/>
      <c r="F37" s="13"/>
      <c r="G37" s="13"/>
      <c r="H37" t="s">
        <v>56</v>
      </c>
      <c r="I37" s="9" t="s">
        <v>66</v>
      </c>
      <c r="J37" t="s">
        <v>57</v>
      </c>
    </row>
    <row r="38" spans="1:15" x14ac:dyDescent="0.25">
      <c r="A38" s="10">
        <v>42614</v>
      </c>
      <c r="C38" s="13"/>
      <c r="D38" s="13"/>
      <c r="E38" s="13"/>
      <c r="F38" s="13"/>
      <c r="G38" s="13"/>
      <c r="I38" s="15">
        <f>J38</f>
        <v>126479</v>
      </c>
      <c r="J38" s="16">
        <f>'[1]RAC Bills'!Z5</f>
        <v>126479</v>
      </c>
    </row>
    <row r="39" spans="1:15" x14ac:dyDescent="0.25">
      <c r="A39" s="10">
        <v>42644</v>
      </c>
      <c r="C39" s="13"/>
      <c r="D39" s="13"/>
      <c r="E39" s="13"/>
      <c r="F39" s="13"/>
      <c r="G39" s="13"/>
      <c r="I39" s="15">
        <f t="shared" ref="I39:I43" si="6">J39</f>
        <v>126768</v>
      </c>
      <c r="J39" s="16">
        <f>'[1]RAC Bills'!Z6</f>
        <v>126768</v>
      </c>
    </row>
    <row r="40" spans="1:15" x14ac:dyDescent="0.25">
      <c r="A40" s="10">
        <v>42675</v>
      </c>
      <c r="C40" s="13"/>
      <c r="D40" s="13"/>
      <c r="E40" s="13"/>
      <c r="F40" s="13"/>
      <c r="G40" s="13"/>
      <c r="I40" s="15">
        <f t="shared" si="6"/>
        <v>126736</v>
      </c>
      <c r="J40" s="16">
        <f>'[1]RAC Bills'!Z7</f>
        <v>126736</v>
      </c>
    </row>
    <row r="41" spans="1:15" x14ac:dyDescent="0.25">
      <c r="A41" s="10">
        <v>42705</v>
      </c>
      <c r="C41" s="13"/>
      <c r="D41" s="13"/>
      <c r="E41" s="13"/>
      <c r="F41" s="13"/>
      <c r="G41" s="13"/>
      <c r="I41" s="11">
        <f t="shared" si="6"/>
        <v>127119</v>
      </c>
      <c r="J41" s="16">
        <f>'[1]RAC Bills'!Z8</f>
        <v>127119</v>
      </c>
    </row>
    <row r="42" spans="1:15" x14ac:dyDescent="0.25">
      <c r="A42" s="10">
        <v>42736</v>
      </c>
      <c r="B42" s="1"/>
      <c r="C42" s="14"/>
      <c r="D42" s="14"/>
      <c r="E42" s="14"/>
      <c r="F42" s="14"/>
      <c r="G42" s="14"/>
      <c r="H42" s="7"/>
      <c r="I42" s="11">
        <f t="shared" si="6"/>
        <v>127310</v>
      </c>
      <c r="J42" s="16">
        <f>'[1]RAC Bills'!Z9</f>
        <v>127310</v>
      </c>
    </row>
    <row r="43" spans="1:15" x14ac:dyDescent="0.25">
      <c r="A43" s="10">
        <v>42767</v>
      </c>
      <c r="B43" s="1"/>
      <c r="C43" s="14"/>
      <c r="D43" s="14"/>
      <c r="E43" s="14"/>
      <c r="F43" s="14"/>
      <c r="G43" s="14"/>
      <c r="H43" s="7"/>
      <c r="I43" s="11">
        <f t="shared" si="6"/>
        <v>126784</v>
      </c>
      <c r="J43" s="16">
        <f>'[1]RAC Bills'!Z10</f>
        <v>126784</v>
      </c>
    </row>
    <row r="44" spans="1:15" x14ac:dyDescent="0.25">
      <c r="A44" s="10">
        <v>42795</v>
      </c>
      <c r="B44" s="14"/>
      <c r="C44" s="14"/>
      <c r="D44" s="14"/>
      <c r="E44" s="14"/>
      <c r="F44" s="14"/>
      <c r="G44" s="14"/>
      <c r="H44" s="7">
        <f t="shared" ref="H44:H53" si="7">J44-SUM(B44:G44)</f>
        <v>127495</v>
      </c>
      <c r="I44" s="11">
        <f t="shared" ref="I44:I65" si="8">B44+H44</f>
        <v>127495</v>
      </c>
      <c r="J44" s="16">
        <f>'[1]RAC Bills'!Z11</f>
        <v>127495</v>
      </c>
    </row>
    <row r="45" spans="1:15" x14ac:dyDescent="0.25">
      <c r="A45" s="10">
        <v>42826</v>
      </c>
      <c r="B45" s="14"/>
      <c r="C45" s="14"/>
      <c r="D45" s="14"/>
      <c r="E45" s="14"/>
      <c r="F45" s="14"/>
      <c r="G45" s="14"/>
      <c r="H45" s="7">
        <f t="shared" si="7"/>
        <v>126851</v>
      </c>
      <c r="I45" s="11">
        <f t="shared" si="8"/>
        <v>126851</v>
      </c>
      <c r="J45" s="16">
        <f>'[1]RAC Bills'!Z12</f>
        <v>126851</v>
      </c>
    </row>
    <row r="46" spans="1:15" x14ac:dyDescent="0.25">
      <c r="A46" s="10">
        <v>42856</v>
      </c>
      <c r="B46" s="14"/>
      <c r="C46" s="14"/>
      <c r="D46" s="14"/>
      <c r="E46" s="14"/>
      <c r="F46" s="14"/>
      <c r="G46" s="14"/>
      <c r="H46" s="7">
        <f t="shared" si="7"/>
        <v>127147</v>
      </c>
      <c r="I46" s="11">
        <f t="shared" si="8"/>
        <v>127147</v>
      </c>
      <c r="J46" s="16">
        <f>'[1]RAC Bills'!Z13</f>
        <v>127147</v>
      </c>
    </row>
    <row r="47" spans="1:15" x14ac:dyDescent="0.25">
      <c r="A47" s="10">
        <v>42887</v>
      </c>
      <c r="B47" s="14">
        <f t="shared" ref="B47:B55" si="9">ROUND($J47*I12,0)</f>
        <v>126816</v>
      </c>
      <c r="C47" s="14"/>
      <c r="D47" s="14"/>
      <c r="E47" s="14"/>
      <c r="F47" s="14"/>
      <c r="G47" s="14"/>
      <c r="H47" s="7">
        <f t="shared" si="7"/>
        <v>0</v>
      </c>
      <c r="I47" s="11">
        <f t="shared" si="8"/>
        <v>126816</v>
      </c>
      <c r="J47" s="1">
        <f>'[1]Forecast Bills'!Z10</f>
        <v>126816</v>
      </c>
    </row>
    <row r="48" spans="1:15" x14ac:dyDescent="0.25">
      <c r="A48" s="10">
        <v>42917</v>
      </c>
      <c r="B48" s="14">
        <f t="shared" si="9"/>
        <v>126989</v>
      </c>
      <c r="C48" s="14"/>
      <c r="D48" s="14"/>
      <c r="E48" s="14"/>
      <c r="F48" s="14"/>
      <c r="G48" s="14"/>
      <c r="H48" s="7">
        <f t="shared" si="7"/>
        <v>0</v>
      </c>
      <c r="I48" s="11">
        <f t="shared" si="8"/>
        <v>126989</v>
      </c>
      <c r="J48" s="1">
        <f>'[1]Forecast Bills'!Z11</f>
        <v>126989</v>
      </c>
    </row>
    <row r="49" spans="1:10" x14ac:dyDescent="0.25">
      <c r="A49" s="10">
        <v>42948</v>
      </c>
      <c r="B49" s="14">
        <f t="shared" si="9"/>
        <v>126965</v>
      </c>
      <c r="C49" s="14"/>
      <c r="D49" s="14"/>
      <c r="E49" s="14"/>
      <c r="F49" s="14"/>
      <c r="G49" s="14"/>
      <c r="H49" s="7">
        <f t="shared" si="7"/>
        <v>0</v>
      </c>
      <c r="I49" s="11">
        <f t="shared" si="8"/>
        <v>126965</v>
      </c>
      <c r="J49" s="1">
        <f>'[1]Forecast Bills'!Z12</f>
        <v>126965</v>
      </c>
    </row>
    <row r="50" spans="1:10" x14ac:dyDescent="0.25">
      <c r="A50" s="10">
        <v>42979</v>
      </c>
      <c r="B50" s="14">
        <f t="shared" si="9"/>
        <v>127123</v>
      </c>
      <c r="C50" s="14"/>
      <c r="D50" s="14"/>
      <c r="E50" s="14"/>
      <c r="F50" s="14"/>
      <c r="G50" s="14"/>
      <c r="H50" s="7">
        <f t="shared" si="7"/>
        <v>0</v>
      </c>
      <c r="I50" s="11">
        <f t="shared" si="8"/>
        <v>127123</v>
      </c>
      <c r="J50" s="1">
        <f>'[1]Forecast Bills'!Z13</f>
        <v>127123</v>
      </c>
    </row>
    <row r="51" spans="1:10" x14ac:dyDescent="0.25">
      <c r="A51" s="10">
        <v>43009</v>
      </c>
      <c r="B51" s="14">
        <f t="shared" si="9"/>
        <v>127241</v>
      </c>
      <c r="C51" s="14"/>
      <c r="D51" s="14"/>
      <c r="E51" s="14"/>
      <c r="F51" s="14"/>
      <c r="G51" s="14"/>
      <c r="H51" s="7">
        <f t="shared" si="7"/>
        <v>0</v>
      </c>
      <c r="I51" s="11">
        <f t="shared" si="8"/>
        <v>127241</v>
      </c>
      <c r="J51" s="1">
        <f>'[1]Forecast Bills'!Z14</f>
        <v>127241</v>
      </c>
    </row>
    <row r="52" spans="1:10" x14ac:dyDescent="0.25">
      <c r="A52" s="10">
        <v>43040</v>
      </c>
      <c r="B52" s="14">
        <f t="shared" si="9"/>
        <v>127357</v>
      </c>
      <c r="C52" s="14"/>
      <c r="D52" s="14"/>
      <c r="E52" s="14"/>
      <c r="F52" s="14"/>
      <c r="G52" s="14"/>
      <c r="H52" s="7">
        <f t="shared" si="7"/>
        <v>0</v>
      </c>
      <c r="I52" s="11">
        <f t="shared" si="8"/>
        <v>127357</v>
      </c>
      <c r="J52" s="1">
        <f>'[1]Forecast Bills'!Z15</f>
        <v>127357</v>
      </c>
    </row>
    <row r="53" spans="1:10" x14ac:dyDescent="0.25">
      <c r="A53" s="10">
        <v>43070</v>
      </c>
      <c r="B53" s="14">
        <f t="shared" si="9"/>
        <v>127745</v>
      </c>
      <c r="C53" s="14"/>
      <c r="D53" s="14"/>
      <c r="E53" s="14"/>
      <c r="F53" s="14"/>
      <c r="G53" s="14"/>
      <c r="H53" s="7">
        <f t="shared" si="7"/>
        <v>0</v>
      </c>
      <c r="I53" s="7">
        <f t="shared" si="8"/>
        <v>127745</v>
      </c>
      <c r="J53" s="1">
        <f>'[1]Forecast Bills'!Z16</f>
        <v>127745</v>
      </c>
    </row>
    <row r="54" spans="1:10" x14ac:dyDescent="0.25">
      <c r="A54" s="10">
        <v>43101</v>
      </c>
      <c r="B54" s="14">
        <f t="shared" si="9"/>
        <v>127936</v>
      </c>
      <c r="C54" s="14"/>
      <c r="D54" s="14"/>
      <c r="E54" s="14"/>
      <c r="F54" s="14"/>
      <c r="G54" s="14"/>
      <c r="H54" s="7">
        <f t="shared" ref="H54:H65" si="10">J54-SUM(B54:G54)</f>
        <v>0</v>
      </c>
      <c r="I54" s="15">
        <f t="shared" si="8"/>
        <v>127936</v>
      </c>
      <c r="J54" s="1">
        <f>'[1]Forecast Bills'!Z17</f>
        <v>127936</v>
      </c>
    </row>
    <row r="55" spans="1:10" x14ac:dyDescent="0.25">
      <c r="A55" s="10">
        <v>43132</v>
      </c>
      <c r="B55" s="14">
        <f t="shared" si="9"/>
        <v>127849</v>
      </c>
      <c r="C55" s="14"/>
      <c r="D55" s="14"/>
      <c r="E55" s="14"/>
      <c r="F55" s="14"/>
      <c r="G55" s="14"/>
      <c r="H55" s="7">
        <f t="shared" si="10"/>
        <v>0</v>
      </c>
      <c r="I55" s="15">
        <f t="shared" si="8"/>
        <v>127849</v>
      </c>
      <c r="J55" s="1">
        <f>'[1]Forecast Bills'!Z18</f>
        <v>127849</v>
      </c>
    </row>
    <row r="56" spans="1:10" x14ac:dyDescent="0.25">
      <c r="A56" s="10">
        <v>43160</v>
      </c>
      <c r="B56" s="14">
        <f t="shared" ref="B56:B58" si="11">ROUND($J56*I21,0)</f>
        <v>128103</v>
      </c>
      <c r="C56" s="14"/>
      <c r="D56" s="14"/>
      <c r="E56" s="14"/>
      <c r="F56" s="14"/>
      <c r="G56" s="14"/>
      <c r="H56" s="7">
        <f t="shared" si="10"/>
        <v>0</v>
      </c>
      <c r="I56" s="15">
        <f t="shared" si="8"/>
        <v>128103</v>
      </c>
      <c r="J56" s="1">
        <f>'[1]Forecast Bills'!Z19</f>
        <v>128103</v>
      </c>
    </row>
    <row r="57" spans="1:10" x14ac:dyDescent="0.25">
      <c r="A57" s="10">
        <v>43191</v>
      </c>
      <c r="B57" s="14">
        <f t="shared" si="11"/>
        <v>127418</v>
      </c>
      <c r="C57" s="14"/>
      <c r="D57" s="14"/>
      <c r="E57" s="14"/>
      <c r="F57" s="14"/>
      <c r="G57" s="14"/>
      <c r="H57" s="7">
        <f t="shared" si="10"/>
        <v>0</v>
      </c>
      <c r="I57" s="12">
        <f t="shared" si="8"/>
        <v>127418</v>
      </c>
      <c r="J57" s="1">
        <f>'[1]Forecast Bills'!Z20</f>
        <v>127418</v>
      </c>
    </row>
    <row r="58" spans="1:10" x14ac:dyDescent="0.25">
      <c r="A58" s="10">
        <v>43221</v>
      </c>
      <c r="B58" s="14">
        <f t="shared" si="11"/>
        <v>127175</v>
      </c>
      <c r="C58" s="14"/>
      <c r="D58" s="14"/>
      <c r="E58" s="14"/>
      <c r="F58" s="14"/>
      <c r="G58" s="14"/>
      <c r="H58" s="7">
        <f t="shared" si="10"/>
        <v>0</v>
      </c>
      <c r="I58" s="12">
        <f t="shared" si="8"/>
        <v>127175</v>
      </c>
      <c r="J58" s="1">
        <f>'[1]Forecast Bills'!Z21</f>
        <v>127175</v>
      </c>
    </row>
    <row r="59" spans="1:10" x14ac:dyDescent="0.25">
      <c r="A59" s="10">
        <v>43252</v>
      </c>
      <c r="B59" s="14">
        <f t="shared" ref="B59:B65" si="12">ROUND($J59*I12,0)</f>
        <v>127437</v>
      </c>
      <c r="C59" s="14"/>
      <c r="D59" s="14"/>
      <c r="E59" s="14"/>
      <c r="F59" s="14"/>
      <c r="G59" s="14"/>
      <c r="H59" s="7">
        <f t="shared" si="10"/>
        <v>0</v>
      </c>
      <c r="I59" s="12">
        <f t="shared" si="8"/>
        <v>127437</v>
      </c>
      <c r="J59" s="1">
        <f>'[1]Forecast Bills'!Z22</f>
        <v>127437</v>
      </c>
    </row>
    <row r="60" spans="1:10" x14ac:dyDescent="0.25">
      <c r="A60" s="10">
        <v>43282</v>
      </c>
      <c r="B60" s="14">
        <f t="shared" si="12"/>
        <v>127610</v>
      </c>
      <c r="C60" s="14"/>
      <c r="D60" s="14"/>
      <c r="E60" s="14"/>
      <c r="F60" s="14"/>
      <c r="G60" s="14"/>
      <c r="H60" s="7">
        <f t="shared" si="10"/>
        <v>0</v>
      </c>
      <c r="I60" s="12">
        <f t="shared" si="8"/>
        <v>127610</v>
      </c>
      <c r="J60" s="1">
        <f>'[1]Forecast Bills'!Z23</f>
        <v>127610</v>
      </c>
    </row>
    <row r="61" spans="1:10" x14ac:dyDescent="0.25">
      <c r="A61" s="10">
        <v>43313</v>
      </c>
      <c r="B61" s="14">
        <f t="shared" si="12"/>
        <v>127584</v>
      </c>
      <c r="C61" s="14"/>
      <c r="D61" s="14"/>
      <c r="E61" s="14"/>
      <c r="F61" s="14"/>
      <c r="G61" s="14"/>
      <c r="H61" s="7">
        <f t="shared" si="10"/>
        <v>0</v>
      </c>
      <c r="I61" s="12">
        <f t="shared" si="8"/>
        <v>127584</v>
      </c>
      <c r="J61" s="1">
        <f>'[1]Forecast Bills'!Z24</f>
        <v>127584</v>
      </c>
    </row>
    <row r="62" spans="1:10" x14ac:dyDescent="0.25">
      <c r="A62" s="10">
        <v>43344</v>
      </c>
      <c r="B62" s="14">
        <f t="shared" si="12"/>
        <v>127742</v>
      </c>
      <c r="C62" s="14"/>
      <c r="D62" s="14"/>
      <c r="E62" s="14"/>
      <c r="F62" s="14"/>
      <c r="G62" s="14"/>
      <c r="H62" s="7">
        <f t="shared" si="10"/>
        <v>0</v>
      </c>
      <c r="I62" s="12">
        <f t="shared" si="8"/>
        <v>127742</v>
      </c>
      <c r="J62" s="1">
        <f>'[1]Forecast Bills'!Z25</f>
        <v>127742</v>
      </c>
    </row>
    <row r="63" spans="1:10" x14ac:dyDescent="0.25">
      <c r="A63" s="10">
        <v>43374</v>
      </c>
      <c r="B63" s="14">
        <f t="shared" si="12"/>
        <v>127860</v>
      </c>
      <c r="C63" s="14"/>
      <c r="D63" s="14"/>
      <c r="E63" s="14"/>
      <c r="F63" s="14"/>
      <c r="G63" s="14"/>
      <c r="H63" s="7">
        <f t="shared" si="10"/>
        <v>0</v>
      </c>
      <c r="I63" s="12">
        <f t="shared" si="8"/>
        <v>127860</v>
      </c>
      <c r="J63" s="1">
        <f>'[1]Forecast Bills'!Z26</f>
        <v>127860</v>
      </c>
    </row>
    <row r="64" spans="1:10" x14ac:dyDescent="0.25">
      <c r="A64" s="10">
        <v>43405</v>
      </c>
      <c r="B64" s="14">
        <f t="shared" si="12"/>
        <v>127976</v>
      </c>
      <c r="C64" s="14"/>
      <c r="D64" s="14"/>
      <c r="E64" s="14"/>
      <c r="F64" s="14"/>
      <c r="G64" s="14"/>
      <c r="H64" s="7">
        <f t="shared" si="10"/>
        <v>0</v>
      </c>
      <c r="I64" s="12">
        <f t="shared" si="8"/>
        <v>127976</v>
      </c>
      <c r="J64" s="1">
        <f>'[1]Forecast Bills'!Z27</f>
        <v>127976</v>
      </c>
    </row>
    <row r="65" spans="1:10" x14ac:dyDescent="0.25">
      <c r="A65" s="10">
        <v>43435</v>
      </c>
      <c r="B65" s="14">
        <f t="shared" si="12"/>
        <v>128363</v>
      </c>
      <c r="C65" s="14"/>
      <c r="D65" s="14"/>
      <c r="E65" s="14"/>
      <c r="F65" s="14"/>
      <c r="G65" s="14"/>
      <c r="H65" s="7">
        <f t="shared" si="10"/>
        <v>0</v>
      </c>
      <c r="I65" s="12">
        <f t="shared" si="8"/>
        <v>128363</v>
      </c>
      <c r="J65" s="1">
        <f>'[1]Forecast Bills'!Z28</f>
        <v>128363</v>
      </c>
    </row>
    <row r="66" spans="1:10" x14ac:dyDescent="0.25">
      <c r="A66" s="10">
        <v>43466</v>
      </c>
      <c r="B66" s="14">
        <f t="shared" ref="B66:B68" si="13">ROUND($J66*I19,0)</f>
        <v>128553</v>
      </c>
      <c r="C66" s="14"/>
      <c r="D66" s="14"/>
      <c r="E66" s="14"/>
      <c r="F66" s="14"/>
      <c r="G66" s="14"/>
      <c r="H66" s="7">
        <f t="shared" ref="H66:H68" si="14">J66-SUM(B66:G66)</f>
        <v>0</v>
      </c>
      <c r="I66" s="12">
        <f t="shared" ref="I66:I68" si="15">B66+H66</f>
        <v>128553</v>
      </c>
      <c r="J66" s="1">
        <f>'[1]Forecast Bills'!Z29</f>
        <v>128553</v>
      </c>
    </row>
    <row r="67" spans="1:10" x14ac:dyDescent="0.25">
      <c r="A67" s="10">
        <v>43497</v>
      </c>
      <c r="B67" s="14">
        <f t="shared" si="13"/>
        <v>128464</v>
      </c>
      <c r="C67" s="14"/>
      <c r="D67" s="14"/>
      <c r="E67" s="14"/>
      <c r="F67" s="14"/>
      <c r="G67" s="14"/>
      <c r="H67" s="7">
        <f t="shared" si="14"/>
        <v>0</v>
      </c>
      <c r="I67" s="12">
        <f t="shared" si="15"/>
        <v>128464</v>
      </c>
      <c r="J67" s="1">
        <f>'[1]Forecast Bills'!Z30</f>
        <v>128464</v>
      </c>
    </row>
    <row r="68" spans="1:10" x14ac:dyDescent="0.25">
      <c r="A68" s="10">
        <v>43525</v>
      </c>
      <c r="B68" s="14">
        <f t="shared" si="13"/>
        <v>128717</v>
      </c>
      <c r="C68" s="14"/>
      <c r="D68" s="14"/>
      <c r="E68" s="14"/>
      <c r="F68" s="14"/>
      <c r="G68" s="14"/>
      <c r="H68" s="7">
        <f t="shared" si="14"/>
        <v>0</v>
      </c>
      <c r="I68" s="12">
        <f t="shared" si="15"/>
        <v>128717</v>
      </c>
      <c r="J68" s="1">
        <f>'[1]Forecast Bills'!Z31</f>
        <v>128717</v>
      </c>
    </row>
    <row r="69" spans="1:10" x14ac:dyDescent="0.25">
      <c r="A69" s="6"/>
      <c r="B69" s="13"/>
      <c r="C69" s="13"/>
      <c r="D69" s="13"/>
      <c r="E69" s="13"/>
      <c r="F69" s="13"/>
      <c r="G69" s="13"/>
      <c r="J69" t="s">
        <v>46</v>
      </c>
    </row>
    <row r="70" spans="1:10" x14ac:dyDescent="0.25">
      <c r="A70" t="s">
        <v>58</v>
      </c>
      <c r="B70" s="15"/>
      <c r="C70" s="13"/>
      <c r="D70" s="15"/>
      <c r="E70" s="15"/>
      <c r="F70" s="15"/>
      <c r="G70" s="15"/>
      <c r="I70" s="12">
        <f>SUM(I41:I52)</f>
        <v>1525197</v>
      </c>
      <c r="J70" s="7">
        <f>SUM(C70:I70)-SUM(J41:J52)</f>
        <v>0</v>
      </c>
    </row>
    <row r="71" spans="1:10" x14ac:dyDescent="0.25">
      <c r="A71" s="6"/>
      <c r="B71" s="15"/>
      <c r="C71" s="13"/>
      <c r="D71" s="15"/>
      <c r="E71" s="15"/>
      <c r="F71" s="15"/>
      <c r="G71" s="15"/>
      <c r="I71" s="7"/>
      <c r="J71" s="7"/>
    </row>
    <row r="72" spans="1:10" x14ac:dyDescent="0.25">
      <c r="A72" s="6" t="s">
        <v>71</v>
      </c>
      <c r="B72" s="15"/>
      <c r="C72" s="13"/>
      <c r="D72" s="15"/>
      <c r="E72" s="15"/>
      <c r="F72" s="15"/>
      <c r="G72" s="15"/>
      <c r="I72" s="12">
        <f>SUM(I57:I68)</f>
        <v>1534899</v>
      </c>
      <c r="J72" s="7">
        <f>SUM(C72:I72)-SUM(J57:J68)</f>
        <v>0</v>
      </c>
    </row>
    <row r="73" spans="1:10" x14ac:dyDescent="0.25">
      <c r="C73" s="13"/>
      <c r="D73" s="13"/>
      <c r="E73" s="13"/>
      <c r="F73" s="13"/>
      <c r="G73" s="13"/>
    </row>
    <row r="74" spans="1:10" x14ac:dyDescent="0.25">
      <c r="C74" s="13"/>
      <c r="D74" s="13"/>
      <c r="E74" s="13"/>
      <c r="F74" s="13"/>
      <c r="G74" s="13"/>
    </row>
    <row r="75" spans="1:10" x14ac:dyDescent="0.25">
      <c r="C75" s="13"/>
      <c r="D75" s="13"/>
      <c r="E75" s="13"/>
      <c r="F75" s="13"/>
      <c r="G75" s="13"/>
    </row>
    <row r="76" spans="1:10" x14ac:dyDescent="0.25">
      <c r="C76" s="13"/>
      <c r="D76" s="13"/>
      <c r="E76" s="13"/>
      <c r="F76" s="13"/>
      <c r="G76" s="13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4053414A-AE28-4176-92F4-626260A65EED}"/>
</file>

<file path=customXml/itemProps2.xml><?xml version="1.0" encoding="utf-8"?>
<ds:datastoreItem xmlns:ds="http://schemas.openxmlformats.org/officeDocument/2006/customXml" ds:itemID="{7B66CD35-8B0D-4AF0-8A72-739D61901780}"/>
</file>

<file path=customXml/itemProps3.xml><?xml version="1.0" encoding="utf-8"?>
<ds:datastoreItem xmlns:ds="http://schemas.openxmlformats.org/officeDocument/2006/customXml" ds:itemID="{7FB03F48-4B4C-4019-B960-FFCE1CBD63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RSIN</vt:lpstr>
      <vt:lpstr>RSINRC</vt:lpstr>
      <vt:lpstr>KWHtoCC</vt:lpstr>
      <vt:lpstr>RCtoCCtable</vt:lpstr>
      <vt:lpstr>Forecast KWH</vt:lpstr>
      <vt:lpstr>Forecast BILLS</vt:lpstr>
      <vt:lpstr>RSIN</vt:lpstr>
      <vt:lpstr>RSINRC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Sailers, Bruce L</dc:creator>
  <cp:lastModifiedBy>Sailers, Bruce L</cp:lastModifiedBy>
  <dcterms:created xsi:type="dcterms:W3CDTF">2017-02-03T20:16:46Z</dcterms:created>
  <dcterms:modified xsi:type="dcterms:W3CDTF">2017-11-02T16:58:58Z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